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amètres" sheetId="1" state="visible" r:id="rId1"/>
    <sheet xmlns:r="http://schemas.openxmlformats.org/officeDocument/2006/relationships" name="Budget annuel" sheetId="2" state="visible" r:id="rId2"/>
    <sheet xmlns:r="http://schemas.openxmlformats.org/officeDocument/2006/relationships" name="Suivi mensuel" sheetId="3" state="visible" r:id="rId3"/>
    <sheet xmlns:r="http://schemas.openxmlformats.org/officeDocument/2006/relationships" name="Tableau de bor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%"/>
    <numFmt numFmtId="165" formatCode="#,##0.00 [$ $-fr-CA]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4B5563"/>
      <sz val="9"/>
    </font>
    <font>
      <name val="Calibri"/>
      <b val="1"/>
      <color rgb="00FFFFFF"/>
      <sz val="11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1F2933"/>
      <sz val="14"/>
    </font>
  </fonts>
  <fills count="8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2D6A9F"/>
      </patternFill>
    </fill>
    <fill>
      <patternFill patternType="solid">
        <fgColor rgb="00F2F7FB"/>
      </patternFill>
    </fill>
    <fill>
      <patternFill patternType="solid">
        <fgColor rgb="00FFF4D6"/>
      </patternFill>
    </fill>
    <fill>
      <patternFill patternType="solid">
        <fgColor rgb="00FFFFFF"/>
      </patternFill>
    </fill>
    <fill>
      <patternFill patternType="solid">
        <fgColor rgb="00EAF2F8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0" fontId="4" fillId="4" borderId="1" pivotButton="0" quotePrefix="0" xfId="0"/>
    <xf numFmtId="0" fontId="4" fillId="7" borderId="1" pivotButton="0" quotePrefix="0" xfId="0"/>
    <xf numFmtId="165" fontId="5" fillId="5" borderId="1" applyAlignment="1" pivotButton="0" quotePrefix="0" xfId="0">
      <alignment horizontal="right" vertical="center"/>
    </xf>
    <xf numFmtId="165" fontId="5" fillId="7" borderId="1" applyAlignment="1" pivotButton="0" quotePrefix="0" xfId="0">
      <alignment horizontal="right" vertical="center"/>
    </xf>
    <xf numFmtId="165" fontId="4" fillId="7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center"/>
    </xf>
    <xf numFmtId="10" fontId="5" fillId="7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5" fontId="6" fillId="7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5">
    <dxf>
      <font>
        <name val="Calibri"/>
        <b val="1"/>
        <color rgb="00C73939"/>
        <sz val="10"/>
      </font>
      <fill>
        <patternFill patternType="solid">
          <fgColor rgb="00F8D7DA"/>
        </patternFill>
      </fill>
    </dxf>
    <dxf>
      <font>
        <name val="Calibri"/>
        <b val="1"/>
        <color rgb="00147D64"/>
        <sz val="10"/>
      </font>
      <fill>
        <patternFill patternType="solid">
          <fgColor rgb="00D9EDE6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9EDE6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Revenus et dépenses — Budget comparé au réel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bord'!B9</f>
            </strRef>
          </tx>
          <spPr>
            <a:solidFill xmlns:a="http://schemas.openxmlformats.org/drawingml/2006/main">
              <a:srgbClr val="2D6A9F"/>
            </a:solidFill>
            <a:ln xmlns:a="http://schemas.openxmlformats.org/drawingml/2006/main">
              <a:prstDash val="solid"/>
            </a:ln>
          </spPr>
          <cat>
            <numRef>
              <f>'Tableau de bord'!$A$10:$A$21</f>
            </numRef>
          </cat>
          <val>
            <numRef>
              <f>'Tableau de bord'!$B$10:$B$21</f>
            </numRef>
          </val>
        </ser>
        <ser>
          <idx val="1"/>
          <order val="1"/>
          <tx>
            <strRef>
              <f>'Tableau de bord'!C9</f>
            </strRef>
          </tx>
          <spPr>
            <a:solidFill xmlns:a="http://schemas.openxmlformats.org/drawingml/2006/main">
              <a:srgbClr val="147D64"/>
            </a:solidFill>
            <a:ln xmlns:a="http://schemas.openxmlformats.org/drawingml/2006/main">
              <a:prstDash val="solid"/>
            </a:ln>
          </spPr>
          <cat>
            <numRef>
              <f>'Tableau de bord'!$A$10:$A$21</f>
            </numRef>
          </cat>
          <val>
            <numRef>
              <f>'Tableau de bord'!$C$10:$C$21</f>
            </numRef>
          </val>
        </ser>
        <ser>
          <idx val="2"/>
          <order val="2"/>
          <tx>
            <strRef>
              <f>'Tableau de bord'!D9</f>
            </strRef>
          </tx>
          <spPr>
            <a:solidFill xmlns:a="http://schemas.openxmlformats.org/drawingml/2006/main">
              <a:srgbClr val="7F8C8D"/>
            </a:solidFill>
            <a:ln xmlns:a="http://schemas.openxmlformats.org/drawingml/2006/main">
              <a:prstDash val="solid"/>
            </a:ln>
          </spPr>
          <cat>
            <numRef>
              <f>'Tableau de bord'!$A$10:$A$21</f>
            </numRef>
          </cat>
          <val>
            <numRef>
              <f>'Tableau de bord'!$D$10:$D$21</f>
            </numRef>
          </val>
        </ser>
        <ser>
          <idx val="3"/>
          <order val="3"/>
          <tx>
            <strRef>
              <f>'Tableau de bord'!E9</f>
            </strRef>
          </tx>
          <spPr>
            <a:solidFill xmlns:a="http://schemas.openxmlformats.org/drawingml/2006/main">
              <a:srgbClr val="C73939"/>
            </a:solidFill>
            <a:ln xmlns:a="http://schemas.openxmlformats.org/drawingml/2006/main">
              <a:prstDash val="solid"/>
            </a:ln>
          </spPr>
          <cat>
            <numRef>
              <f>'Tableau de bord'!$A$10:$A$21</f>
            </numRef>
          </cat>
          <val>
            <numRef>
              <f>'Tableau de bord'!$E$10:$E$21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en dollars canadiens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dépenses budgétées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'Tableau de bord'!B25</f>
            </strRef>
          </tx>
          <spPr>
            <a:solidFill xmlns:a="http://schemas.openxmlformats.org/drawingml/2006/main">
              <a:srgbClr val="2D6A9F"/>
            </a:solidFill>
            <a:ln xmlns:a="http://schemas.openxmlformats.org/drawingml/2006/main">
              <a:prstDash val="solid"/>
            </a:ln>
          </spPr>
          <cat>
            <numRef>
              <f>'Tableau de bord'!$A$26:$A$32</f>
            </numRef>
          </cat>
          <val>
            <numRef>
              <f>'Tableau de bord'!$B$26:$B$32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en dollars canadiens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Catégories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7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24</row>
      <rowOff>0</rowOff>
    </from>
    <ext cx="61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ParametresCategories" displayName="tblParametresCategories" ref="A18:B35" headerRowCount="1">
  <autoFilter ref="A18:B35"/>
  <tableColumns count="2">
    <tableColumn id="1" name="Catégorie"/>
    <tableColumn id="2" name="Typ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Budget" displayName="tblBudget" ref="A6:T106" headerRowCount="1">
  <autoFilter ref="A6:T106"/>
  <tableColumns count="20">
    <tableColumn id="1" name="Code"/>
    <tableColumn id="2" name="Type"/>
    <tableColumn id="3" name="Catégorie"/>
    <tableColumn id="4" name="Description"/>
    <tableColumn id="5" name="Janvier"/>
    <tableColumn id="6" name="Février"/>
    <tableColumn id="7" name="Mars"/>
    <tableColumn id="8" name="Avril"/>
    <tableColumn id="9" name="Mai"/>
    <tableColumn id="10" name="Juin"/>
    <tableColumn id="11" name="Juillet"/>
    <tableColumn id="12" name="Août"/>
    <tableColumn id="13" name="Septembre"/>
    <tableColumn id="14" name="Octobre"/>
    <tableColumn id="15" name="Novembre"/>
    <tableColumn id="16" name="Décembre"/>
    <tableColumn id="17" name="Total annuel"/>
    <tableColumn id="18" name="Taxes estimées"/>
    <tableColumn id="19" name="Total avec taxes"/>
    <tableColumn id="20" name="Not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Suivi" displayName="tblSuivi" ref="A6:V106" headerRowCount="1">
  <autoFilter ref="A6:V106"/>
  <tableColumns count="22">
    <tableColumn id="1" name="Code"/>
    <tableColumn id="2" name="Type"/>
    <tableColumn id="3" name="Catégorie"/>
    <tableColumn id="4" name="Description"/>
    <tableColumn id="5" name="Réel janvier"/>
    <tableColumn id="6" name="Réel février"/>
    <tableColumn id="7" name="Réel mars"/>
    <tableColumn id="8" name="Réel avril"/>
    <tableColumn id="9" name="Réel mai"/>
    <tableColumn id="10" name="Réel juin"/>
    <tableColumn id="11" name="Réel juillet"/>
    <tableColumn id="12" name="Réel août"/>
    <tableColumn id="13" name="Réel septembre"/>
    <tableColumn id="14" name="Réel octobre"/>
    <tableColumn id="15" name="Réel novembre"/>
    <tableColumn id="16" name="Réel décembre"/>
    <tableColumn id="17" name="Budget annuel"/>
    <tableColumn id="18" name="Réel annuel"/>
    <tableColumn id="19" name="Écart annuel"/>
    <tableColumn id="20" name="Écart %"/>
    <tableColumn id="21" name="Statut"/>
    <tableColumn id="22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4" customWidth="1" min="3" max="3"/>
  </cols>
  <sheetData>
    <row r="1">
      <c r="A1" s="1" t="inlineStr">
        <is>
          <t>Paramètres du budget annuel</t>
        </is>
      </c>
    </row>
    <row r="2">
      <c r="A2" s="2" t="inlineStr">
        <is>
          <t>Modifier uniquement les cellules jaunes. Les taux et hypothèses doivent être validés avant utilisation.</t>
        </is>
      </c>
    </row>
    <row r="4">
      <c r="A4" s="3" t="inlineStr">
        <is>
          <t>Informations générales</t>
        </is>
      </c>
    </row>
    <row r="5">
      <c r="A5" s="4" t="inlineStr">
        <is>
          <t>Nom de l’entreprise</t>
        </is>
      </c>
      <c r="B5" s="5" t="inlineStr">
        <is>
          <t>Atelier Boréal inc.</t>
        </is>
      </c>
    </row>
    <row r="6">
      <c r="A6" s="4" t="inlineStr">
        <is>
          <t>Année budgétaire</t>
        </is>
      </c>
      <c r="B6" s="5" t="n">
        <v>2026</v>
      </c>
    </row>
    <row r="7">
      <c r="A7" s="4" t="inlineStr">
        <is>
          <t>Devise</t>
        </is>
      </c>
      <c r="B7" s="5" t="inlineStr">
        <is>
          <t>CAD</t>
        </is>
      </c>
    </row>
    <row r="8">
      <c r="A8" s="4" t="inlineStr">
        <is>
          <t>Budget préparé par</t>
        </is>
      </c>
      <c r="B8" s="5" t="inlineStr">
        <is>
          <t>Marie Tremblay</t>
        </is>
      </c>
    </row>
    <row r="10">
      <c r="A10" s="3" t="inlineStr">
        <is>
          <t>Taxes de vente</t>
        </is>
      </c>
    </row>
    <row r="11">
      <c r="A11" s="4" t="inlineStr">
        <is>
          <t>Taux de TPS</t>
        </is>
      </c>
      <c r="B11" s="6" t="n">
        <v>0.05</v>
      </c>
    </row>
    <row r="12">
      <c r="A12" s="4" t="inlineStr">
        <is>
          <t>Taux de TVQ</t>
        </is>
      </c>
      <c r="B12" s="6" t="n">
        <v>0.09975000000000001</v>
      </c>
    </row>
    <row r="13">
      <c r="A13" s="4" t="inlineStr">
        <is>
          <t>Inclure les taxes dans le budget de trésorerie</t>
        </is>
      </c>
      <c r="B13" s="5" t="inlineStr">
        <is>
          <t>Oui</t>
        </is>
      </c>
    </row>
    <row r="15" ht="34" customHeight="1">
      <c r="A15" s="2" t="inlineStr">
        <is>
          <t>Les taux sont modifiables. Vérifier les taux applicables auprès de l’ARC et de Revenu Québec avant utilisation. Le modèle ne détermine pas l’admissibilité à l’inscription ni le traitement fiscal d’une dépense.</t>
        </is>
      </c>
    </row>
    <row r="17">
      <c r="A17" s="3" t="inlineStr">
        <is>
          <t>Listes de validation</t>
        </is>
      </c>
    </row>
    <row r="18">
      <c r="A18" s="7" t="inlineStr">
        <is>
          <t>Catégorie</t>
        </is>
      </c>
      <c r="B18" s="7" t="inlineStr">
        <is>
          <t>Type</t>
        </is>
      </c>
    </row>
    <row r="19">
      <c r="A19" s="8" t="inlineStr">
        <is>
          <t>Ventes de produits</t>
        </is>
      </c>
      <c r="B19" s="8" t="inlineStr">
        <is>
          <t>Revenu</t>
        </is>
      </c>
    </row>
    <row r="20">
      <c r="A20" s="9" t="inlineStr">
        <is>
          <t>Services professionnels</t>
        </is>
      </c>
      <c r="B20" s="9" t="inlineStr">
        <is>
          <t>Revenu</t>
        </is>
      </c>
    </row>
    <row r="21">
      <c r="A21" s="8" t="inlineStr">
        <is>
          <t>Abonnements clients</t>
        </is>
      </c>
      <c r="B21" s="8" t="inlineStr">
        <is>
          <t>Revenu</t>
        </is>
      </c>
    </row>
    <row r="22">
      <c r="A22" s="9" t="inlineStr">
        <is>
          <t>Salaires et avantages sociaux</t>
        </is>
      </c>
      <c r="B22" s="9" t="inlineStr">
        <is>
          <t>Dépense</t>
        </is>
      </c>
    </row>
    <row r="23">
      <c r="A23" s="8" t="inlineStr">
        <is>
          <t>Loyer</t>
        </is>
      </c>
      <c r="B23" s="8" t="inlineStr">
        <is>
          <t>Dépense</t>
        </is>
      </c>
    </row>
    <row r="24">
      <c r="A24" s="9" t="inlineStr">
        <is>
          <t>Télécommunications</t>
        </is>
      </c>
      <c r="B24" s="9" t="inlineStr">
        <is>
          <t>Dépense</t>
        </is>
      </c>
    </row>
    <row r="25">
      <c r="A25" s="8" t="inlineStr">
        <is>
          <t>Marketing et publicité</t>
        </is>
      </c>
      <c r="B25" s="8" t="inlineStr">
        <is>
          <t>Dépense</t>
        </is>
      </c>
    </row>
    <row r="26">
      <c r="A26" s="9" t="inlineStr">
        <is>
          <t>Fournitures de bureau</t>
        </is>
      </c>
      <c r="B26" s="9" t="inlineStr">
        <is>
          <t>Dépense</t>
        </is>
      </c>
    </row>
    <row r="27">
      <c r="A27" s="8" t="inlineStr">
        <is>
          <t>Transport et déplacements</t>
        </is>
      </c>
      <c r="B27" s="8" t="inlineStr">
        <is>
          <t>Dépense</t>
        </is>
      </c>
    </row>
    <row r="28">
      <c r="A28" s="9" t="inlineStr">
        <is>
          <t>Assurances</t>
        </is>
      </c>
      <c r="B28" s="9" t="inlineStr">
        <is>
          <t>Dépense</t>
        </is>
      </c>
    </row>
    <row r="29">
      <c r="A29" s="8" t="inlineStr">
        <is>
          <t>Honoraires professionnels</t>
        </is>
      </c>
      <c r="B29" s="8" t="inlineStr">
        <is>
          <t>Dépense</t>
        </is>
      </c>
    </row>
    <row r="30">
      <c r="A30" s="9" t="inlineStr">
        <is>
          <t>Logiciels et abonnements</t>
        </is>
      </c>
      <c r="B30" s="9" t="inlineStr">
        <is>
          <t>Dépense</t>
        </is>
      </c>
    </row>
    <row r="31">
      <c r="A31" s="8" t="inlineStr">
        <is>
          <t>Entretien et réparations</t>
        </is>
      </c>
      <c r="B31" s="8" t="inlineStr">
        <is>
          <t>Dépense</t>
        </is>
      </c>
    </row>
    <row r="32">
      <c r="A32" s="9" t="inlineStr">
        <is>
          <t>Frais bancaires</t>
        </is>
      </c>
      <c r="B32" s="9" t="inlineStr">
        <is>
          <t>Dépense</t>
        </is>
      </c>
    </row>
    <row r="33">
      <c r="A33" s="8" t="inlineStr">
        <is>
          <t>Équipement</t>
        </is>
      </c>
      <c r="B33" s="8" t="inlineStr">
        <is>
          <t>Dépense</t>
        </is>
      </c>
    </row>
    <row r="34">
      <c r="A34" s="9" t="inlineStr">
        <is>
          <t>Autre revenu</t>
        </is>
      </c>
      <c r="B34" s="9" t="inlineStr">
        <is>
          <t>Revenu</t>
        </is>
      </c>
    </row>
    <row r="35">
      <c r="A35" s="8" t="inlineStr">
        <is>
          <t>Autre dépense</t>
        </is>
      </c>
      <c r="B35" s="8" t="inlineStr">
        <is>
          <t>Dépense</t>
        </is>
      </c>
    </row>
  </sheetData>
  <dataValidations count="4">
    <dataValidation sqref="B6" showErrorMessage="1" showInputMessage="1" allowBlank="1" errorTitle="Valeur invalide" error="Saisir une année entre 2000 et 2100." promptTitle="Saisie requise" prompt="Saisir une année entre 2000 et 2100." type="whole" operator="between">
      <formula1>2000</formula1>
      <formula2>2100</formula2>
    </dataValidation>
    <dataValidation sqref="B7" showErrorMessage="1" showInputMessage="1" allowBlank="1" errorTitle="Valeur invalide" error="Sélectionner la devise CAD." promptTitle="Saisie requise" prompt="Sélectionner la devise CAD." type="list">
      <formula1>"CAD"</formula1>
    </dataValidation>
    <dataValidation sqref="B11:B12" showErrorMessage="1" showInputMessage="1" allowBlank="1" errorTitle="Valeur invalide" error="Saisir un taux décimal entre 0 et 1." promptTitle="Saisie requise" prompt="Saisir un taux décimal entre 0 et 1." type="decimal" operator="between">
      <formula1>0</formula1>
      <formula2>1</formula2>
    </dataValidation>
    <dataValidation sqref="B13" showErrorMessage="1" showInputMessage="1" allowBlank="1" errorTitle="Valeur invalide" error="Sélectionner Oui ou Non." promptTitle="Saisie requise" prompt="Sélectionner Oui ou Non." type="list">
      <formula1>"Oui,Non"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17"/>
  <sheetViews>
    <sheetView showGridLines="0"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3" customWidth="1" min="2" max="2"/>
    <col width="31" customWidth="1" min="3" max="3"/>
    <col width="40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6" customWidth="1" min="17" max="17"/>
    <col width="16" customWidth="1" min="18" max="18"/>
    <col width="18" customWidth="1" min="19" max="19"/>
    <col width="30" customWidth="1" min="20" max="20"/>
  </cols>
  <sheetData>
    <row r="1">
      <c r="A1" s="1" t="inlineStr">
        <is>
          <t>Budget annuel — PME Québec</t>
        </is>
      </c>
    </row>
    <row r="2">
      <c r="A2" s="10" t="inlineStr">
        <is>
          <t>Entreprise :</t>
        </is>
      </c>
      <c r="B2" s="11">
        <f>'Paramètres'!$B$5</f>
        <v/>
      </c>
    </row>
    <row r="3">
      <c r="A3" s="10" t="inlineStr">
        <is>
          <t>Année budgétaire :</t>
        </is>
      </c>
      <c r="B3" s="11">
        <f>'Paramètres'!$B$6</f>
        <v/>
      </c>
    </row>
    <row r="6" ht="32" customHeight="1">
      <c r="A6" s="7" t="inlineStr">
        <is>
          <t>Code</t>
        </is>
      </c>
      <c r="B6" s="7" t="inlineStr">
        <is>
          <t>Type</t>
        </is>
      </c>
      <c r="C6" s="7" t="inlineStr">
        <is>
          <t>Catégorie</t>
        </is>
      </c>
      <c r="D6" s="7" t="inlineStr">
        <is>
          <t>Description</t>
        </is>
      </c>
      <c r="E6" s="7" t="inlineStr">
        <is>
          <t>Janvier</t>
        </is>
      </c>
      <c r="F6" s="7" t="inlineStr">
        <is>
          <t>Février</t>
        </is>
      </c>
      <c r="G6" s="7" t="inlineStr">
        <is>
          <t>Mars</t>
        </is>
      </c>
      <c r="H6" s="7" t="inlineStr">
        <is>
          <t>Avril</t>
        </is>
      </c>
      <c r="I6" s="7" t="inlineStr">
        <is>
          <t>Mai</t>
        </is>
      </c>
      <c r="J6" s="7" t="inlineStr">
        <is>
          <t>Juin</t>
        </is>
      </c>
      <c r="K6" s="7" t="inlineStr">
        <is>
          <t>Juillet</t>
        </is>
      </c>
      <c r="L6" s="7" t="inlineStr">
        <is>
          <t>Août</t>
        </is>
      </c>
      <c r="M6" s="7" t="inlineStr">
        <is>
          <t>Septembre</t>
        </is>
      </c>
      <c r="N6" s="7" t="inlineStr">
        <is>
          <t>Octobre</t>
        </is>
      </c>
      <c r="O6" s="7" t="inlineStr">
        <is>
          <t>Novembre</t>
        </is>
      </c>
      <c r="P6" s="7" t="inlineStr">
        <is>
          <t>Décembre</t>
        </is>
      </c>
      <c r="Q6" s="7" t="inlineStr">
        <is>
          <t>Total annuel</t>
        </is>
      </c>
      <c r="R6" s="7" t="inlineStr">
        <is>
          <t>Taxes estimées</t>
        </is>
      </c>
      <c r="S6" s="7" t="inlineStr">
        <is>
          <t>Total avec taxes</t>
        </is>
      </c>
      <c r="T6" s="7" t="inlineStr">
        <is>
          <t>Notes</t>
        </is>
      </c>
    </row>
    <row r="7">
      <c r="A7" s="5" t="inlineStr">
        <is>
          <t>REV-001</t>
        </is>
      </c>
      <c r="B7" s="5" t="inlineStr">
        <is>
          <t>Revenu</t>
        </is>
      </c>
      <c r="C7" s="5" t="inlineStr">
        <is>
          <t>Services professionnels</t>
        </is>
      </c>
      <c r="D7" s="5" t="inlineStr">
        <is>
          <t>Mandats de consultation</t>
        </is>
      </c>
      <c r="E7" s="12" t="n">
        <v>18000</v>
      </c>
      <c r="F7" s="12" t="n">
        <v>18000</v>
      </c>
      <c r="G7" s="12" t="n">
        <v>20000</v>
      </c>
      <c r="H7" s="12" t="n">
        <v>21000</v>
      </c>
      <c r="I7" s="12" t="n">
        <v>22000</v>
      </c>
      <c r="J7" s="12" t="n">
        <v>23000</v>
      </c>
      <c r="K7" s="12" t="n">
        <v>18000</v>
      </c>
      <c r="L7" s="12" t="n">
        <v>18000</v>
      </c>
      <c r="M7" s="12" t="n">
        <v>22000</v>
      </c>
      <c r="N7" s="12" t="n">
        <v>23000</v>
      </c>
      <c r="O7" s="12" t="n">
        <v>24000</v>
      </c>
      <c r="P7" s="12" t="n">
        <v>20000</v>
      </c>
      <c r="Q7" s="13">
        <f>IF($A7="","",SUM(E7:P7))</f>
        <v/>
      </c>
      <c r="R7" s="13">
        <f>IF($A7="","",IFERROR(IF(AND($B7="Dépense",'Paramètres'!$B$13="Oui"),$Q7*('Paramètres'!$B$11+'Paramètres'!$B$12),0),0))</f>
        <v/>
      </c>
      <c r="S7" s="13">
        <f>IF($A7="","",IFERROR($Q7+$R7,0))</f>
        <v/>
      </c>
      <c r="T7" s="5" t="inlineStr">
        <is>
          <t>Hypothèse de croissance graduelle</t>
        </is>
      </c>
    </row>
    <row r="8">
      <c r="A8" s="5" t="inlineStr">
        <is>
          <t>REV-002</t>
        </is>
      </c>
      <c r="B8" s="5" t="inlineStr">
        <is>
          <t>Revenu</t>
        </is>
      </c>
      <c r="C8" s="5" t="inlineStr">
        <is>
          <t>Ventes de produits</t>
        </is>
      </c>
      <c r="D8" s="5" t="inlineStr">
        <is>
          <t>Vente de produits finis</t>
        </is>
      </c>
      <c r="E8" s="12" t="n">
        <v>6500</v>
      </c>
      <c r="F8" s="12" t="n">
        <v>7000</v>
      </c>
      <c r="G8" s="12" t="n">
        <v>7200</v>
      </c>
      <c r="H8" s="12" t="n">
        <v>7500</v>
      </c>
      <c r="I8" s="12" t="n">
        <v>8000</v>
      </c>
      <c r="J8" s="12" t="n">
        <v>8200</v>
      </c>
      <c r="K8" s="12" t="n">
        <v>7800</v>
      </c>
      <c r="L8" s="12" t="n">
        <v>7600</v>
      </c>
      <c r="M8" s="12" t="n">
        <v>8200</v>
      </c>
      <c r="N8" s="12" t="n">
        <v>8500</v>
      </c>
      <c r="O8" s="12" t="n">
        <v>9000</v>
      </c>
      <c r="P8" s="12" t="n">
        <v>8800</v>
      </c>
      <c r="Q8" s="13">
        <f>IF($A8="","",SUM(E8:P8))</f>
        <v/>
      </c>
      <c r="R8" s="13">
        <f>IF($A8="","",IFERROR(IF(AND($B8="Dépense",'Paramètres'!$B$13="Oui"),$Q8*('Paramètres'!$B$11+'Paramètres'!$B$12),0),0))</f>
        <v/>
      </c>
      <c r="S8" s="13">
        <f>IF($A8="","",IFERROR($Q8+$R8,0))</f>
        <v/>
      </c>
      <c r="T8" s="5" t="inlineStr">
        <is>
          <t>Ventes saisonnières prévues</t>
        </is>
      </c>
    </row>
    <row r="9">
      <c r="A9" s="5" t="inlineStr">
        <is>
          <t>REV-003</t>
        </is>
      </c>
      <c r="B9" s="5" t="inlineStr">
        <is>
          <t>Revenu</t>
        </is>
      </c>
      <c r="C9" s="5" t="inlineStr">
        <is>
          <t>Abonnements clients</t>
        </is>
      </c>
      <c r="D9" s="5" t="inlineStr">
        <is>
          <t>Revenus récurrents</t>
        </is>
      </c>
      <c r="E9" s="12" t="n">
        <v>3200</v>
      </c>
      <c r="F9" s="12" t="n">
        <v>3200</v>
      </c>
      <c r="G9" s="12" t="n">
        <v>3400</v>
      </c>
      <c r="H9" s="12" t="n">
        <v>3400</v>
      </c>
      <c r="I9" s="12" t="n">
        <v>3500</v>
      </c>
      <c r="J9" s="12" t="n">
        <v>3500</v>
      </c>
      <c r="K9" s="12" t="n">
        <v>3600</v>
      </c>
      <c r="L9" s="12" t="n">
        <v>3600</v>
      </c>
      <c r="M9" s="12" t="n">
        <v>3700</v>
      </c>
      <c r="N9" s="12" t="n">
        <v>3700</v>
      </c>
      <c r="O9" s="12" t="n">
        <v>3800</v>
      </c>
      <c r="P9" s="12" t="n">
        <v>3800</v>
      </c>
      <c r="Q9" s="13">
        <f>IF($A9="","",SUM(E9:P9))</f>
        <v/>
      </c>
      <c r="R9" s="13">
        <f>IF($A9="","",IFERROR(IF(AND($B9="Dépense",'Paramètres'!$B$13="Oui"),$Q9*('Paramètres'!$B$11+'Paramètres'!$B$12),0),0))</f>
        <v/>
      </c>
      <c r="S9" s="13">
        <f>IF($A9="","",IFERROR($Q9+$R9,0))</f>
        <v/>
      </c>
      <c r="T9" s="5" t="inlineStr">
        <is>
          <t>Progression des abonnements</t>
        </is>
      </c>
    </row>
    <row r="10">
      <c r="A10" s="5" t="inlineStr">
        <is>
          <t>DEP-001</t>
        </is>
      </c>
      <c r="B10" s="5" t="inlineStr">
        <is>
          <t>Dépense</t>
        </is>
      </c>
      <c r="C10" s="5" t="inlineStr">
        <is>
          <t>Salaires et avantages sociaux</t>
        </is>
      </c>
      <c r="D10" s="5" t="inlineStr">
        <is>
          <t>Équipe administrative et production</t>
        </is>
      </c>
      <c r="E10" s="12" t="n">
        <v>14500</v>
      </c>
      <c r="F10" s="12" t="n">
        <v>14500</v>
      </c>
      <c r="G10" s="12" t="n">
        <v>15000</v>
      </c>
      <c r="H10" s="12" t="n">
        <v>15000</v>
      </c>
      <c r="I10" s="12" t="n">
        <v>15500</v>
      </c>
      <c r="J10" s="12" t="n">
        <v>15500</v>
      </c>
      <c r="K10" s="12" t="n">
        <v>15000</v>
      </c>
      <c r="L10" s="12" t="n">
        <v>15000</v>
      </c>
      <c r="M10" s="12" t="n">
        <v>16000</v>
      </c>
      <c r="N10" s="12" t="n">
        <v>16000</v>
      </c>
      <c r="O10" s="12" t="n">
        <v>16500</v>
      </c>
      <c r="P10" s="12" t="n">
        <v>16500</v>
      </c>
      <c r="Q10" s="13">
        <f>IF($A10="","",SUM(E10:P10))</f>
        <v/>
      </c>
      <c r="R10" s="13">
        <f>IF($A10="","",IFERROR(IF(AND($B10="Dépense",'Paramètres'!$B$13="Oui"),$Q10*('Paramètres'!$B$11+'Paramètres'!$B$12),0),0))</f>
        <v/>
      </c>
      <c r="S10" s="13">
        <f>IF($A10="","",IFERROR($Q10+$R10,0))</f>
        <v/>
      </c>
      <c r="T10" s="5" t="inlineStr">
        <is>
          <t>Inclut avantages sociaux</t>
        </is>
      </c>
    </row>
    <row r="11">
      <c r="A11" s="5" t="inlineStr">
        <is>
          <t>DEP-002</t>
        </is>
      </c>
      <c r="B11" s="5" t="inlineStr">
        <is>
          <t>Dépense</t>
        </is>
      </c>
      <c r="C11" s="5" t="inlineStr">
        <is>
          <t>Loyer</t>
        </is>
      </c>
      <c r="D11" s="5" t="inlineStr">
        <is>
          <t>Bureau et espace d’entreposage</t>
        </is>
      </c>
      <c r="E11" s="12" t="n">
        <v>2800</v>
      </c>
      <c r="F11" s="12" t="n">
        <v>2800</v>
      </c>
      <c r="G11" s="12" t="n">
        <v>2800</v>
      </c>
      <c r="H11" s="12" t="n">
        <v>2800</v>
      </c>
      <c r="I11" s="12" t="n">
        <v>2800</v>
      </c>
      <c r="J11" s="12" t="n">
        <v>2800</v>
      </c>
      <c r="K11" s="12" t="n">
        <v>2800</v>
      </c>
      <c r="L11" s="12" t="n">
        <v>2800</v>
      </c>
      <c r="M11" s="12" t="n">
        <v>2800</v>
      </c>
      <c r="N11" s="12" t="n">
        <v>2800</v>
      </c>
      <c r="O11" s="12" t="n">
        <v>2800</v>
      </c>
      <c r="P11" s="12" t="n">
        <v>2800</v>
      </c>
      <c r="Q11" s="13">
        <f>IF($A11="","",SUM(E11:P11))</f>
        <v/>
      </c>
      <c r="R11" s="13">
        <f>IF($A11="","",IFERROR(IF(AND($B11="Dépense",'Paramètres'!$B$13="Oui"),$Q11*('Paramètres'!$B$11+'Paramètres'!$B$12),0),0))</f>
        <v/>
      </c>
      <c r="S11" s="13">
        <f>IF($A11="","",IFERROR($Q11+$R11,0))</f>
        <v/>
      </c>
      <c r="T11" s="5" t="inlineStr">
        <is>
          <t>Bail commercial</t>
        </is>
      </c>
    </row>
    <row r="12">
      <c r="A12" s="5" t="inlineStr">
        <is>
          <t>DEP-003</t>
        </is>
      </c>
      <c r="B12" s="5" t="inlineStr">
        <is>
          <t>Dépense</t>
        </is>
      </c>
      <c r="C12" s="5" t="inlineStr">
        <is>
          <t>Logiciels et abonnements</t>
        </is>
      </c>
      <c r="D12" s="5" t="inlineStr">
        <is>
          <t>Comptabilité, gestion de projets et stockage</t>
        </is>
      </c>
      <c r="E12" s="12" t="n">
        <v>950</v>
      </c>
      <c r="F12" s="12" t="n">
        <v>950</v>
      </c>
      <c r="G12" s="12" t="n">
        <v>950</v>
      </c>
      <c r="H12" s="12" t="n">
        <v>950</v>
      </c>
      <c r="I12" s="12" t="n">
        <v>950</v>
      </c>
      <c r="J12" s="12" t="n">
        <v>950</v>
      </c>
      <c r="K12" s="12" t="n">
        <v>950</v>
      </c>
      <c r="L12" s="12" t="n">
        <v>950</v>
      </c>
      <c r="M12" s="12" t="n">
        <v>1050</v>
      </c>
      <c r="N12" s="12" t="n">
        <v>1050</v>
      </c>
      <c r="O12" s="12" t="n">
        <v>1050</v>
      </c>
      <c r="P12" s="12" t="n">
        <v>1050</v>
      </c>
      <c r="Q12" s="13">
        <f>IF($A12="","",SUM(E12:P12))</f>
        <v/>
      </c>
      <c r="R12" s="13">
        <f>IF($A12="","",IFERROR(IF(AND($B12="Dépense",'Paramètres'!$B$13="Oui"),$Q12*('Paramètres'!$B$11+'Paramètres'!$B$12),0),0))</f>
        <v/>
      </c>
      <c r="S12" s="13">
        <f>IF($A12="","",IFERROR($Q12+$R12,0))</f>
        <v/>
      </c>
      <c r="T12" s="5" t="inlineStr">
        <is>
          <t>Renouvellements annuels prévus</t>
        </is>
      </c>
    </row>
    <row r="13">
      <c r="A13" s="5" t="inlineStr">
        <is>
          <t>DEP-004</t>
        </is>
      </c>
      <c r="B13" s="5" t="inlineStr">
        <is>
          <t>Dépense</t>
        </is>
      </c>
      <c r="C13" s="5" t="inlineStr">
        <is>
          <t>Marketing et publicité</t>
        </is>
      </c>
      <c r="D13" s="5" t="inlineStr">
        <is>
          <t>Publicité numérique et infolettre</t>
        </is>
      </c>
      <c r="E13" s="12" t="n">
        <v>1800</v>
      </c>
      <c r="F13" s="12" t="n">
        <v>1500</v>
      </c>
      <c r="G13" s="12" t="n">
        <v>1500</v>
      </c>
      <c r="H13" s="12" t="n">
        <v>2000</v>
      </c>
      <c r="I13" s="12" t="n">
        <v>2200</v>
      </c>
      <c r="J13" s="12" t="n">
        <v>1800</v>
      </c>
      <c r="K13" s="12" t="n">
        <v>1400</v>
      </c>
      <c r="L13" s="12" t="n">
        <v>1400</v>
      </c>
      <c r="M13" s="12" t="n">
        <v>2200</v>
      </c>
      <c r="N13" s="12" t="n">
        <v>2000</v>
      </c>
      <c r="O13" s="12" t="n">
        <v>2500</v>
      </c>
      <c r="P13" s="12" t="n">
        <v>3000</v>
      </c>
      <c r="Q13" s="13">
        <f>IF($A13="","",SUM(E13:P13))</f>
        <v/>
      </c>
      <c r="R13" s="13">
        <f>IF($A13="","",IFERROR(IF(AND($B13="Dépense",'Paramètres'!$B$13="Oui"),$Q13*('Paramètres'!$B$11+'Paramètres'!$B$12),0),0))</f>
        <v/>
      </c>
      <c r="S13" s="13">
        <f>IF($A13="","",IFERROR($Q13+$R13,0))</f>
        <v/>
      </c>
      <c r="T13" s="5" t="inlineStr">
        <is>
          <t>Campagnes saisonnières</t>
        </is>
      </c>
    </row>
    <row r="14">
      <c r="A14" s="5" t="inlineStr">
        <is>
          <t>DEP-005</t>
        </is>
      </c>
      <c r="B14" s="5" t="inlineStr">
        <is>
          <t>Dépense</t>
        </is>
      </c>
      <c r="C14" s="5" t="inlineStr">
        <is>
          <t>Transport et déplacements</t>
        </is>
      </c>
      <c r="D14" s="5" t="inlineStr">
        <is>
          <t>Déplacements chez les clients</t>
        </is>
      </c>
      <c r="E14" s="12" t="n">
        <v>700</v>
      </c>
      <c r="F14" s="12" t="n">
        <v>650</v>
      </c>
      <c r="G14" s="12" t="n">
        <v>800</v>
      </c>
      <c r="H14" s="12" t="n">
        <v>900</v>
      </c>
      <c r="I14" s="12" t="n">
        <v>1000</v>
      </c>
      <c r="J14" s="12" t="n">
        <v>1100</v>
      </c>
      <c r="K14" s="12" t="n">
        <v>900</v>
      </c>
      <c r="L14" s="12" t="n">
        <v>850</v>
      </c>
      <c r="M14" s="12" t="n">
        <v>1000</v>
      </c>
      <c r="N14" s="12" t="n">
        <v>950</v>
      </c>
      <c r="O14" s="12" t="n">
        <v>1100</v>
      </c>
      <c r="P14" s="12" t="n">
        <v>900</v>
      </c>
      <c r="Q14" s="13">
        <f>IF($A14="","",SUM(E14:P14))</f>
        <v/>
      </c>
      <c r="R14" s="13">
        <f>IF($A14="","",IFERROR(IF(AND($B14="Dépense",'Paramètres'!$B$13="Oui"),$Q14*('Paramètres'!$B$11+'Paramètres'!$B$12),0),0))</f>
        <v/>
      </c>
      <c r="S14" s="13">
        <f>IF($A14="","",IFERROR($Q14+$R14,0))</f>
        <v/>
      </c>
      <c r="T14" s="5" t="inlineStr">
        <is>
          <t>Kilométrage et stationnement</t>
        </is>
      </c>
    </row>
    <row r="15">
      <c r="A15" s="5" t="inlineStr">
        <is>
          <t>DEP-006</t>
        </is>
      </c>
      <c r="B15" s="5" t="inlineStr">
        <is>
          <t>Dépense</t>
        </is>
      </c>
      <c r="C15" s="5" t="inlineStr">
        <is>
          <t>Honoraires professionnels</t>
        </is>
      </c>
      <c r="D15" s="5" t="inlineStr">
        <is>
          <t>Comptabilité, juridique et conseils</t>
        </is>
      </c>
      <c r="E15" s="12" t="n">
        <v>1200</v>
      </c>
      <c r="F15" s="12" t="n">
        <v>600</v>
      </c>
      <c r="G15" s="12" t="n">
        <v>600</v>
      </c>
      <c r="H15" s="12" t="n">
        <v>600</v>
      </c>
      <c r="I15" s="12" t="n">
        <v>600</v>
      </c>
      <c r="J15" s="12" t="n">
        <v>600</v>
      </c>
      <c r="K15" s="12" t="n">
        <v>600</v>
      </c>
      <c r="L15" s="12" t="n">
        <v>600</v>
      </c>
      <c r="M15" s="12" t="n">
        <v>1200</v>
      </c>
      <c r="N15" s="12" t="n">
        <v>600</v>
      </c>
      <c r="O15" s="12" t="n">
        <v>600</v>
      </c>
      <c r="P15" s="12" t="n">
        <v>1800</v>
      </c>
      <c r="Q15" s="13">
        <f>IF($A15="","",SUM(E15:P15))</f>
        <v/>
      </c>
      <c r="R15" s="13">
        <f>IF($A15="","",IFERROR(IF(AND($B15="Dépense",'Paramètres'!$B$13="Oui"),$Q15*('Paramètres'!$B$11+'Paramètres'!$B$12),0),0))</f>
        <v/>
      </c>
      <c r="S15" s="13">
        <f>IF($A15="","",IFERROR($Q15+$R15,0))</f>
        <v/>
      </c>
      <c r="T15" s="5" t="inlineStr">
        <is>
          <t>Fin d’exercice et conseils</t>
        </is>
      </c>
    </row>
    <row r="16">
      <c r="A16" s="5" t="inlineStr">
        <is>
          <t>DEP-007</t>
        </is>
      </c>
      <c r="B16" s="5" t="inlineStr">
        <is>
          <t>Dépense</t>
        </is>
      </c>
      <c r="C16" s="5" t="inlineStr">
        <is>
          <t>Fournitures de bureau</t>
        </is>
      </c>
      <c r="D16" s="5" t="inlineStr">
        <is>
          <t>Papier, emballage et fournitures diverses</t>
        </is>
      </c>
      <c r="E16" s="12" t="n">
        <v>500</v>
      </c>
      <c r="F16" s="12" t="n">
        <v>450</v>
      </c>
      <c r="G16" s="12" t="n">
        <v>500</v>
      </c>
      <c r="H16" s="12" t="n">
        <v>550</v>
      </c>
      <c r="I16" s="12" t="n">
        <v>600</v>
      </c>
      <c r="J16" s="12" t="n">
        <v>550</v>
      </c>
      <c r="K16" s="12" t="n">
        <v>450</v>
      </c>
      <c r="L16" s="12" t="n">
        <v>450</v>
      </c>
      <c r="M16" s="12" t="n">
        <v>600</v>
      </c>
      <c r="N16" s="12" t="n">
        <v>550</v>
      </c>
      <c r="O16" s="12" t="n">
        <v>650</v>
      </c>
      <c r="P16" s="12" t="n">
        <v>700</v>
      </c>
      <c r="Q16" s="13">
        <f>IF($A16="","",SUM(E16:P16))</f>
        <v/>
      </c>
      <c r="R16" s="13">
        <f>IF($A16="","",IFERROR(IF(AND($B16="Dépense",'Paramètres'!$B$13="Oui"),$Q16*('Paramètres'!$B$11+'Paramètres'!$B$12),0),0))</f>
        <v/>
      </c>
      <c r="S16" s="13">
        <f>IF($A16="","",IFERROR($Q16+$R16,0))</f>
        <v/>
      </c>
      <c r="T16" s="5" t="inlineStr">
        <is>
          <t>Approvisionnement courant</t>
        </is>
      </c>
    </row>
    <row r="17">
      <c r="A17" s="5" t="n"/>
      <c r="B17" s="5" t="n"/>
      <c r="C17" s="5" t="n"/>
      <c r="D17" s="5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3">
        <f>IF($A17="","",SUM(E17:P17))</f>
        <v/>
      </c>
      <c r="R17" s="13">
        <f>IF($A17="","",IFERROR(IF(AND($B17="Dépense",'Paramètres'!$B$13="Oui"),$Q17*('Paramètres'!$B$11+'Paramètres'!$B$12),0),0))</f>
        <v/>
      </c>
      <c r="S17" s="13">
        <f>IF($A17="","",IFERROR($Q17+$R17,0))</f>
        <v/>
      </c>
      <c r="T17" s="5" t="n"/>
    </row>
    <row r="18">
      <c r="A18" s="5" t="n"/>
      <c r="B18" s="5" t="n"/>
      <c r="C18" s="5" t="n"/>
      <c r="D18" s="5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3">
        <f>IF($A18="","",SUM(E18:P18))</f>
        <v/>
      </c>
      <c r="R18" s="13">
        <f>IF($A18="","",IFERROR(IF(AND($B18="Dépense",'Paramètres'!$B$13="Oui"),$Q18*('Paramètres'!$B$11+'Paramètres'!$B$12),0),0))</f>
        <v/>
      </c>
      <c r="S18" s="13">
        <f>IF($A18="","",IFERROR($Q18+$R18,0))</f>
        <v/>
      </c>
      <c r="T18" s="5" t="n"/>
    </row>
    <row r="19">
      <c r="A19" s="5" t="n"/>
      <c r="B19" s="5" t="n"/>
      <c r="C19" s="5" t="n"/>
      <c r="D19" s="5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3">
        <f>IF($A19="","",SUM(E19:P19))</f>
        <v/>
      </c>
      <c r="R19" s="13">
        <f>IF($A19="","",IFERROR(IF(AND($B19="Dépense",'Paramètres'!$B$13="Oui"),$Q19*('Paramètres'!$B$11+'Paramètres'!$B$12),0),0))</f>
        <v/>
      </c>
      <c r="S19" s="13">
        <f>IF($A19="","",IFERROR($Q19+$R19,0))</f>
        <v/>
      </c>
      <c r="T19" s="5" t="n"/>
    </row>
    <row r="20">
      <c r="A20" s="5" t="n"/>
      <c r="B20" s="5" t="n"/>
      <c r="C20" s="5" t="n"/>
      <c r="D20" s="5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3">
        <f>IF($A20="","",SUM(E20:P20))</f>
        <v/>
      </c>
      <c r="R20" s="13">
        <f>IF($A20="","",IFERROR(IF(AND($B20="Dépense",'Paramètres'!$B$13="Oui"),$Q20*('Paramètres'!$B$11+'Paramètres'!$B$12),0),0))</f>
        <v/>
      </c>
      <c r="S20" s="13">
        <f>IF($A20="","",IFERROR($Q20+$R20,0))</f>
        <v/>
      </c>
      <c r="T20" s="5" t="n"/>
    </row>
    <row r="21">
      <c r="A21" s="5" t="n"/>
      <c r="B21" s="5" t="n"/>
      <c r="C21" s="5" t="n"/>
      <c r="D21" s="5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3">
        <f>IF($A21="","",SUM(E21:P21))</f>
        <v/>
      </c>
      <c r="R21" s="13">
        <f>IF($A21="","",IFERROR(IF(AND($B21="Dépense",'Paramètres'!$B$13="Oui"),$Q21*('Paramètres'!$B$11+'Paramètres'!$B$12),0),0))</f>
        <v/>
      </c>
      <c r="S21" s="13">
        <f>IF($A21="","",IFERROR($Q21+$R21,0))</f>
        <v/>
      </c>
      <c r="T21" s="5" t="n"/>
    </row>
    <row r="22">
      <c r="A22" s="5" t="n"/>
      <c r="B22" s="5" t="n"/>
      <c r="C22" s="5" t="n"/>
      <c r="D22" s="5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3">
        <f>IF($A22="","",SUM(E22:P22))</f>
        <v/>
      </c>
      <c r="R22" s="13">
        <f>IF($A22="","",IFERROR(IF(AND($B22="Dépense",'Paramètres'!$B$13="Oui"),$Q22*('Paramètres'!$B$11+'Paramètres'!$B$12),0),0))</f>
        <v/>
      </c>
      <c r="S22" s="13">
        <f>IF($A22="","",IFERROR($Q22+$R22,0))</f>
        <v/>
      </c>
      <c r="T22" s="5" t="n"/>
    </row>
    <row r="23">
      <c r="A23" s="5" t="n"/>
      <c r="B23" s="5" t="n"/>
      <c r="C23" s="5" t="n"/>
      <c r="D23" s="5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3">
        <f>IF($A23="","",SUM(E23:P23))</f>
        <v/>
      </c>
      <c r="R23" s="13">
        <f>IF($A23="","",IFERROR(IF(AND($B23="Dépense",'Paramètres'!$B$13="Oui"),$Q23*('Paramètres'!$B$11+'Paramètres'!$B$12),0),0))</f>
        <v/>
      </c>
      <c r="S23" s="13">
        <f>IF($A23="","",IFERROR($Q23+$R23,0))</f>
        <v/>
      </c>
      <c r="T23" s="5" t="n"/>
    </row>
    <row r="24">
      <c r="A24" s="5" t="n"/>
      <c r="B24" s="5" t="n"/>
      <c r="C24" s="5" t="n"/>
      <c r="D24" s="5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3">
        <f>IF($A24="","",SUM(E24:P24))</f>
        <v/>
      </c>
      <c r="R24" s="13">
        <f>IF($A24="","",IFERROR(IF(AND($B24="Dépense",'Paramètres'!$B$13="Oui"),$Q24*('Paramètres'!$B$11+'Paramètres'!$B$12),0),0))</f>
        <v/>
      </c>
      <c r="S24" s="13">
        <f>IF($A24="","",IFERROR($Q24+$R24,0))</f>
        <v/>
      </c>
      <c r="T24" s="5" t="n"/>
    </row>
    <row r="25">
      <c r="A25" s="5" t="n"/>
      <c r="B25" s="5" t="n"/>
      <c r="C25" s="5" t="n"/>
      <c r="D25" s="5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3">
        <f>IF($A25="","",SUM(E25:P25))</f>
        <v/>
      </c>
      <c r="R25" s="13">
        <f>IF($A25="","",IFERROR(IF(AND($B25="Dépense",'Paramètres'!$B$13="Oui"),$Q25*('Paramètres'!$B$11+'Paramètres'!$B$12),0),0))</f>
        <v/>
      </c>
      <c r="S25" s="13">
        <f>IF($A25="","",IFERROR($Q25+$R25,0))</f>
        <v/>
      </c>
      <c r="T25" s="5" t="n"/>
    </row>
    <row r="26">
      <c r="A26" s="5" t="n"/>
      <c r="B26" s="5" t="n"/>
      <c r="C26" s="5" t="n"/>
      <c r="D26" s="5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  <c r="Q26" s="13">
        <f>IF($A26="","",SUM(E26:P26))</f>
        <v/>
      </c>
      <c r="R26" s="13">
        <f>IF($A26="","",IFERROR(IF(AND($B26="Dépense",'Paramètres'!$B$13="Oui"),$Q26*('Paramètres'!$B$11+'Paramètres'!$B$12),0),0))</f>
        <v/>
      </c>
      <c r="S26" s="13">
        <f>IF($A26="","",IFERROR($Q26+$R26,0))</f>
        <v/>
      </c>
      <c r="T26" s="5" t="n"/>
    </row>
    <row r="27">
      <c r="A27" s="5" t="n"/>
      <c r="B27" s="5" t="n"/>
      <c r="C27" s="5" t="n"/>
      <c r="D27" s="5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3">
        <f>IF($A27="","",SUM(E27:P27))</f>
        <v/>
      </c>
      <c r="R27" s="13">
        <f>IF($A27="","",IFERROR(IF(AND($B27="Dépense",'Paramètres'!$B$13="Oui"),$Q27*('Paramètres'!$B$11+'Paramètres'!$B$12),0),0))</f>
        <v/>
      </c>
      <c r="S27" s="13">
        <f>IF($A27="","",IFERROR($Q27+$R27,0))</f>
        <v/>
      </c>
      <c r="T27" s="5" t="n"/>
    </row>
    <row r="28">
      <c r="A28" s="5" t="n"/>
      <c r="B28" s="5" t="n"/>
      <c r="C28" s="5" t="n"/>
      <c r="D28" s="5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3">
        <f>IF($A28="","",SUM(E28:P28))</f>
        <v/>
      </c>
      <c r="R28" s="13">
        <f>IF($A28="","",IFERROR(IF(AND($B28="Dépense",'Paramètres'!$B$13="Oui"),$Q28*('Paramètres'!$B$11+'Paramètres'!$B$12),0),0))</f>
        <v/>
      </c>
      <c r="S28" s="13">
        <f>IF($A28="","",IFERROR($Q28+$R28,0))</f>
        <v/>
      </c>
      <c r="T28" s="5" t="n"/>
    </row>
    <row r="29">
      <c r="A29" s="5" t="n"/>
      <c r="B29" s="5" t="n"/>
      <c r="C29" s="5" t="n"/>
      <c r="D29" s="5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3">
        <f>IF($A29="","",SUM(E29:P29))</f>
        <v/>
      </c>
      <c r="R29" s="13">
        <f>IF($A29="","",IFERROR(IF(AND($B29="Dépense",'Paramètres'!$B$13="Oui"),$Q29*('Paramètres'!$B$11+'Paramètres'!$B$12),0),0))</f>
        <v/>
      </c>
      <c r="S29" s="13">
        <f>IF($A29="","",IFERROR($Q29+$R29,0))</f>
        <v/>
      </c>
      <c r="T29" s="5" t="n"/>
    </row>
    <row r="30">
      <c r="A30" s="5" t="n"/>
      <c r="B30" s="5" t="n"/>
      <c r="C30" s="5" t="n"/>
      <c r="D30" s="5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3">
        <f>IF($A30="","",SUM(E30:P30))</f>
        <v/>
      </c>
      <c r="R30" s="13">
        <f>IF($A30="","",IFERROR(IF(AND($B30="Dépense",'Paramètres'!$B$13="Oui"),$Q30*('Paramètres'!$B$11+'Paramètres'!$B$12),0),0))</f>
        <v/>
      </c>
      <c r="S30" s="13">
        <f>IF($A30="","",IFERROR($Q30+$R30,0))</f>
        <v/>
      </c>
      <c r="T30" s="5" t="n"/>
    </row>
    <row r="31">
      <c r="A31" s="5" t="n"/>
      <c r="B31" s="5" t="n"/>
      <c r="C31" s="5" t="n"/>
      <c r="D31" s="5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3">
        <f>IF($A31="","",SUM(E31:P31))</f>
        <v/>
      </c>
      <c r="R31" s="13">
        <f>IF($A31="","",IFERROR(IF(AND($B31="Dépense",'Paramètres'!$B$13="Oui"),$Q31*('Paramètres'!$B$11+'Paramètres'!$B$12),0),0))</f>
        <v/>
      </c>
      <c r="S31" s="13">
        <f>IF($A31="","",IFERROR($Q31+$R31,0))</f>
        <v/>
      </c>
      <c r="T31" s="5" t="n"/>
    </row>
    <row r="32">
      <c r="A32" s="5" t="n"/>
      <c r="B32" s="5" t="n"/>
      <c r="C32" s="5" t="n"/>
      <c r="D32" s="5" t="n"/>
      <c r="E32" s="12" t="n"/>
      <c r="F32" s="12" t="n"/>
      <c r="G32" s="12" t="n"/>
      <c r="H32" s="12" t="n"/>
      <c r="I32" s="12" t="n"/>
      <c r="J32" s="12" t="n"/>
      <c r="K32" s="12" t="n"/>
      <c r="L32" s="12" t="n"/>
      <c r="M32" s="12" t="n"/>
      <c r="N32" s="12" t="n"/>
      <c r="O32" s="12" t="n"/>
      <c r="P32" s="12" t="n"/>
      <c r="Q32" s="13">
        <f>IF($A32="","",SUM(E32:P32))</f>
        <v/>
      </c>
      <c r="R32" s="13">
        <f>IF($A32="","",IFERROR(IF(AND($B32="Dépense",'Paramètres'!$B$13="Oui"),$Q32*('Paramètres'!$B$11+'Paramètres'!$B$12),0),0))</f>
        <v/>
      </c>
      <c r="S32" s="13">
        <f>IF($A32="","",IFERROR($Q32+$R32,0))</f>
        <v/>
      </c>
      <c r="T32" s="5" t="n"/>
    </row>
    <row r="33">
      <c r="A33" s="5" t="n"/>
      <c r="B33" s="5" t="n"/>
      <c r="C33" s="5" t="n"/>
      <c r="D33" s="5" t="n"/>
      <c r="E33" s="12" t="n"/>
      <c r="F33" s="12" t="n"/>
      <c r="G33" s="12" t="n"/>
      <c r="H33" s="12" t="n"/>
      <c r="I33" s="12" t="n"/>
      <c r="J33" s="12" t="n"/>
      <c r="K33" s="12" t="n"/>
      <c r="L33" s="12" t="n"/>
      <c r="M33" s="12" t="n"/>
      <c r="N33" s="12" t="n"/>
      <c r="O33" s="12" t="n"/>
      <c r="P33" s="12" t="n"/>
      <c r="Q33" s="13">
        <f>IF($A33="","",SUM(E33:P33))</f>
        <v/>
      </c>
      <c r="R33" s="13">
        <f>IF($A33="","",IFERROR(IF(AND($B33="Dépense",'Paramètres'!$B$13="Oui"),$Q33*('Paramètres'!$B$11+'Paramètres'!$B$12),0),0))</f>
        <v/>
      </c>
      <c r="S33" s="13">
        <f>IF($A33="","",IFERROR($Q33+$R33,0))</f>
        <v/>
      </c>
      <c r="T33" s="5" t="n"/>
    </row>
    <row r="34">
      <c r="A34" s="5" t="n"/>
      <c r="B34" s="5" t="n"/>
      <c r="C34" s="5" t="n"/>
      <c r="D34" s="5" t="n"/>
      <c r="E34" s="12" t="n"/>
      <c r="F34" s="12" t="n"/>
      <c r="G34" s="12" t="n"/>
      <c r="H34" s="12" t="n"/>
      <c r="I34" s="12" t="n"/>
      <c r="J34" s="12" t="n"/>
      <c r="K34" s="12" t="n"/>
      <c r="L34" s="12" t="n"/>
      <c r="M34" s="12" t="n"/>
      <c r="N34" s="12" t="n"/>
      <c r="O34" s="12" t="n"/>
      <c r="P34" s="12" t="n"/>
      <c r="Q34" s="13">
        <f>IF($A34="","",SUM(E34:P34))</f>
        <v/>
      </c>
      <c r="R34" s="13">
        <f>IF($A34="","",IFERROR(IF(AND($B34="Dépense",'Paramètres'!$B$13="Oui"),$Q34*('Paramètres'!$B$11+'Paramètres'!$B$12),0),0))</f>
        <v/>
      </c>
      <c r="S34" s="13">
        <f>IF($A34="","",IFERROR($Q34+$R34,0))</f>
        <v/>
      </c>
      <c r="T34" s="5" t="n"/>
    </row>
    <row r="35">
      <c r="A35" s="5" t="n"/>
      <c r="B35" s="5" t="n"/>
      <c r="C35" s="5" t="n"/>
      <c r="D35" s="5" t="n"/>
      <c r="E35" s="12" t="n"/>
      <c r="F35" s="12" t="n"/>
      <c r="G35" s="12" t="n"/>
      <c r="H35" s="12" t="n"/>
      <c r="I35" s="12" t="n"/>
      <c r="J35" s="12" t="n"/>
      <c r="K35" s="12" t="n"/>
      <c r="L35" s="12" t="n"/>
      <c r="M35" s="12" t="n"/>
      <c r="N35" s="12" t="n"/>
      <c r="O35" s="12" t="n"/>
      <c r="P35" s="12" t="n"/>
      <c r="Q35" s="13">
        <f>IF($A35="","",SUM(E35:P35))</f>
        <v/>
      </c>
      <c r="R35" s="13">
        <f>IF($A35="","",IFERROR(IF(AND($B35="Dépense",'Paramètres'!$B$13="Oui"),$Q35*('Paramètres'!$B$11+'Paramètres'!$B$12),0),0))</f>
        <v/>
      </c>
      <c r="S35" s="13">
        <f>IF($A35="","",IFERROR($Q35+$R35,0))</f>
        <v/>
      </c>
      <c r="T35" s="5" t="n"/>
    </row>
    <row r="36">
      <c r="A36" s="5" t="n"/>
      <c r="B36" s="5" t="n"/>
      <c r="C36" s="5" t="n"/>
      <c r="D36" s="5" t="n"/>
      <c r="E36" s="12" t="n"/>
      <c r="F36" s="12" t="n"/>
      <c r="G36" s="12" t="n"/>
      <c r="H36" s="12" t="n"/>
      <c r="I36" s="12" t="n"/>
      <c r="J36" s="12" t="n"/>
      <c r="K36" s="12" t="n"/>
      <c r="L36" s="12" t="n"/>
      <c r="M36" s="12" t="n"/>
      <c r="N36" s="12" t="n"/>
      <c r="O36" s="12" t="n"/>
      <c r="P36" s="12" t="n"/>
      <c r="Q36" s="13">
        <f>IF($A36="","",SUM(E36:P36))</f>
        <v/>
      </c>
      <c r="R36" s="13">
        <f>IF($A36="","",IFERROR(IF(AND($B36="Dépense",'Paramètres'!$B$13="Oui"),$Q36*('Paramètres'!$B$11+'Paramètres'!$B$12),0),0))</f>
        <v/>
      </c>
      <c r="S36" s="13">
        <f>IF($A36="","",IFERROR($Q36+$R36,0))</f>
        <v/>
      </c>
      <c r="T36" s="5" t="n"/>
    </row>
    <row r="37">
      <c r="A37" s="5" t="n"/>
      <c r="B37" s="5" t="n"/>
      <c r="C37" s="5" t="n"/>
      <c r="D37" s="5" t="n"/>
      <c r="E37" s="12" t="n"/>
      <c r="F37" s="12" t="n"/>
      <c r="G37" s="12" t="n"/>
      <c r="H37" s="12" t="n"/>
      <c r="I37" s="12" t="n"/>
      <c r="J37" s="12" t="n"/>
      <c r="K37" s="12" t="n"/>
      <c r="L37" s="12" t="n"/>
      <c r="M37" s="12" t="n"/>
      <c r="N37" s="12" t="n"/>
      <c r="O37" s="12" t="n"/>
      <c r="P37" s="12" t="n"/>
      <c r="Q37" s="13">
        <f>IF($A37="","",SUM(E37:P37))</f>
        <v/>
      </c>
      <c r="R37" s="13">
        <f>IF($A37="","",IFERROR(IF(AND($B37="Dépense",'Paramètres'!$B$13="Oui"),$Q37*('Paramètres'!$B$11+'Paramètres'!$B$12),0),0))</f>
        <v/>
      </c>
      <c r="S37" s="13">
        <f>IF($A37="","",IFERROR($Q37+$R37,0))</f>
        <v/>
      </c>
      <c r="T37" s="5" t="n"/>
    </row>
    <row r="38">
      <c r="A38" s="5" t="n"/>
      <c r="B38" s="5" t="n"/>
      <c r="C38" s="5" t="n"/>
      <c r="D38" s="5" t="n"/>
      <c r="E38" s="12" t="n"/>
      <c r="F38" s="12" t="n"/>
      <c r="G38" s="12" t="n"/>
      <c r="H38" s="12" t="n"/>
      <c r="I38" s="12" t="n"/>
      <c r="J38" s="12" t="n"/>
      <c r="K38" s="12" t="n"/>
      <c r="L38" s="12" t="n"/>
      <c r="M38" s="12" t="n"/>
      <c r="N38" s="12" t="n"/>
      <c r="O38" s="12" t="n"/>
      <c r="P38" s="12" t="n"/>
      <c r="Q38" s="13">
        <f>IF($A38="","",SUM(E38:P38))</f>
        <v/>
      </c>
      <c r="R38" s="13">
        <f>IF($A38="","",IFERROR(IF(AND($B38="Dépense",'Paramètres'!$B$13="Oui"),$Q38*('Paramètres'!$B$11+'Paramètres'!$B$12),0),0))</f>
        <v/>
      </c>
      <c r="S38" s="13">
        <f>IF($A38="","",IFERROR($Q38+$R38,0))</f>
        <v/>
      </c>
      <c r="T38" s="5" t="n"/>
    </row>
    <row r="39">
      <c r="A39" s="5" t="n"/>
      <c r="B39" s="5" t="n"/>
      <c r="C39" s="5" t="n"/>
      <c r="D39" s="5" t="n"/>
      <c r="E39" s="12" t="n"/>
      <c r="F39" s="12" t="n"/>
      <c r="G39" s="12" t="n"/>
      <c r="H39" s="12" t="n"/>
      <c r="I39" s="12" t="n"/>
      <c r="J39" s="12" t="n"/>
      <c r="K39" s="12" t="n"/>
      <c r="L39" s="12" t="n"/>
      <c r="M39" s="12" t="n"/>
      <c r="N39" s="12" t="n"/>
      <c r="O39" s="12" t="n"/>
      <c r="P39" s="12" t="n"/>
      <c r="Q39" s="13">
        <f>IF($A39="","",SUM(E39:P39))</f>
        <v/>
      </c>
      <c r="R39" s="13">
        <f>IF($A39="","",IFERROR(IF(AND($B39="Dépense",'Paramètres'!$B$13="Oui"),$Q39*('Paramètres'!$B$11+'Paramètres'!$B$12),0),0))</f>
        <v/>
      </c>
      <c r="S39" s="13">
        <f>IF($A39="","",IFERROR($Q39+$R39,0))</f>
        <v/>
      </c>
      <c r="T39" s="5" t="n"/>
    </row>
    <row r="40">
      <c r="A40" s="5" t="n"/>
      <c r="B40" s="5" t="n"/>
      <c r="C40" s="5" t="n"/>
      <c r="D40" s="5" t="n"/>
      <c r="E40" s="12" t="n"/>
      <c r="F40" s="12" t="n"/>
      <c r="G40" s="12" t="n"/>
      <c r="H40" s="12" t="n"/>
      <c r="I40" s="12" t="n"/>
      <c r="J40" s="12" t="n"/>
      <c r="K40" s="12" t="n"/>
      <c r="L40" s="12" t="n"/>
      <c r="M40" s="12" t="n"/>
      <c r="N40" s="12" t="n"/>
      <c r="O40" s="12" t="n"/>
      <c r="P40" s="12" t="n"/>
      <c r="Q40" s="13">
        <f>IF($A40="","",SUM(E40:P40))</f>
        <v/>
      </c>
      <c r="R40" s="13">
        <f>IF($A40="","",IFERROR(IF(AND($B40="Dépense",'Paramètres'!$B$13="Oui"),$Q40*('Paramètres'!$B$11+'Paramètres'!$B$12),0),0))</f>
        <v/>
      </c>
      <c r="S40" s="13">
        <f>IF($A40="","",IFERROR($Q40+$R40,0))</f>
        <v/>
      </c>
      <c r="T40" s="5" t="n"/>
    </row>
    <row r="41">
      <c r="A41" s="5" t="n"/>
      <c r="B41" s="5" t="n"/>
      <c r="C41" s="5" t="n"/>
      <c r="D41" s="5" t="n"/>
      <c r="E41" s="12" t="n"/>
      <c r="F41" s="12" t="n"/>
      <c r="G41" s="12" t="n"/>
      <c r="H41" s="12" t="n"/>
      <c r="I41" s="12" t="n"/>
      <c r="J41" s="12" t="n"/>
      <c r="K41" s="12" t="n"/>
      <c r="L41" s="12" t="n"/>
      <c r="M41" s="12" t="n"/>
      <c r="N41" s="12" t="n"/>
      <c r="O41" s="12" t="n"/>
      <c r="P41" s="12" t="n"/>
      <c r="Q41" s="13">
        <f>IF($A41="","",SUM(E41:P41))</f>
        <v/>
      </c>
      <c r="R41" s="13">
        <f>IF($A41="","",IFERROR(IF(AND($B41="Dépense",'Paramètres'!$B$13="Oui"),$Q41*('Paramètres'!$B$11+'Paramètres'!$B$12),0),0))</f>
        <v/>
      </c>
      <c r="S41" s="13">
        <f>IF($A41="","",IFERROR($Q41+$R41,0))</f>
        <v/>
      </c>
      <c r="T41" s="5" t="n"/>
    </row>
    <row r="42">
      <c r="A42" s="5" t="n"/>
      <c r="B42" s="5" t="n"/>
      <c r="C42" s="5" t="n"/>
      <c r="D42" s="5" t="n"/>
      <c r="E42" s="12" t="n"/>
      <c r="F42" s="12" t="n"/>
      <c r="G42" s="12" t="n"/>
      <c r="H42" s="12" t="n"/>
      <c r="I42" s="12" t="n"/>
      <c r="J42" s="12" t="n"/>
      <c r="K42" s="12" t="n"/>
      <c r="L42" s="12" t="n"/>
      <c r="M42" s="12" t="n"/>
      <c r="N42" s="12" t="n"/>
      <c r="O42" s="12" t="n"/>
      <c r="P42" s="12" t="n"/>
      <c r="Q42" s="13">
        <f>IF($A42="","",SUM(E42:P42))</f>
        <v/>
      </c>
      <c r="R42" s="13">
        <f>IF($A42="","",IFERROR(IF(AND($B42="Dépense",'Paramètres'!$B$13="Oui"),$Q42*('Paramètres'!$B$11+'Paramètres'!$B$12),0),0))</f>
        <v/>
      </c>
      <c r="S42" s="13">
        <f>IF($A42="","",IFERROR($Q42+$R42,0))</f>
        <v/>
      </c>
      <c r="T42" s="5" t="n"/>
    </row>
    <row r="43">
      <c r="A43" s="5" t="n"/>
      <c r="B43" s="5" t="n"/>
      <c r="C43" s="5" t="n"/>
      <c r="D43" s="5" t="n"/>
      <c r="E43" s="12" t="n"/>
      <c r="F43" s="12" t="n"/>
      <c r="G43" s="12" t="n"/>
      <c r="H43" s="12" t="n"/>
      <c r="I43" s="12" t="n"/>
      <c r="J43" s="12" t="n"/>
      <c r="K43" s="12" t="n"/>
      <c r="L43" s="12" t="n"/>
      <c r="M43" s="12" t="n"/>
      <c r="N43" s="12" t="n"/>
      <c r="O43" s="12" t="n"/>
      <c r="P43" s="12" t="n"/>
      <c r="Q43" s="13">
        <f>IF($A43="","",SUM(E43:P43))</f>
        <v/>
      </c>
      <c r="R43" s="13">
        <f>IF($A43="","",IFERROR(IF(AND($B43="Dépense",'Paramètres'!$B$13="Oui"),$Q43*('Paramètres'!$B$11+'Paramètres'!$B$12),0),0))</f>
        <v/>
      </c>
      <c r="S43" s="13">
        <f>IF($A43="","",IFERROR($Q43+$R43,0))</f>
        <v/>
      </c>
      <c r="T43" s="5" t="n"/>
    </row>
    <row r="44">
      <c r="A44" s="5" t="n"/>
      <c r="B44" s="5" t="n"/>
      <c r="C44" s="5" t="n"/>
      <c r="D44" s="5" t="n"/>
      <c r="E44" s="12" t="n"/>
      <c r="F44" s="12" t="n"/>
      <c r="G44" s="12" t="n"/>
      <c r="H44" s="12" t="n"/>
      <c r="I44" s="12" t="n"/>
      <c r="J44" s="12" t="n"/>
      <c r="K44" s="12" t="n"/>
      <c r="L44" s="12" t="n"/>
      <c r="M44" s="12" t="n"/>
      <c r="N44" s="12" t="n"/>
      <c r="O44" s="12" t="n"/>
      <c r="P44" s="12" t="n"/>
      <c r="Q44" s="13">
        <f>IF($A44="","",SUM(E44:P44))</f>
        <v/>
      </c>
      <c r="R44" s="13">
        <f>IF($A44="","",IFERROR(IF(AND($B44="Dépense",'Paramètres'!$B$13="Oui"),$Q44*('Paramètres'!$B$11+'Paramètres'!$B$12),0),0))</f>
        <v/>
      </c>
      <c r="S44" s="13">
        <f>IF($A44="","",IFERROR($Q44+$R44,0))</f>
        <v/>
      </c>
      <c r="T44" s="5" t="n"/>
    </row>
    <row r="45">
      <c r="A45" s="5" t="n"/>
      <c r="B45" s="5" t="n"/>
      <c r="C45" s="5" t="n"/>
      <c r="D45" s="5" t="n"/>
      <c r="E45" s="12" t="n"/>
      <c r="F45" s="12" t="n"/>
      <c r="G45" s="12" t="n"/>
      <c r="H45" s="12" t="n"/>
      <c r="I45" s="12" t="n"/>
      <c r="J45" s="12" t="n"/>
      <c r="K45" s="12" t="n"/>
      <c r="L45" s="12" t="n"/>
      <c r="M45" s="12" t="n"/>
      <c r="N45" s="12" t="n"/>
      <c r="O45" s="12" t="n"/>
      <c r="P45" s="12" t="n"/>
      <c r="Q45" s="13">
        <f>IF($A45="","",SUM(E45:P45))</f>
        <v/>
      </c>
      <c r="R45" s="13">
        <f>IF($A45="","",IFERROR(IF(AND($B45="Dépense",'Paramètres'!$B$13="Oui"),$Q45*('Paramètres'!$B$11+'Paramètres'!$B$12),0),0))</f>
        <v/>
      </c>
      <c r="S45" s="13">
        <f>IF($A45="","",IFERROR($Q45+$R45,0))</f>
        <v/>
      </c>
      <c r="T45" s="5" t="n"/>
    </row>
    <row r="46">
      <c r="A46" s="5" t="n"/>
      <c r="B46" s="5" t="n"/>
      <c r="C46" s="5" t="n"/>
      <c r="D46" s="5" t="n"/>
      <c r="E46" s="12" t="n"/>
      <c r="F46" s="12" t="n"/>
      <c r="G46" s="12" t="n"/>
      <c r="H46" s="12" t="n"/>
      <c r="I46" s="12" t="n"/>
      <c r="J46" s="12" t="n"/>
      <c r="K46" s="12" t="n"/>
      <c r="L46" s="12" t="n"/>
      <c r="M46" s="12" t="n"/>
      <c r="N46" s="12" t="n"/>
      <c r="O46" s="12" t="n"/>
      <c r="P46" s="12" t="n"/>
      <c r="Q46" s="13">
        <f>IF($A46="","",SUM(E46:P46))</f>
        <v/>
      </c>
      <c r="R46" s="13">
        <f>IF($A46="","",IFERROR(IF(AND($B46="Dépense",'Paramètres'!$B$13="Oui"),$Q46*('Paramètres'!$B$11+'Paramètres'!$B$12),0),0))</f>
        <v/>
      </c>
      <c r="S46" s="13">
        <f>IF($A46="","",IFERROR($Q46+$R46,0))</f>
        <v/>
      </c>
      <c r="T46" s="5" t="n"/>
    </row>
    <row r="47">
      <c r="A47" s="5" t="n"/>
      <c r="B47" s="5" t="n"/>
      <c r="C47" s="5" t="n"/>
      <c r="D47" s="5" t="n"/>
      <c r="E47" s="12" t="n"/>
      <c r="F47" s="12" t="n"/>
      <c r="G47" s="12" t="n"/>
      <c r="H47" s="12" t="n"/>
      <c r="I47" s="12" t="n"/>
      <c r="J47" s="12" t="n"/>
      <c r="K47" s="12" t="n"/>
      <c r="L47" s="12" t="n"/>
      <c r="M47" s="12" t="n"/>
      <c r="N47" s="12" t="n"/>
      <c r="O47" s="12" t="n"/>
      <c r="P47" s="12" t="n"/>
      <c r="Q47" s="13">
        <f>IF($A47="","",SUM(E47:P47))</f>
        <v/>
      </c>
      <c r="R47" s="13">
        <f>IF($A47="","",IFERROR(IF(AND($B47="Dépense",'Paramètres'!$B$13="Oui"),$Q47*('Paramètres'!$B$11+'Paramètres'!$B$12),0),0))</f>
        <v/>
      </c>
      <c r="S47" s="13">
        <f>IF($A47="","",IFERROR($Q47+$R47,0))</f>
        <v/>
      </c>
      <c r="T47" s="5" t="n"/>
    </row>
    <row r="48">
      <c r="A48" s="5" t="n"/>
      <c r="B48" s="5" t="n"/>
      <c r="C48" s="5" t="n"/>
      <c r="D48" s="5" t="n"/>
      <c r="E48" s="12" t="n"/>
      <c r="F48" s="12" t="n"/>
      <c r="G48" s="12" t="n"/>
      <c r="H48" s="12" t="n"/>
      <c r="I48" s="12" t="n"/>
      <c r="J48" s="12" t="n"/>
      <c r="K48" s="12" t="n"/>
      <c r="L48" s="12" t="n"/>
      <c r="M48" s="12" t="n"/>
      <c r="N48" s="12" t="n"/>
      <c r="O48" s="12" t="n"/>
      <c r="P48" s="12" t="n"/>
      <c r="Q48" s="13">
        <f>IF($A48="","",SUM(E48:P48))</f>
        <v/>
      </c>
      <c r="R48" s="13">
        <f>IF($A48="","",IFERROR(IF(AND($B48="Dépense",'Paramètres'!$B$13="Oui"),$Q48*('Paramètres'!$B$11+'Paramètres'!$B$12),0),0))</f>
        <v/>
      </c>
      <c r="S48" s="13">
        <f>IF($A48="","",IFERROR($Q48+$R48,0))</f>
        <v/>
      </c>
      <c r="T48" s="5" t="n"/>
    </row>
    <row r="49">
      <c r="A49" s="5" t="n"/>
      <c r="B49" s="5" t="n"/>
      <c r="C49" s="5" t="n"/>
      <c r="D49" s="5" t="n"/>
      <c r="E49" s="12" t="n"/>
      <c r="F49" s="12" t="n"/>
      <c r="G49" s="12" t="n"/>
      <c r="H49" s="12" t="n"/>
      <c r="I49" s="12" t="n"/>
      <c r="J49" s="12" t="n"/>
      <c r="K49" s="12" t="n"/>
      <c r="L49" s="12" t="n"/>
      <c r="M49" s="12" t="n"/>
      <c r="N49" s="12" t="n"/>
      <c r="O49" s="12" t="n"/>
      <c r="P49" s="12" t="n"/>
      <c r="Q49" s="13">
        <f>IF($A49="","",SUM(E49:P49))</f>
        <v/>
      </c>
      <c r="R49" s="13">
        <f>IF($A49="","",IFERROR(IF(AND($B49="Dépense",'Paramètres'!$B$13="Oui"),$Q49*('Paramètres'!$B$11+'Paramètres'!$B$12),0),0))</f>
        <v/>
      </c>
      <c r="S49" s="13">
        <f>IF($A49="","",IFERROR($Q49+$R49,0))</f>
        <v/>
      </c>
      <c r="T49" s="5" t="n"/>
    </row>
    <row r="50">
      <c r="A50" s="5" t="n"/>
      <c r="B50" s="5" t="n"/>
      <c r="C50" s="5" t="n"/>
      <c r="D50" s="5" t="n"/>
      <c r="E50" s="12" t="n"/>
      <c r="F50" s="12" t="n"/>
      <c r="G50" s="12" t="n"/>
      <c r="H50" s="12" t="n"/>
      <c r="I50" s="12" t="n"/>
      <c r="J50" s="12" t="n"/>
      <c r="K50" s="12" t="n"/>
      <c r="L50" s="12" t="n"/>
      <c r="M50" s="12" t="n"/>
      <c r="N50" s="12" t="n"/>
      <c r="O50" s="12" t="n"/>
      <c r="P50" s="12" t="n"/>
      <c r="Q50" s="13">
        <f>IF($A50="","",SUM(E50:P50))</f>
        <v/>
      </c>
      <c r="R50" s="13">
        <f>IF($A50="","",IFERROR(IF(AND($B50="Dépense",'Paramètres'!$B$13="Oui"),$Q50*('Paramètres'!$B$11+'Paramètres'!$B$12),0),0))</f>
        <v/>
      </c>
      <c r="S50" s="13">
        <f>IF($A50="","",IFERROR($Q50+$R50,0))</f>
        <v/>
      </c>
      <c r="T50" s="5" t="n"/>
    </row>
    <row r="51">
      <c r="A51" s="5" t="n"/>
      <c r="B51" s="5" t="n"/>
      <c r="C51" s="5" t="n"/>
      <c r="D51" s="5" t="n"/>
      <c r="E51" s="12" t="n"/>
      <c r="F51" s="12" t="n"/>
      <c r="G51" s="12" t="n"/>
      <c r="H51" s="12" t="n"/>
      <c r="I51" s="12" t="n"/>
      <c r="J51" s="12" t="n"/>
      <c r="K51" s="12" t="n"/>
      <c r="L51" s="12" t="n"/>
      <c r="M51" s="12" t="n"/>
      <c r="N51" s="12" t="n"/>
      <c r="O51" s="12" t="n"/>
      <c r="P51" s="12" t="n"/>
      <c r="Q51" s="13">
        <f>IF($A51="","",SUM(E51:P51))</f>
        <v/>
      </c>
      <c r="R51" s="13">
        <f>IF($A51="","",IFERROR(IF(AND($B51="Dépense",'Paramètres'!$B$13="Oui"),$Q51*('Paramètres'!$B$11+'Paramètres'!$B$12),0),0))</f>
        <v/>
      </c>
      <c r="S51" s="13">
        <f>IF($A51="","",IFERROR($Q51+$R51,0))</f>
        <v/>
      </c>
      <c r="T51" s="5" t="n"/>
    </row>
    <row r="52">
      <c r="A52" s="5" t="n"/>
      <c r="B52" s="5" t="n"/>
      <c r="C52" s="5" t="n"/>
      <c r="D52" s="5" t="n"/>
      <c r="E52" s="12" t="n"/>
      <c r="F52" s="12" t="n"/>
      <c r="G52" s="12" t="n"/>
      <c r="H52" s="12" t="n"/>
      <c r="I52" s="12" t="n"/>
      <c r="J52" s="12" t="n"/>
      <c r="K52" s="12" t="n"/>
      <c r="L52" s="12" t="n"/>
      <c r="M52" s="12" t="n"/>
      <c r="N52" s="12" t="n"/>
      <c r="O52" s="12" t="n"/>
      <c r="P52" s="12" t="n"/>
      <c r="Q52" s="13">
        <f>IF($A52="","",SUM(E52:P52))</f>
        <v/>
      </c>
      <c r="R52" s="13">
        <f>IF($A52="","",IFERROR(IF(AND($B52="Dépense",'Paramètres'!$B$13="Oui"),$Q52*('Paramètres'!$B$11+'Paramètres'!$B$12),0),0))</f>
        <v/>
      </c>
      <c r="S52" s="13">
        <f>IF($A52="","",IFERROR($Q52+$R52,0))</f>
        <v/>
      </c>
      <c r="T52" s="5" t="n"/>
    </row>
    <row r="53">
      <c r="A53" s="5" t="n"/>
      <c r="B53" s="5" t="n"/>
      <c r="C53" s="5" t="n"/>
      <c r="D53" s="5" t="n"/>
      <c r="E53" s="12" t="n"/>
      <c r="F53" s="12" t="n"/>
      <c r="G53" s="12" t="n"/>
      <c r="H53" s="12" t="n"/>
      <c r="I53" s="12" t="n"/>
      <c r="J53" s="12" t="n"/>
      <c r="K53" s="12" t="n"/>
      <c r="L53" s="12" t="n"/>
      <c r="M53" s="12" t="n"/>
      <c r="N53" s="12" t="n"/>
      <c r="O53" s="12" t="n"/>
      <c r="P53" s="12" t="n"/>
      <c r="Q53" s="13">
        <f>IF($A53="","",SUM(E53:P53))</f>
        <v/>
      </c>
      <c r="R53" s="13">
        <f>IF($A53="","",IFERROR(IF(AND($B53="Dépense",'Paramètres'!$B$13="Oui"),$Q53*('Paramètres'!$B$11+'Paramètres'!$B$12),0),0))</f>
        <v/>
      </c>
      <c r="S53" s="13">
        <f>IF($A53="","",IFERROR($Q53+$R53,0))</f>
        <v/>
      </c>
      <c r="T53" s="5" t="n"/>
    </row>
    <row r="54">
      <c r="A54" s="5" t="n"/>
      <c r="B54" s="5" t="n"/>
      <c r="C54" s="5" t="n"/>
      <c r="D54" s="5" t="n"/>
      <c r="E54" s="12" t="n"/>
      <c r="F54" s="12" t="n"/>
      <c r="G54" s="12" t="n"/>
      <c r="H54" s="12" t="n"/>
      <c r="I54" s="12" t="n"/>
      <c r="J54" s="12" t="n"/>
      <c r="K54" s="12" t="n"/>
      <c r="L54" s="12" t="n"/>
      <c r="M54" s="12" t="n"/>
      <c r="N54" s="12" t="n"/>
      <c r="O54" s="12" t="n"/>
      <c r="P54" s="12" t="n"/>
      <c r="Q54" s="13">
        <f>IF($A54="","",SUM(E54:P54))</f>
        <v/>
      </c>
      <c r="R54" s="13">
        <f>IF($A54="","",IFERROR(IF(AND($B54="Dépense",'Paramètres'!$B$13="Oui"),$Q54*('Paramètres'!$B$11+'Paramètres'!$B$12),0),0))</f>
        <v/>
      </c>
      <c r="S54" s="13">
        <f>IF($A54="","",IFERROR($Q54+$R54,0))</f>
        <v/>
      </c>
      <c r="T54" s="5" t="n"/>
    </row>
    <row r="55">
      <c r="A55" s="5" t="n"/>
      <c r="B55" s="5" t="n"/>
      <c r="C55" s="5" t="n"/>
      <c r="D55" s="5" t="n"/>
      <c r="E55" s="12" t="n"/>
      <c r="F55" s="12" t="n"/>
      <c r="G55" s="12" t="n"/>
      <c r="H55" s="12" t="n"/>
      <c r="I55" s="12" t="n"/>
      <c r="J55" s="12" t="n"/>
      <c r="K55" s="12" t="n"/>
      <c r="L55" s="12" t="n"/>
      <c r="M55" s="12" t="n"/>
      <c r="N55" s="12" t="n"/>
      <c r="O55" s="12" t="n"/>
      <c r="P55" s="12" t="n"/>
      <c r="Q55" s="13">
        <f>IF($A55="","",SUM(E55:P55))</f>
        <v/>
      </c>
      <c r="R55" s="13">
        <f>IF($A55="","",IFERROR(IF(AND($B55="Dépense",'Paramètres'!$B$13="Oui"),$Q55*('Paramètres'!$B$11+'Paramètres'!$B$12),0),0))</f>
        <v/>
      </c>
      <c r="S55" s="13">
        <f>IF($A55="","",IFERROR($Q55+$R55,0))</f>
        <v/>
      </c>
      <c r="T55" s="5" t="n"/>
    </row>
    <row r="56">
      <c r="A56" s="5" t="n"/>
      <c r="B56" s="5" t="n"/>
      <c r="C56" s="5" t="n"/>
      <c r="D56" s="5" t="n"/>
      <c r="E56" s="12" t="n"/>
      <c r="F56" s="12" t="n"/>
      <c r="G56" s="12" t="n"/>
      <c r="H56" s="12" t="n"/>
      <c r="I56" s="12" t="n"/>
      <c r="J56" s="12" t="n"/>
      <c r="K56" s="12" t="n"/>
      <c r="L56" s="12" t="n"/>
      <c r="M56" s="12" t="n"/>
      <c r="N56" s="12" t="n"/>
      <c r="O56" s="12" t="n"/>
      <c r="P56" s="12" t="n"/>
      <c r="Q56" s="13">
        <f>IF($A56="","",SUM(E56:P56))</f>
        <v/>
      </c>
      <c r="R56" s="13">
        <f>IF($A56="","",IFERROR(IF(AND($B56="Dépense",'Paramètres'!$B$13="Oui"),$Q56*('Paramètres'!$B$11+'Paramètres'!$B$12),0),0))</f>
        <v/>
      </c>
      <c r="S56" s="13">
        <f>IF($A56="","",IFERROR($Q56+$R56,0))</f>
        <v/>
      </c>
      <c r="T56" s="5" t="n"/>
    </row>
    <row r="57">
      <c r="A57" s="5" t="n"/>
      <c r="B57" s="5" t="n"/>
      <c r="C57" s="5" t="n"/>
      <c r="D57" s="5" t="n"/>
      <c r="E57" s="12" t="n"/>
      <c r="F57" s="12" t="n"/>
      <c r="G57" s="12" t="n"/>
      <c r="H57" s="12" t="n"/>
      <c r="I57" s="12" t="n"/>
      <c r="J57" s="12" t="n"/>
      <c r="K57" s="12" t="n"/>
      <c r="L57" s="12" t="n"/>
      <c r="M57" s="12" t="n"/>
      <c r="N57" s="12" t="n"/>
      <c r="O57" s="12" t="n"/>
      <c r="P57" s="12" t="n"/>
      <c r="Q57" s="13">
        <f>IF($A57="","",SUM(E57:P57))</f>
        <v/>
      </c>
      <c r="R57" s="13">
        <f>IF($A57="","",IFERROR(IF(AND($B57="Dépense",'Paramètres'!$B$13="Oui"),$Q57*('Paramètres'!$B$11+'Paramètres'!$B$12),0),0))</f>
        <v/>
      </c>
      <c r="S57" s="13">
        <f>IF($A57="","",IFERROR($Q57+$R57,0))</f>
        <v/>
      </c>
      <c r="T57" s="5" t="n"/>
    </row>
    <row r="58">
      <c r="A58" s="5" t="n"/>
      <c r="B58" s="5" t="n"/>
      <c r="C58" s="5" t="n"/>
      <c r="D58" s="5" t="n"/>
      <c r="E58" s="12" t="n"/>
      <c r="F58" s="12" t="n"/>
      <c r="G58" s="12" t="n"/>
      <c r="H58" s="12" t="n"/>
      <c r="I58" s="12" t="n"/>
      <c r="J58" s="12" t="n"/>
      <c r="K58" s="12" t="n"/>
      <c r="L58" s="12" t="n"/>
      <c r="M58" s="12" t="n"/>
      <c r="N58" s="12" t="n"/>
      <c r="O58" s="12" t="n"/>
      <c r="P58" s="12" t="n"/>
      <c r="Q58" s="13">
        <f>IF($A58="","",SUM(E58:P58))</f>
        <v/>
      </c>
      <c r="R58" s="13">
        <f>IF($A58="","",IFERROR(IF(AND($B58="Dépense",'Paramètres'!$B$13="Oui"),$Q58*('Paramètres'!$B$11+'Paramètres'!$B$12),0),0))</f>
        <v/>
      </c>
      <c r="S58" s="13">
        <f>IF($A58="","",IFERROR($Q58+$R58,0))</f>
        <v/>
      </c>
      <c r="T58" s="5" t="n"/>
    </row>
    <row r="59">
      <c r="A59" s="5" t="n"/>
      <c r="B59" s="5" t="n"/>
      <c r="C59" s="5" t="n"/>
      <c r="D59" s="5" t="n"/>
      <c r="E59" s="12" t="n"/>
      <c r="F59" s="12" t="n"/>
      <c r="G59" s="12" t="n"/>
      <c r="H59" s="12" t="n"/>
      <c r="I59" s="12" t="n"/>
      <c r="J59" s="12" t="n"/>
      <c r="K59" s="12" t="n"/>
      <c r="L59" s="12" t="n"/>
      <c r="M59" s="12" t="n"/>
      <c r="N59" s="12" t="n"/>
      <c r="O59" s="12" t="n"/>
      <c r="P59" s="12" t="n"/>
      <c r="Q59" s="13">
        <f>IF($A59="","",SUM(E59:P59))</f>
        <v/>
      </c>
      <c r="R59" s="13">
        <f>IF($A59="","",IFERROR(IF(AND($B59="Dépense",'Paramètres'!$B$13="Oui"),$Q59*('Paramètres'!$B$11+'Paramètres'!$B$12),0),0))</f>
        <v/>
      </c>
      <c r="S59" s="13">
        <f>IF($A59="","",IFERROR($Q59+$R59,0))</f>
        <v/>
      </c>
      <c r="T59" s="5" t="n"/>
    </row>
    <row r="60">
      <c r="A60" s="5" t="n"/>
      <c r="B60" s="5" t="n"/>
      <c r="C60" s="5" t="n"/>
      <c r="D60" s="5" t="n"/>
      <c r="E60" s="12" t="n"/>
      <c r="F60" s="12" t="n"/>
      <c r="G60" s="12" t="n"/>
      <c r="H60" s="12" t="n"/>
      <c r="I60" s="12" t="n"/>
      <c r="J60" s="12" t="n"/>
      <c r="K60" s="12" t="n"/>
      <c r="L60" s="12" t="n"/>
      <c r="M60" s="12" t="n"/>
      <c r="N60" s="12" t="n"/>
      <c r="O60" s="12" t="n"/>
      <c r="P60" s="12" t="n"/>
      <c r="Q60" s="13">
        <f>IF($A60="","",SUM(E60:P60))</f>
        <v/>
      </c>
      <c r="R60" s="13">
        <f>IF($A60="","",IFERROR(IF(AND($B60="Dépense",'Paramètres'!$B$13="Oui"),$Q60*('Paramètres'!$B$11+'Paramètres'!$B$12),0),0))</f>
        <v/>
      </c>
      <c r="S60" s="13">
        <f>IF($A60="","",IFERROR($Q60+$R60,0))</f>
        <v/>
      </c>
      <c r="T60" s="5" t="n"/>
    </row>
    <row r="61">
      <c r="A61" s="5" t="n"/>
      <c r="B61" s="5" t="n"/>
      <c r="C61" s="5" t="n"/>
      <c r="D61" s="5" t="n"/>
      <c r="E61" s="12" t="n"/>
      <c r="F61" s="12" t="n"/>
      <c r="G61" s="12" t="n"/>
      <c r="H61" s="12" t="n"/>
      <c r="I61" s="12" t="n"/>
      <c r="J61" s="12" t="n"/>
      <c r="K61" s="12" t="n"/>
      <c r="L61" s="12" t="n"/>
      <c r="M61" s="12" t="n"/>
      <c r="N61" s="12" t="n"/>
      <c r="O61" s="12" t="n"/>
      <c r="P61" s="12" t="n"/>
      <c r="Q61" s="13">
        <f>IF($A61="","",SUM(E61:P61))</f>
        <v/>
      </c>
      <c r="R61" s="13">
        <f>IF($A61="","",IFERROR(IF(AND($B61="Dépense",'Paramètres'!$B$13="Oui"),$Q61*('Paramètres'!$B$11+'Paramètres'!$B$12),0),0))</f>
        <v/>
      </c>
      <c r="S61" s="13">
        <f>IF($A61="","",IFERROR($Q61+$R61,0))</f>
        <v/>
      </c>
      <c r="T61" s="5" t="n"/>
    </row>
    <row r="62">
      <c r="A62" s="5" t="n"/>
      <c r="B62" s="5" t="n"/>
      <c r="C62" s="5" t="n"/>
      <c r="D62" s="5" t="n"/>
      <c r="E62" s="12" t="n"/>
      <c r="F62" s="12" t="n"/>
      <c r="G62" s="12" t="n"/>
      <c r="H62" s="12" t="n"/>
      <c r="I62" s="12" t="n"/>
      <c r="J62" s="12" t="n"/>
      <c r="K62" s="12" t="n"/>
      <c r="L62" s="12" t="n"/>
      <c r="M62" s="12" t="n"/>
      <c r="N62" s="12" t="n"/>
      <c r="O62" s="12" t="n"/>
      <c r="P62" s="12" t="n"/>
      <c r="Q62" s="13">
        <f>IF($A62="","",SUM(E62:P62))</f>
        <v/>
      </c>
      <c r="R62" s="13">
        <f>IF($A62="","",IFERROR(IF(AND($B62="Dépense",'Paramètres'!$B$13="Oui"),$Q62*('Paramètres'!$B$11+'Paramètres'!$B$12),0),0))</f>
        <v/>
      </c>
      <c r="S62" s="13">
        <f>IF($A62="","",IFERROR($Q62+$R62,0))</f>
        <v/>
      </c>
      <c r="T62" s="5" t="n"/>
    </row>
    <row r="63">
      <c r="A63" s="5" t="n"/>
      <c r="B63" s="5" t="n"/>
      <c r="C63" s="5" t="n"/>
      <c r="D63" s="5" t="n"/>
      <c r="E63" s="12" t="n"/>
      <c r="F63" s="12" t="n"/>
      <c r="G63" s="12" t="n"/>
      <c r="H63" s="12" t="n"/>
      <c r="I63" s="12" t="n"/>
      <c r="J63" s="12" t="n"/>
      <c r="K63" s="12" t="n"/>
      <c r="L63" s="12" t="n"/>
      <c r="M63" s="12" t="n"/>
      <c r="N63" s="12" t="n"/>
      <c r="O63" s="12" t="n"/>
      <c r="P63" s="12" t="n"/>
      <c r="Q63" s="13">
        <f>IF($A63="","",SUM(E63:P63))</f>
        <v/>
      </c>
      <c r="R63" s="13">
        <f>IF($A63="","",IFERROR(IF(AND($B63="Dépense",'Paramètres'!$B$13="Oui"),$Q63*('Paramètres'!$B$11+'Paramètres'!$B$12),0),0))</f>
        <v/>
      </c>
      <c r="S63" s="13">
        <f>IF($A63="","",IFERROR($Q63+$R63,0))</f>
        <v/>
      </c>
      <c r="T63" s="5" t="n"/>
    </row>
    <row r="64">
      <c r="A64" s="5" t="n"/>
      <c r="B64" s="5" t="n"/>
      <c r="C64" s="5" t="n"/>
      <c r="D64" s="5" t="n"/>
      <c r="E64" s="12" t="n"/>
      <c r="F64" s="12" t="n"/>
      <c r="G64" s="12" t="n"/>
      <c r="H64" s="12" t="n"/>
      <c r="I64" s="12" t="n"/>
      <c r="J64" s="12" t="n"/>
      <c r="K64" s="12" t="n"/>
      <c r="L64" s="12" t="n"/>
      <c r="M64" s="12" t="n"/>
      <c r="N64" s="12" t="n"/>
      <c r="O64" s="12" t="n"/>
      <c r="P64" s="12" t="n"/>
      <c r="Q64" s="13">
        <f>IF($A64="","",SUM(E64:P64))</f>
        <v/>
      </c>
      <c r="R64" s="13">
        <f>IF($A64="","",IFERROR(IF(AND($B64="Dépense",'Paramètres'!$B$13="Oui"),$Q64*('Paramètres'!$B$11+'Paramètres'!$B$12),0),0))</f>
        <v/>
      </c>
      <c r="S64" s="13">
        <f>IF($A64="","",IFERROR($Q64+$R64,0))</f>
        <v/>
      </c>
      <c r="T64" s="5" t="n"/>
    </row>
    <row r="65">
      <c r="A65" s="5" t="n"/>
      <c r="B65" s="5" t="n"/>
      <c r="C65" s="5" t="n"/>
      <c r="D65" s="5" t="n"/>
      <c r="E65" s="12" t="n"/>
      <c r="F65" s="12" t="n"/>
      <c r="G65" s="12" t="n"/>
      <c r="H65" s="12" t="n"/>
      <c r="I65" s="12" t="n"/>
      <c r="J65" s="12" t="n"/>
      <c r="K65" s="12" t="n"/>
      <c r="L65" s="12" t="n"/>
      <c r="M65" s="12" t="n"/>
      <c r="N65" s="12" t="n"/>
      <c r="O65" s="12" t="n"/>
      <c r="P65" s="12" t="n"/>
      <c r="Q65" s="13">
        <f>IF($A65="","",SUM(E65:P65))</f>
        <v/>
      </c>
      <c r="R65" s="13">
        <f>IF($A65="","",IFERROR(IF(AND($B65="Dépense",'Paramètres'!$B$13="Oui"),$Q65*('Paramètres'!$B$11+'Paramètres'!$B$12),0),0))</f>
        <v/>
      </c>
      <c r="S65" s="13">
        <f>IF($A65="","",IFERROR($Q65+$R65,0))</f>
        <v/>
      </c>
      <c r="T65" s="5" t="n"/>
    </row>
    <row r="66">
      <c r="A66" s="5" t="n"/>
      <c r="B66" s="5" t="n"/>
      <c r="C66" s="5" t="n"/>
      <c r="D66" s="5" t="n"/>
      <c r="E66" s="12" t="n"/>
      <c r="F66" s="12" t="n"/>
      <c r="G66" s="12" t="n"/>
      <c r="H66" s="12" t="n"/>
      <c r="I66" s="12" t="n"/>
      <c r="J66" s="12" t="n"/>
      <c r="K66" s="12" t="n"/>
      <c r="L66" s="12" t="n"/>
      <c r="M66" s="12" t="n"/>
      <c r="N66" s="12" t="n"/>
      <c r="O66" s="12" t="n"/>
      <c r="P66" s="12" t="n"/>
      <c r="Q66" s="13">
        <f>IF($A66="","",SUM(E66:P66))</f>
        <v/>
      </c>
      <c r="R66" s="13">
        <f>IF($A66="","",IFERROR(IF(AND($B66="Dépense",'Paramètres'!$B$13="Oui"),$Q66*('Paramètres'!$B$11+'Paramètres'!$B$12),0),0))</f>
        <v/>
      </c>
      <c r="S66" s="13">
        <f>IF($A66="","",IFERROR($Q66+$R66,0))</f>
        <v/>
      </c>
      <c r="T66" s="5" t="n"/>
    </row>
    <row r="67">
      <c r="A67" s="5" t="n"/>
      <c r="B67" s="5" t="n"/>
      <c r="C67" s="5" t="n"/>
      <c r="D67" s="5" t="n"/>
      <c r="E67" s="12" t="n"/>
      <c r="F67" s="12" t="n"/>
      <c r="G67" s="12" t="n"/>
      <c r="H67" s="12" t="n"/>
      <c r="I67" s="12" t="n"/>
      <c r="J67" s="12" t="n"/>
      <c r="K67" s="12" t="n"/>
      <c r="L67" s="12" t="n"/>
      <c r="M67" s="12" t="n"/>
      <c r="N67" s="12" t="n"/>
      <c r="O67" s="12" t="n"/>
      <c r="P67" s="12" t="n"/>
      <c r="Q67" s="13">
        <f>IF($A67="","",SUM(E67:P67))</f>
        <v/>
      </c>
      <c r="R67" s="13">
        <f>IF($A67="","",IFERROR(IF(AND($B67="Dépense",'Paramètres'!$B$13="Oui"),$Q67*('Paramètres'!$B$11+'Paramètres'!$B$12),0),0))</f>
        <v/>
      </c>
      <c r="S67" s="13">
        <f>IF($A67="","",IFERROR($Q67+$R67,0))</f>
        <v/>
      </c>
      <c r="T67" s="5" t="n"/>
    </row>
    <row r="68">
      <c r="A68" s="5" t="n"/>
      <c r="B68" s="5" t="n"/>
      <c r="C68" s="5" t="n"/>
      <c r="D68" s="5" t="n"/>
      <c r="E68" s="12" t="n"/>
      <c r="F68" s="12" t="n"/>
      <c r="G68" s="12" t="n"/>
      <c r="H68" s="12" t="n"/>
      <c r="I68" s="12" t="n"/>
      <c r="J68" s="12" t="n"/>
      <c r="K68" s="12" t="n"/>
      <c r="L68" s="12" t="n"/>
      <c r="M68" s="12" t="n"/>
      <c r="N68" s="12" t="n"/>
      <c r="O68" s="12" t="n"/>
      <c r="P68" s="12" t="n"/>
      <c r="Q68" s="13">
        <f>IF($A68="","",SUM(E68:P68))</f>
        <v/>
      </c>
      <c r="R68" s="13">
        <f>IF($A68="","",IFERROR(IF(AND($B68="Dépense",'Paramètres'!$B$13="Oui"),$Q68*('Paramètres'!$B$11+'Paramètres'!$B$12),0),0))</f>
        <v/>
      </c>
      <c r="S68" s="13">
        <f>IF($A68="","",IFERROR($Q68+$R68,0))</f>
        <v/>
      </c>
      <c r="T68" s="5" t="n"/>
    </row>
    <row r="69">
      <c r="A69" s="5" t="n"/>
      <c r="B69" s="5" t="n"/>
      <c r="C69" s="5" t="n"/>
      <c r="D69" s="5" t="n"/>
      <c r="E69" s="12" t="n"/>
      <c r="F69" s="12" t="n"/>
      <c r="G69" s="12" t="n"/>
      <c r="H69" s="12" t="n"/>
      <c r="I69" s="12" t="n"/>
      <c r="J69" s="12" t="n"/>
      <c r="K69" s="12" t="n"/>
      <c r="L69" s="12" t="n"/>
      <c r="M69" s="12" t="n"/>
      <c r="N69" s="12" t="n"/>
      <c r="O69" s="12" t="n"/>
      <c r="P69" s="12" t="n"/>
      <c r="Q69" s="13">
        <f>IF($A69="","",SUM(E69:P69))</f>
        <v/>
      </c>
      <c r="R69" s="13">
        <f>IF($A69="","",IFERROR(IF(AND($B69="Dépense",'Paramètres'!$B$13="Oui"),$Q69*('Paramètres'!$B$11+'Paramètres'!$B$12),0),0))</f>
        <v/>
      </c>
      <c r="S69" s="13">
        <f>IF($A69="","",IFERROR($Q69+$R69,0))</f>
        <v/>
      </c>
      <c r="T69" s="5" t="n"/>
    </row>
    <row r="70">
      <c r="A70" s="5" t="n"/>
      <c r="B70" s="5" t="n"/>
      <c r="C70" s="5" t="n"/>
      <c r="D70" s="5" t="n"/>
      <c r="E70" s="12" t="n"/>
      <c r="F70" s="12" t="n"/>
      <c r="G70" s="12" t="n"/>
      <c r="H70" s="12" t="n"/>
      <c r="I70" s="12" t="n"/>
      <c r="J70" s="12" t="n"/>
      <c r="K70" s="12" t="n"/>
      <c r="L70" s="12" t="n"/>
      <c r="M70" s="12" t="n"/>
      <c r="N70" s="12" t="n"/>
      <c r="O70" s="12" t="n"/>
      <c r="P70" s="12" t="n"/>
      <c r="Q70" s="13">
        <f>IF($A70="","",SUM(E70:P70))</f>
        <v/>
      </c>
      <c r="R70" s="13">
        <f>IF($A70="","",IFERROR(IF(AND($B70="Dépense",'Paramètres'!$B$13="Oui"),$Q70*('Paramètres'!$B$11+'Paramètres'!$B$12),0),0))</f>
        <v/>
      </c>
      <c r="S70" s="13">
        <f>IF($A70="","",IFERROR($Q70+$R70,0))</f>
        <v/>
      </c>
      <c r="T70" s="5" t="n"/>
    </row>
    <row r="71">
      <c r="A71" s="5" t="n"/>
      <c r="B71" s="5" t="n"/>
      <c r="C71" s="5" t="n"/>
      <c r="D71" s="5" t="n"/>
      <c r="E71" s="12" t="n"/>
      <c r="F71" s="12" t="n"/>
      <c r="G71" s="12" t="n"/>
      <c r="H71" s="12" t="n"/>
      <c r="I71" s="12" t="n"/>
      <c r="J71" s="12" t="n"/>
      <c r="K71" s="12" t="n"/>
      <c r="L71" s="12" t="n"/>
      <c r="M71" s="12" t="n"/>
      <c r="N71" s="12" t="n"/>
      <c r="O71" s="12" t="n"/>
      <c r="P71" s="12" t="n"/>
      <c r="Q71" s="13">
        <f>IF($A71="","",SUM(E71:P71))</f>
        <v/>
      </c>
      <c r="R71" s="13">
        <f>IF($A71="","",IFERROR(IF(AND($B71="Dépense",'Paramètres'!$B$13="Oui"),$Q71*('Paramètres'!$B$11+'Paramètres'!$B$12),0),0))</f>
        <v/>
      </c>
      <c r="S71" s="13">
        <f>IF($A71="","",IFERROR($Q71+$R71,0))</f>
        <v/>
      </c>
      <c r="T71" s="5" t="n"/>
    </row>
    <row r="72">
      <c r="A72" s="5" t="n"/>
      <c r="B72" s="5" t="n"/>
      <c r="C72" s="5" t="n"/>
      <c r="D72" s="5" t="n"/>
      <c r="E72" s="12" t="n"/>
      <c r="F72" s="12" t="n"/>
      <c r="G72" s="12" t="n"/>
      <c r="H72" s="12" t="n"/>
      <c r="I72" s="12" t="n"/>
      <c r="J72" s="12" t="n"/>
      <c r="K72" s="12" t="n"/>
      <c r="L72" s="12" t="n"/>
      <c r="M72" s="12" t="n"/>
      <c r="N72" s="12" t="n"/>
      <c r="O72" s="12" t="n"/>
      <c r="P72" s="12" t="n"/>
      <c r="Q72" s="13">
        <f>IF($A72="","",SUM(E72:P72))</f>
        <v/>
      </c>
      <c r="R72" s="13">
        <f>IF($A72="","",IFERROR(IF(AND($B72="Dépense",'Paramètres'!$B$13="Oui"),$Q72*('Paramètres'!$B$11+'Paramètres'!$B$12),0),0))</f>
        <v/>
      </c>
      <c r="S72" s="13">
        <f>IF($A72="","",IFERROR($Q72+$R72,0))</f>
        <v/>
      </c>
      <c r="T72" s="5" t="n"/>
    </row>
    <row r="73">
      <c r="A73" s="5" t="n"/>
      <c r="B73" s="5" t="n"/>
      <c r="C73" s="5" t="n"/>
      <c r="D73" s="5" t="n"/>
      <c r="E73" s="12" t="n"/>
      <c r="F73" s="12" t="n"/>
      <c r="G73" s="12" t="n"/>
      <c r="H73" s="12" t="n"/>
      <c r="I73" s="12" t="n"/>
      <c r="J73" s="12" t="n"/>
      <c r="K73" s="12" t="n"/>
      <c r="L73" s="12" t="n"/>
      <c r="M73" s="12" t="n"/>
      <c r="N73" s="12" t="n"/>
      <c r="O73" s="12" t="n"/>
      <c r="P73" s="12" t="n"/>
      <c r="Q73" s="13">
        <f>IF($A73="","",SUM(E73:P73))</f>
        <v/>
      </c>
      <c r="R73" s="13">
        <f>IF($A73="","",IFERROR(IF(AND($B73="Dépense",'Paramètres'!$B$13="Oui"),$Q73*('Paramètres'!$B$11+'Paramètres'!$B$12),0),0))</f>
        <v/>
      </c>
      <c r="S73" s="13">
        <f>IF($A73="","",IFERROR($Q73+$R73,0))</f>
        <v/>
      </c>
      <c r="T73" s="5" t="n"/>
    </row>
    <row r="74">
      <c r="A74" s="5" t="n"/>
      <c r="B74" s="5" t="n"/>
      <c r="C74" s="5" t="n"/>
      <c r="D74" s="5" t="n"/>
      <c r="E74" s="12" t="n"/>
      <c r="F74" s="12" t="n"/>
      <c r="G74" s="12" t="n"/>
      <c r="H74" s="12" t="n"/>
      <c r="I74" s="12" t="n"/>
      <c r="J74" s="12" t="n"/>
      <c r="K74" s="12" t="n"/>
      <c r="L74" s="12" t="n"/>
      <c r="M74" s="12" t="n"/>
      <c r="N74" s="12" t="n"/>
      <c r="O74" s="12" t="n"/>
      <c r="P74" s="12" t="n"/>
      <c r="Q74" s="13">
        <f>IF($A74="","",SUM(E74:P74))</f>
        <v/>
      </c>
      <c r="R74" s="13">
        <f>IF($A74="","",IFERROR(IF(AND($B74="Dépense",'Paramètres'!$B$13="Oui"),$Q74*('Paramètres'!$B$11+'Paramètres'!$B$12),0),0))</f>
        <v/>
      </c>
      <c r="S74" s="13">
        <f>IF($A74="","",IFERROR($Q74+$R74,0))</f>
        <v/>
      </c>
      <c r="T74" s="5" t="n"/>
    </row>
    <row r="75">
      <c r="A75" s="5" t="n"/>
      <c r="B75" s="5" t="n"/>
      <c r="C75" s="5" t="n"/>
      <c r="D75" s="5" t="n"/>
      <c r="E75" s="12" t="n"/>
      <c r="F75" s="12" t="n"/>
      <c r="G75" s="12" t="n"/>
      <c r="H75" s="12" t="n"/>
      <c r="I75" s="12" t="n"/>
      <c r="J75" s="12" t="n"/>
      <c r="K75" s="12" t="n"/>
      <c r="L75" s="12" t="n"/>
      <c r="M75" s="12" t="n"/>
      <c r="N75" s="12" t="n"/>
      <c r="O75" s="12" t="n"/>
      <c r="P75" s="12" t="n"/>
      <c r="Q75" s="13">
        <f>IF($A75="","",SUM(E75:P75))</f>
        <v/>
      </c>
      <c r="R75" s="13">
        <f>IF($A75="","",IFERROR(IF(AND($B75="Dépense",'Paramètres'!$B$13="Oui"),$Q75*('Paramètres'!$B$11+'Paramètres'!$B$12),0),0))</f>
        <v/>
      </c>
      <c r="S75" s="13">
        <f>IF($A75="","",IFERROR($Q75+$R75,0))</f>
        <v/>
      </c>
      <c r="T75" s="5" t="n"/>
    </row>
    <row r="76">
      <c r="A76" s="5" t="n"/>
      <c r="B76" s="5" t="n"/>
      <c r="C76" s="5" t="n"/>
      <c r="D76" s="5" t="n"/>
      <c r="E76" s="12" t="n"/>
      <c r="F76" s="12" t="n"/>
      <c r="G76" s="12" t="n"/>
      <c r="H76" s="12" t="n"/>
      <c r="I76" s="12" t="n"/>
      <c r="J76" s="12" t="n"/>
      <c r="K76" s="12" t="n"/>
      <c r="L76" s="12" t="n"/>
      <c r="M76" s="12" t="n"/>
      <c r="N76" s="12" t="n"/>
      <c r="O76" s="12" t="n"/>
      <c r="P76" s="12" t="n"/>
      <c r="Q76" s="13">
        <f>IF($A76="","",SUM(E76:P76))</f>
        <v/>
      </c>
      <c r="R76" s="13">
        <f>IF($A76="","",IFERROR(IF(AND($B76="Dépense",'Paramètres'!$B$13="Oui"),$Q76*('Paramètres'!$B$11+'Paramètres'!$B$12),0),0))</f>
        <v/>
      </c>
      <c r="S76" s="13">
        <f>IF($A76="","",IFERROR($Q76+$R76,0))</f>
        <v/>
      </c>
      <c r="T76" s="5" t="n"/>
    </row>
    <row r="77">
      <c r="A77" s="5" t="n"/>
      <c r="B77" s="5" t="n"/>
      <c r="C77" s="5" t="n"/>
      <c r="D77" s="5" t="n"/>
      <c r="E77" s="12" t="n"/>
      <c r="F77" s="12" t="n"/>
      <c r="G77" s="12" t="n"/>
      <c r="H77" s="12" t="n"/>
      <c r="I77" s="12" t="n"/>
      <c r="J77" s="12" t="n"/>
      <c r="K77" s="12" t="n"/>
      <c r="L77" s="12" t="n"/>
      <c r="M77" s="12" t="n"/>
      <c r="N77" s="12" t="n"/>
      <c r="O77" s="12" t="n"/>
      <c r="P77" s="12" t="n"/>
      <c r="Q77" s="13">
        <f>IF($A77="","",SUM(E77:P77))</f>
        <v/>
      </c>
      <c r="R77" s="13">
        <f>IF($A77="","",IFERROR(IF(AND($B77="Dépense",'Paramètres'!$B$13="Oui"),$Q77*('Paramètres'!$B$11+'Paramètres'!$B$12),0),0))</f>
        <v/>
      </c>
      <c r="S77" s="13">
        <f>IF($A77="","",IFERROR($Q77+$R77,0))</f>
        <v/>
      </c>
      <c r="T77" s="5" t="n"/>
    </row>
    <row r="78">
      <c r="A78" s="5" t="n"/>
      <c r="B78" s="5" t="n"/>
      <c r="C78" s="5" t="n"/>
      <c r="D78" s="5" t="n"/>
      <c r="E78" s="12" t="n"/>
      <c r="F78" s="12" t="n"/>
      <c r="G78" s="12" t="n"/>
      <c r="H78" s="12" t="n"/>
      <c r="I78" s="12" t="n"/>
      <c r="J78" s="12" t="n"/>
      <c r="K78" s="12" t="n"/>
      <c r="L78" s="12" t="n"/>
      <c r="M78" s="12" t="n"/>
      <c r="N78" s="12" t="n"/>
      <c r="O78" s="12" t="n"/>
      <c r="P78" s="12" t="n"/>
      <c r="Q78" s="13">
        <f>IF($A78="","",SUM(E78:P78))</f>
        <v/>
      </c>
      <c r="R78" s="13">
        <f>IF($A78="","",IFERROR(IF(AND($B78="Dépense",'Paramètres'!$B$13="Oui"),$Q78*('Paramètres'!$B$11+'Paramètres'!$B$12),0),0))</f>
        <v/>
      </c>
      <c r="S78" s="13">
        <f>IF($A78="","",IFERROR($Q78+$R78,0))</f>
        <v/>
      </c>
      <c r="T78" s="5" t="n"/>
    </row>
    <row r="79">
      <c r="A79" s="5" t="n"/>
      <c r="B79" s="5" t="n"/>
      <c r="C79" s="5" t="n"/>
      <c r="D79" s="5" t="n"/>
      <c r="E79" s="12" t="n"/>
      <c r="F79" s="12" t="n"/>
      <c r="G79" s="12" t="n"/>
      <c r="H79" s="12" t="n"/>
      <c r="I79" s="12" t="n"/>
      <c r="J79" s="12" t="n"/>
      <c r="K79" s="12" t="n"/>
      <c r="L79" s="12" t="n"/>
      <c r="M79" s="12" t="n"/>
      <c r="N79" s="12" t="n"/>
      <c r="O79" s="12" t="n"/>
      <c r="P79" s="12" t="n"/>
      <c r="Q79" s="13">
        <f>IF($A79="","",SUM(E79:P79))</f>
        <v/>
      </c>
      <c r="R79" s="13">
        <f>IF($A79="","",IFERROR(IF(AND($B79="Dépense",'Paramètres'!$B$13="Oui"),$Q79*('Paramètres'!$B$11+'Paramètres'!$B$12),0),0))</f>
        <v/>
      </c>
      <c r="S79" s="13">
        <f>IF($A79="","",IFERROR($Q79+$R79,0))</f>
        <v/>
      </c>
      <c r="T79" s="5" t="n"/>
    </row>
    <row r="80">
      <c r="A80" s="5" t="n"/>
      <c r="B80" s="5" t="n"/>
      <c r="C80" s="5" t="n"/>
      <c r="D80" s="5" t="n"/>
      <c r="E80" s="12" t="n"/>
      <c r="F80" s="12" t="n"/>
      <c r="G80" s="12" t="n"/>
      <c r="H80" s="12" t="n"/>
      <c r="I80" s="12" t="n"/>
      <c r="J80" s="12" t="n"/>
      <c r="K80" s="12" t="n"/>
      <c r="L80" s="12" t="n"/>
      <c r="M80" s="12" t="n"/>
      <c r="N80" s="12" t="n"/>
      <c r="O80" s="12" t="n"/>
      <c r="P80" s="12" t="n"/>
      <c r="Q80" s="13">
        <f>IF($A80="","",SUM(E80:P80))</f>
        <v/>
      </c>
      <c r="R80" s="13">
        <f>IF($A80="","",IFERROR(IF(AND($B80="Dépense",'Paramètres'!$B$13="Oui"),$Q80*('Paramètres'!$B$11+'Paramètres'!$B$12),0),0))</f>
        <v/>
      </c>
      <c r="S80" s="13">
        <f>IF($A80="","",IFERROR($Q80+$R80,0))</f>
        <v/>
      </c>
      <c r="T80" s="5" t="n"/>
    </row>
    <row r="81">
      <c r="A81" s="5" t="n"/>
      <c r="B81" s="5" t="n"/>
      <c r="C81" s="5" t="n"/>
      <c r="D81" s="5" t="n"/>
      <c r="E81" s="12" t="n"/>
      <c r="F81" s="12" t="n"/>
      <c r="G81" s="12" t="n"/>
      <c r="H81" s="12" t="n"/>
      <c r="I81" s="12" t="n"/>
      <c r="J81" s="12" t="n"/>
      <c r="K81" s="12" t="n"/>
      <c r="L81" s="12" t="n"/>
      <c r="M81" s="12" t="n"/>
      <c r="N81" s="12" t="n"/>
      <c r="O81" s="12" t="n"/>
      <c r="P81" s="12" t="n"/>
      <c r="Q81" s="13">
        <f>IF($A81="","",SUM(E81:P81))</f>
        <v/>
      </c>
      <c r="R81" s="13">
        <f>IF($A81="","",IFERROR(IF(AND($B81="Dépense",'Paramètres'!$B$13="Oui"),$Q81*('Paramètres'!$B$11+'Paramètres'!$B$12),0),0))</f>
        <v/>
      </c>
      <c r="S81" s="13">
        <f>IF($A81="","",IFERROR($Q81+$R81,0))</f>
        <v/>
      </c>
      <c r="T81" s="5" t="n"/>
    </row>
    <row r="82">
      <c r="A82" s="5" t="n"/>
      <c r="B82" s="5" t="n"/>
      <c r="C82" s="5" t="n"/>
      <c r="D82" s="5" t="n"/>
      <c r="E82" s="12" t="n"/>
      <c r="F82" s="12" t="n"/>
      <c r="G82" s="12" t="n"/>
      <c r="H82" s="12" t="n"/>
      <c r="I82" s="12" t="n"/>
      <c r="J82" s="12" t="n"/>
      <c r="K82" s="12" t="n"/>
      <c r="L82" s="12" t="n"/>
      <c r="M82" s="12" t="n"/>
      <c r="N82" s="12" t="n"/>
      <c r="O82" s="12" t="n"/>
      <c r="P82" s="12" t="n"/>
      <c r="Q82" s="13">
        <f>IF($A82="","",SUM(E82:P82))</f>
        <v/>
      </c>
      <c r="R82" s="13">
        <f>IF($A82="","",IFERROR(IF(AND($B82="Dépense",'Paramètres'!$B$13="Oui"),$Q82*('Paramètres'!$B$11+'Paramètres'!$B$12),0),0))</f>
        <v/>
      </c>
      <c r="S82" s="13">
        <f>IF($A82="","",IFERROR($Q82+$R82,0))</f>
        <v/>
      </c>
      <c r="T82" s="5" t="n"/>
    </row>
    <row r="83">
      <c r="A83" s="5" t="n"/>
      <c r="B83" s="5" t="n"/>
      <c r="C83" s="5" t="n"/>
      <c r="D83" s="5" t="n"/>
      <c r="E83" s="12" t="n"/>
      <c r="F83" s="12" t="n"/>
      <c r="G83" s="12" t="n"/>
      <c r="H83" s="12" t="n"/>
      <c r="I83" s="12" t="n"/>
      <c r="J83" s="12" t="n"/>
      <c r="K83" s="12" t="n"/>
      <c r="L83" s="12" t="n"/>
      <c r="M83" s="12" t="n"/>
      <c r="N83" s="12" t="n"/>
      <c r="O83" s="12" t="n"/>
      <c r="P83" s="12" t="n"/>
      <c r="Q83" s="13">
        <f>IF($A83="","",SUM(E83:P83))</f>
        <v/>
      </c>
      <c r="R83" s="13">
        <f>IF($A83="","",IFERROR(IF(AND($B83="Dépense",'Paramètres'!$B$13="Oui"),$Q83*('Paramètres'!$B$11+'Paramètres'!$B$12),0),0))</f>
        <v/>
      </c>
      <c r="S83" s="13">
        <f>IF($A83="","",IFERROR($Q83+$R83,0))</f>
        <v/>
      </c>
      <c r="T83" s="5" t="n"/>
    </row>
    <row r="84">
      <c r="A84" s="5" t="n"/>
      <c r="B84" s="5" t="n"/>
      <c r="C84" s="5" t="n"/>
      <c r="D84" s="5" t="n"/>
      <c r="E84" s="12" t="n"/>
      <c r="F84" s="12" t="n"/>
      <c r="G84" s="12" t="n"/>
      <c r="H84" s="12" t="n"/>
      <c r="I84" s="12" t="n"/>
      <c r="J84" s="12" t="n"/>
      <c r="K84" s="12" t="n"/>
      <c r="L84" s="12" t="n"/>
      <c r="M84" s="12" t="n"/>
      <c r="N84" s="12" t="n"/>
      <c r="O84" s="12" t="n"/>
      <c r="P84" s="12" t="n"/>
      <c r="Q84" s="13">
        <f>IF($A84="","",SUM(E84:P84))</f>
        <v/>
      </c>
      <c r="R84" s="13">
        <f>IF($A84="","",IFERROR(IF(AND($B84="Dépense",'Paramètres'!$B$13="Oui"),$Q84*('Paramètres'!$B$11+'Paramètres'!$B$12),0),0))</f>
        <v/>
      </c>
      <c r="S84" s="13">
        <f>IF($A84="","",IFERROR($Q84+$R84,0))</f>
        <v/>
      </c>
      <c r="T84" s="5" t="n"/>
    </row>
    <row r="85">
      <c r="A85" s="5" t="n"/>
      <c r="B85" s="5" t="n"/>
      <c r="C85" s="5" t="n"/>
      <c r="D85" s="5" t="n"/>
      <c r="E85" s="12" t="n"/>
      <c r="F85" s="12" t="n"/>
      <c r="G85" s="12" t="n"/>
      <c r="H85" s="12" t="n"/>
      <c r="I85" s="12" t="n"/>
      <c r="J85" s="12" t="n"/>
      <c r="K85" s="12" t="n"/>
      <c r="L85" s="12" t="n"/>
      <c r="M85" s="12" t="n"/>
      <c r="N85" s="12" t="n"/>
      <c r="O85" s="12" t="n"/>
      <c r="P85" s="12" t="n"/>
      <c r="Q85" s="13">
        <f>IF($A85="","",SUM(E85:P85))</f>
        <v/>
      </c>
      <c r="R85" s="13">
        <f>IF($A85="","",IFERROR(IF(AND($B85="Dépense",'Paramètres'!$B$13="Oui"),$Q85*('Paramètres'!$B$11+'Paramètres'!$B$12),0),0))</f>
        <v/>
      </c>
      <c r="S85" s="13">
        <f>IF($A85="","",IFERROR($Q85+$R85,0))</f>
        <v/>
      </c>
      <c r="T85" s="5" t="n"/>
    </row>
    <row r="86">
      <c r="A86" s="5" t="n"/>
      <c r="B86" s="5" t="n"/>
      <c r="C86" s="5" t="n"/>
      <c r="D86" s="5" t="n"/>
      <c r="E86" s="12" t="n"/>
      <c r="F86" s="12" t="n"/>
      <c r="G86" s="12" t="n"/>
      <c r="H86" s="12" t="n"/>
      <c r="I86" s="12" t="n"/>
      <c r="J86" s="12" t="n"/>
      <c r="K86" s="12" t="n"/>
      <c r="L86" s="12" t="n"/>
      <c r="M86" s="12" t="n"/>
      <c r="N86" s="12" t="n"/>
      <c r="O86" s="12" t="n"/>
      <c r="P86" s="12" t="n"/>
      <c r="Q86" s="13">
        <f>IF($A86="","",SUM(E86:P86))</f>
        <v/>
      </c>
      <c r="R86" s="13">
        <f>IF($A86="","",IFERROR(IF(AND($B86="Dépense",'Paramètres'!$B$13="Oui"),$Q86*('Paramètres'!$B$11+'Paramètres'!$B$12),0),0))</f>
        <v/>
      </c>
      <c r="S86" s="13">
        <f>IF($A86="","",IFERROR($Q86+$R86,0))</f>
        <v/>
      </c>
      <c r="T86" s="5" t="n"/>
    </row>
    <row r="87">
      <c r="A87" s="5" t="n"/>
      <c r="B87" s="5" t="n"/>
      <c r="C87" s="5" t="n"/>
      <c r="D87" s="5" t="n"/>
      <c r="E87" s="12" t="n"/>
      <c r="F87" s="12" t="n"/>
      <c r="G87" s="12" t="n"/>
      <c r="H87" s="12" t="n"/>
      <c r="I87" s="12" t="n"/>
      <c r="J87" s="12" t="n"/>
      <c r="K87" s="12" t="n"/>
      <c r="L87" s="12" t="n"/>
      <c r="M87" s="12" t="n"/>
      <c r="N87" s="12" t="n"/>
      <c r="O87" s="12" t="n"/>
      <c r="P87" s="12" t="n"/>
      <c r="Q87" s="13">
        <f>IF($A87="","",SUM(E87:P87))</f>
        <v/>
      </c>
      <c r="R87" s="13">
        <f>IF($A87="","",IFERROR(IF(AND($B87="Dépense",'Paramètres'!$B$13="Oui"),$Q87*('Paramètres'!$B$11+'Paramètres'!$B$12),0),0))</f>
        <v/>
      </c>
      <c r="S87" s="13">
        <f>IF($A87="","",IFERROR($Q87+$R87,0))</f>
        <v/>
      </c>
      <c r="T87" s="5" t="n"/>
    </row>
    <row r="88">
      <c r="A88" s="5" t="n"/>
      <c r="B88" s="5" t="n"/>
      <c r="C88" s="5" t="n"/>
      <c r="D88" s="5" t="n"/>
      <c r="E88" s="12" t="n"/>
      <c r="F88" s="12" t="n"/>
      <c r="G88" s="12" t="n"/>
      <c r="H88" s="12" t="n"/>
      <c r="I88" s="12" t="n"/>
      <c r="J88" s="12" t="n"/>
      <c r="K88" s="12" t="n"/>
      <c r="L88" s="12" t="n"/>
      <c r="M88" s="12" t="n"/>
      <c r="N88" s="12" t="n"/>
      <c r="O88" s="12" t="n"/>
      <c r="P88" s="12" t="n"/>
      <c r="Q88" s="13">
        <f>IF($A88="","",SUM(E88:P88))</f>
        <v/>
      </c>
      <c r="R88" s="13">
        <f>IF($A88="","",IFERROR(IF(AND($B88="Dépense",'Paramètres'!$B$13="Oui"),$Q88*('Paramètres'!$B$11+'Paramètres'!$B$12),0),0))</f>
        <v/>
      </c>
      <c r="S88" s="13">
        <f>IF($A88="","",IFERROR($Q88+$R88,0))</f>
        <v/>
      </c>
      <c r="T88" s="5" t="n"/>
    </row>
    <row r="89">
      <c r="A89" s="5" t="n"/>
      <c r="B89" s="5" t="n"/>
      <c r="C89" s="5" t="n"/>
      <c r="D89" s="5" t="n"/>
      <c r="E89" s="12" t="n"/>
      <c r="F89" s="12" t="n"/>
      <c r="G89" s="12" t="n"/>
      <c r="H89" s="12" t="n"/>
      <c r="I89" s="12" t="n"/>
      <c r="J89" s="12" t="n"/>
      <c r="K89" s="12" t="n"/>
      <c r="L89" s="12" t="n"/>
      <c r="M89" s="12" t="n"/>
      <c r="N89" s="12" t="n"/>
      <c r="O89" s="12" t="n"/>
      <c r="P89" s="12" t="n"/>
      <c r="Q89" s="13">
        <f>IF($A89="","",SUM(E89:P89))</f>
        <v/>
      </c>
      <c r="R89" s="13">
        <f>IF($A89="","",IFERROR(IF(AND($B89="Dépense",'Paramètres'!$B$13="Oui"),$Q89*('Paramètres'!$B$11+'Paramètres'!$B$12),0),0))</f>
        <v/>
      </c>
      <c r="S89" s="13">
        <f>IF($A89="","",IFERROR($Q89+$R89,0))</f>
        <v/>
      </c>
      <c r="T89" s="5" t="n"/>
    </row>
    <row r="90">
      <c r="A90" s="5" t="n"/>
      <c r="B90" s="5" t="n"/>
      <c r="C90" s="5" t="n"/>
      <c r="D90" s="5" t="n"/>
      <c r="E90" s="12" t="n"/>
      <c r="F90" s="12" t="n"/>
      <c r="G90" s="12" t="n"/>
      <c r="H90" s="12" t="n"/>
      <c r="I90" s="12" t="n"/>
      <c r="J90" s="12" t="n"/>
      <c r="K90" s="12" t="n"/>
      <c r="L90" s="12" t="n"/>
      <c r="M90" s="12" t="n"/>
      <c r="N90" s="12" t="n"/>
      <c r="O90" s="12" t="n"/>
      <c r="P90" s="12" t="n"/>
      <c r="Q90" s="13">
        <f>IF($A90="","",SUM(E90:P90))</f>
        <v/>
      </c>
      <c r="R90" s="13">
        <f>IF($A90="","",IFERROR(IF(AND($B90="Dépense",'Paramètres'!$B$13="Oui"),$Q90*('Paramètres'!$B$11+'Paramètres'!$B$12),0),0))</f>
        <v/>
      </c>
      <c r="S90" s="13">
        <f>IF($A90="","",IFERROR($Q90+$R90,0))</f>
        <v/>
      </c>
      <c r="T90" s="5" t="n"/>
    </row>
    <row r="91">
      <c r="A91" s="5" t="n"/>
      <c r="B91" s="5" t="n"/>
      <c r="C91" s="5" t="n"/>
      <c r="D91" s="5" t="n"/>
      <c r="E91" s="12" t="n"/>
      <c r="F91" s="12" t="n"/>
      <c r="G91" s="12" t="n"/>
      <c r="H91" s="12" t="n"/>
      <c r="I91" s="12" t="n"/>
      <c r="J91" s="12" t="n"/>
      <c r="K91" s="12" t="n"/>
      <c r="L91" s="12" t="n"/>
      <c r="M91" s="12" t="n"/>
      <c r="N91" s="12" t="n"/>
      <c r="O91" s="12" t="n"/>
      <c r="P91" s="12" t="n"/>
      <c r="Q91" s="13">
        <f>IF($A91="","",SUM(E91:P91))</f>
        <v/>
      </c>
      <c r="R91" s="13">
        <f>IF($A91="","",IFERROR(IF(AND($B91="Dépense",'Paramètres'!$B$13="Oui"),$Q91*('Paramètres'!$B$11+'Paramètres'!$B$12),0),0))</f>
        <v/>
      </c>
      <c r="S91" s="13">
        <f>IF($A91="","",IFERROR($Q91+$R91,0))</f>
        <v/>
      </c>
      <c r="T91" s="5" t="n"/>
    </row>
    <row r="92">
      <c r="A92" s="5" t="n"/>
      <c r="B92" s="5" t="n"/>
      <c r="C92" s="5" t="n"/>
      <c r="D92" s="5" t="n"/>
      <c r="E92" s="12" t="n"/>
      <c r="F92" s="12" t="n"/>
      <c r="G92" s="12" t="n"/>
      <c r="H92" s="12" t="n"/>
      <c r="I92" s="12" t="n"/>
      <c r="J92" s="12" t="n"/>
      <c r="K92" s="12" t="n"/>
      <c r="L92" s="12" t="n"/>
      <c r="M92" s="12" t="n"/>
      <c r="N92" s="12" t="n"/>
      <c r="O92" s="12" t="n"/>
      <c r="P92" s="12" t="n"/>
      <c r="Q92" s="13">
        <f>IF($A92="","",SUM(E92:P92))</f>
        <v/>
      </c>
      <c r="R92" s="13">
        <f>IF($A92="","",IFERROR(IF(AND($B92="Dépense",'Paramètres'!$B$13="Oui"),$Q92*('Paramètres'!$B$11+'Paramètres'!$B$12),0),0))</f>
        <v/>
      </c>
      <c r="S92" s="13">
        <f>IF($A92="","",IFERROR($Q92+$R92,0))</f>
        <v/>
      </c>
      <c r="T92" s="5" t="n"/>
    </row>
    <row r="93">
      <c r="A93" s="5" t="n"/>
      <c r="B93" s="5" t="n"/>
      <c r="C93" s="5" t="n"/>
      <c r="D93" s="5" t="n"/>
      <c r="E93" s="12" t="n"/>
      <c r="F93" s="12" t="n"/>
      <c r="G93" s="12" t="n"/>
      <c r="H93" s="12" t="n"/>
      <c r="I93" s="12" t="n"/>
      <c r="J93" s="12" t="n"/>
      <c r="K93" s="12" t="n"/>
      <c r="L93" s="12" t="n"/>
      <c r="M93" s="12" t="n"/>
      <c r="N93" s="12" t="n"/>
      <c r="O93" s="12" t="n"/>
      <c r="P93" s="12" t="n"/>
      <c r="Q93" s="13">
        <f>IF($A93="","",SUM(E93:P93))</f>
        <v/>
      </c>
      <c r="R93" s="13">
        <f>IF($A93="","",IFERROR(IF(AND($B93="Dépense",'Paramètres'!$B$13="Oui"),$Q93*('Paramètres'!$B$11+'Paramètres'!$B$12),0),0))</f>
        <v/>
      </c>
      <c r="S93" s="13">
        <f>IF($A93="","",IFERROR($Q93+$R93,0))</f>
        <v/>
      </c>
      <c r="T93" s="5" t="n"/>
    </row>
    <row r="94">
      <c r="A94" s="5" t="n"/>
      <c r="B94" s="5" t="n"/>
      <c r="C94" s="5" t="n"/>
      <c r="D94" s="5" t="n"/>
      <c r="E94" s="12" t="n"/>
      <c r="F94" s="12" t="n"/>
      <c r="G94" s="12" t="n"/>
      <c r="H94" s="12" t="n"/>
      <c r="I94" s="12" t="n"/>
      <c r="J94" s="12" t="n"/>
      <c r="K94" s="12" t="n"/>
      <c r="L94" s="12" t="n"/>
      <c r="M94" s="12" t="n"/>
      <c r="N94" s="12" t="n"/>
      <c r="O94" s="12" t="n"/>
      <c r="P94" s="12" t="n"/>
      <c r="Q94" s="13">
        <f>IF($A94="","",SUM(E94:P94))</f>
        <v/>
      </c>
      <c r="R94" s="13">
        <f>IF($A94="","",IFERROR(IF(AND($B94="Dépense",'Paramètres'!$B$13="Oui"),$Q94*('Paramètres'!$B$11+'Paramètres'!$B$12),0),0))</f>
        <v/>
      </c>
      <c r="S94" s="13">
        <f>IF($A94="","",IFERROR($Q94+$R94,0))</f>
        <v/>
      </c>
      <c r="T94" s="5" t="n"/>
    </row>
    <row r="95">
      <c r="A95" s="5" t="n"/>
      <c r="B95" s="5" t="n"/>
      <c r="C95" s="5" t="n"/>
      <c r="D95" s="5" t="n"/>
      <c r="E95" s="12" t="n"/>
      <c r="F95" s="12" t="n"/>
      <c r="G95" s="12" t="n"/>
      <c r="H95" s="12" t="n"/>
      <c r="I95" s="12" t="n"/>
      <c r="J95" s="12" t="n"/>
      <c r="K95" s="12" t="n"/>
      <c r="L95" s="12" t="n"/>
      <c r="M95" s="12" t="n"/>
      <c r="N95" s="12" t="n"/>
      <c r="O95" s="12" t="n"/>
      <c r="P95" s="12" t="n"/>
      <c r="Q95" s="13">
        <f>IF($A95="","",SUM(E95:P95))</f>
        <v/>
      </c>
      <c r="R95" s="13">
        <f>IF($A95="","",IFERROR(IF(AND($B95="Dépense",'Paramètres'!$B$13="Oui"),$Q95*('Paramètres'!$B$11+'Paramètres'!$B$12),0),0))</f>
        <v/>
      </c>
      <c r="S95" s="13">
        <f>IF($A95="","",IFERROR($Q95+$R95,0))</f>
        <v/>
      </c>
      <c r="T95" s="5" t="n"/>
    </row>
    <row r="96">
      <c r="A96" s="5" t="n"/>
      <c r="B96" s="5" t="n"/>
      <c r="C96" s="5" t="n"/>
      <c r="D96" s="5" t="n"/>
      <c r="E96" s="12" t="n"/>
      <c r="F96" s="12" t="n"/>
      <c r="G96" s="12" t="n"/>
      <c r="H96" s="12" t="n"/>
      <c r="I96" s="12" t="n"/>
      <c r="J96" s="12" t="n"/>
      <c r="K96" s="12" t="n"/>
      <c r="L96" s="12" t="n"/>
      <c r="M96" s="12" t="n"/>
      <c r="N96" s="12" t="n"/>
      <c r="O96" s="12" t="n"/>
      <c r="P96" s="12" t="n"/>
      <c r="Q96" s="13">
        <f>IF($A96="","",SUM(E96:P96))</f>
        <v/>
      </c>
      <c r="R96" s="13">
        <f>IF($A96="","",IFERROR(IF(AND($B96="Dépense",'Paramètres'!$B$13="Oui"),$Q96*('Paramètres'!$B$11+'Paramètres'!$B$12),0),0))</f>
        <v/>
      </c>
      <c r="S96" s="13">
        <f>IF($A96="","",IFERROR($Q96+$R96,0))</f>
        <v/>
      </c>
      <c r="T96" s="5" t="n"/>
    </row>
    <row r="97">
      <c r="A97" s="5" t="n"/>
      <c r="B97" s="5" t="n"/>
      <c r="C97" s="5" t="n"/>
      <c r="D97" s="5" t="n"/>
      <c r="E97" s="12" t="n"/>
      <c r="F97" s="12" t="n"/>
      <c r="G97" s="12" t="n"/>
      <c r="H97" s="12" t="n"/>
      <c r="I97" s="12" t="n"/>
      <c r="J97" s="12" t="n"/>
      <c r="K97" s="12" t="n"/>
      <c r="L97" s="12" t="n"/>
      <c r="M97" s="12" t="n"/>
      <c r="N97" s="12" t="n"/>
      <c r="O97" s="12" t="n"/>
      <c r="P97" s="12" t="n"/>
      <c r="Q97" s="13">
        <f>IF($A97="","",SUM(E97:P97))</f>
        <v/>
      </c>
      <c r="R97" s="13">
        <f>IF($A97="","",IFERROR(IF(AND($B97="Dépense",'Paramètres'!$B$13="Oui"),$Q97*('Paramètres'!$B$11+'Paramètres'!$B$12),0),0))</f>
        <v/>
      </c>
      <c r="S97" s="13">
        <f>IF($A97="","",IFERROR($Q97+$R97,0))</f>
        <v/>
      </c>
      <c r="T97" s="5" t="n"/>
    </row>
    <row r="98">
      <c r="A98" s="5" t="n"/>
      <c r="B98" s="5" t="n"/>
      <c r="C98" s="5" t="n"/>
      <c r="D98" s="5" t="n"/>
      <c r="E98" s="12" t="n"/>
      <c r="F98" s="12" t="n"/>
      <c r="G98" s="12" t="n"/>
      <c r="H98" s="12" t="n"/>
      <c r="I98" s="12" t="n"/>
      <c r="J98" s="12" t="n"/>
      <c r="K98" s="12" t="n"/>
      <c r="L98" s="12" t="n"/>
      <c r="M98" s="12" t="n"/>
      <c r="N98" s="12" t="n"/>
      <c r="O98" s="12" t="n"/>
      <c r="P98" s="12" t="n"/>
      <c r="Q98" s="13">
        <f>IF($A98="","",SUM(E98:P98))</f>
        <v/>
      </c>
      <c r="R98" s="13">
        <f>IF($A98="","",IFERROR(IF(AND($B98="Dépense",'Paramètres'!$B$13="Oui"),$Q98*('Paramètres'!$B$11+'Paramètres'!$B$12),0),0))</f>
        <v/>
      </c>
      <c r="S98" s="13">
        <f>IF($A98="","",IFERROR($Q98+$R98,0))</f>
        <v/>
      </c>
      <c r="T98" s="5" t="n"/>
    </row>
    <row r="99">
      <c r="A99" s="5" t="n"/>
      <c r="B99" s="5" t="n"/>
      <c r="C99" s="5" t="n"/>
      <c r="D99" s="5" t="n"/>
      <c r="E99" s="12" t="n"/>
      <c r="F99" s="12" t="n"/>
      <c r="G99" s="12" t="n"/>
      <c r="H99" s="12" t="n"/>
      <c r="I99" s="12" t="n"/>
      <c r="J99" s="12" t="n"/>
      <c r="K99" s="12" t="n"/>
      <c r="L99" s="12" t="n"/>
      <c r="M99" s="12" t="n"/>
      <c r="N99" s="12" t="n"/>
      <c r="O99" s="12" t="n"/>
      <c r="P99" s="12" t="n"/>
      <c r="Q99" s="13">
        <f>IF($A99="","",SUM(E99:P99))</f>
        <v/>
      </c>
      <c r="R99" s="13">
        <f>IF($A99="","",IFERROR(IF(AND($B99="Dépense",'Paramètres'!$B$13="Oui"),$Q99*('Paramètres'!$B$11+'Paramètres'!$B$12),0),0))</f>
        <v/>
      </c>
      <c r="S99" s="13">
        <f>IF($A99="","",IFERROR($Q99+$R99,0))</f>
        <v/>
      </c>
      <c r="T99" s="5" t="n"/>
    </row>
    <row r="100">
      <c r="A100" s="5" t="n"/>
      <c r="B100" s="5" t="n"/>
      <c r="C100" s="5" t="n"/>
      <c r="D100" s="5" t="n"/>
      <c r="E100" s="12" t="n"/>
      <c r="F100" s="12" t="n"/>
      <c r="G100" s="12" t="n"/>
      <c r="H100" s="12" t="n"/>
      <c r="I100" s="12" t="n"/>
      <c r="J100" s="12" t="n"/>
      <c r="K100" s="12" t="n"/>
      <c r="L100" s="12" t="n"/>
      <c r="M100" s="12" t="n"/>
      <c r="N100" s="12" t="n"/>
      <c r="O100" s="12" t="n"/>
      <c r="P100" s="12" t="n"/>
      <c r="Q100" s="13">
        <f>IF($A100="","",SUM(E100:P100))</f>
        <v/>
      </c>
      <c r="R100" s="13">
        <f>IF($A100="","",IFERROR(IF(AND($B100="Dépense",'Paramètres'!$B$13="Oui"),$Q100*('Paramètres'!$B$11+'Paramètres'!$B$12),0),0))</f>
        <v/>
      </c>
      <c r="S100" s="13">
        <f>IF($A100="","",IFERROR($Q100+$R100,0))</f>
        <v/>
      </c>
      <c r="T100" s="5" t="n"/>
    </row>
    <row r="101">
      <c r="A101" s="5" t="n"/>
      <c r="B101" s="5" t="n"/>
      <c r="C101" s="5" t="n"/>
      <c r="D101" s="5" t="n"/>
      <c r="E101" s="12" t="n"/>
      <c r="F101" s="12" t="n"/>
      <c r="G101" s="12" t="n"/>
      <c r="H101" s="12" t="n"/>
      <c r="I101" s="12" t="n"/>
      <c r="J101" s="12" t="n"/>
      <c r="K101" s="12" t="n"/>
      <c r="L101" s="12" t="n"/>
      <c r="M101" s="12" t="n"/>
      <c r="N101" s="12" t="n"/>
      <c r="O101" s="12" t="n"/>
      <c r="P101" s="12" t="n"/>
      <c r="Q101" s="13">
        <f>IF($A101="","",SUM(E101:P101))</f>
        <v/>
      </c>
      <c r="R101" s="13">
        <f>IF($A101="","",IFERROR(IF(AND($B101="Dépense",'Paramètres'!$B$13="Oui"),$Q101*('Paramètres'!$B$11+'Paramètres'!$B$12),0),0))</f>
        <v/>
      </c>
      <c r="S101" s="13">
        <f>IF($A101="","",IFERROR($Q101+$R101,0))</f>
        <v/>
      </c>
      <c r="T101" s="5" t="n"/>
    </row>
    <row r="102">
      <c r="A102" s="5" t="n"/>
      <c r="B102" s="5" t="n"/>
      <c r="C102" s="5" t="n"/>
      <c r="D102" s="5" t="n"/>
      <c r="E102" s="12" t="n"/>
      <c r="F102" s="12" t="n"/>
      <c r="G102" s="12" t="n"/>
      <c r="H102" s="12" t="n"/>
      <c r="I102" s="12" t="n"/>
      <c r="J102" s="12" t="n"/>
      <c r="K102" s="12" t="n"/>
      <c r="L102" s="12" t="n"/>
      <c r="M102" s="12" t="n"/>
      <c r="N102" s="12" t="n"/>
      <c r="O102" s="12" t="n"/>
      <c r="P102" s="12" t="n"/>
      <c r="Q102" s="13">
        <f>IF($A102="","",SUM(E102:P102))</f>
        <v/>
      </c>
      <c r="R102" s="13">
        <f>IF($A102="","",IFERROR(IF(AND($B102="Dépense",'Paramètres'!$B$13="Oui"),$Q102*('Paramètres'!$B$11+'Paramètres'!$B$12),0),0))</f>
        <v/>
      </c>
      <c r="S102" s="13">
        <f>IF($A102="","",IFERROR($Q102+$R102,0))</f>
        <v/>
      </c>
      <c r="T102" s="5" t="n"/>
    </row>
    <row r="103">
      <c r="A103" s="5" t="n"/>
      <c r="B103" s="5" t="n"/>
      <c r="C103" s="5" t="n"/>
      <c r="D103" s="5" t="n"/>
      <c r="E103" s="12" t="n"/>
      <c r="F103" s="12" t="n"/>
      <c r="G103" s="12" t="n"/>
      <c r="H103" s="12" t="n"/>
      <c r="I103" s="12" t="n"/>
      <c r="J103" s="12" t="n"/>
      <c r="K103" s="12" t="n"/>
      <c r="L103" s="12" t="n"/>
      <c r="M103" s="12" t="n"/>
      <c r="N103" s="12" t="n"/>
      <c r="O103" s="12" t="n"/>
      <c r="P103" s="12" t="n"/>
      <c r="Q103" s="13">
        <f>IF($A103="","",SUM(E103:P103))</f>
        <v/>
      </c>
      <c r="R103" s="13">
        <f>IF($A103="","",IFERROR(IF(AND($B103="Dépense",'Paramètres'!$B$13="Oui"),$Q103*('Paramètres'!$B$11+'Paramètres'!$B$12),0),0))</f>
        <v/>
      </c>
      <c r="S103" s="13">
        <f>IF($A103="","",IFERROR($Q103+$R103,0))</f>
        <v/>
      </c>
      <c r="T103" s="5" t="n"/>
    </row>
    <row r="104">
      <c r="A104" s="5" t="n"/>
      <c r="B104" s="5" t="n"/>
      <c r="C104" s="5" t="n"/>
      <c r="D104" s="5" t="n"/>
      <c r="E104" s="12" t="n"/>
      <c r="F104" s="12" t="n"/>
      <c r="G104" s="12" t="n"/>
      <c r="H104" s="12" t="n"/>
      <c r="I104" s="12" t="n"/>
      <c r="J104" s="12" t="n"/>
      <c r="K104" s="12" t="n"/>
      <c r="L104" s="12" t="n"/>
      <c r="M104" s="12" t="n"/>
      <c r="N104" s="12" t="n"/>
      <c r="O104" s="12" t="n"/>
      <c r="P104" s="12" t="n"/>
      <c r="Q104" s="13">
        <f>IF($A104="","",SUM(E104:P104))</f>
        <v/>
      </c>
      <c r="R104" s="13">
        <f>IF($A104="","",IFERROR(IF(AND($B104="Dépense",'Paramètres'!$B$13="Oui"),$Q104*('Paramètres'!$B$11+'Paramètres'!$B$12),0),0))</f>
        <v/>
      </c>
      <c r="S104" s="13">
        <f>IF($A104="","",IFERROR($Q104+$R104,0))</f>
        <v/>
      </c>
      <c r="T104" s="5" t="n"/>
    </row>
    <row r="105">
      <c r="A105" s="5" t="n"/>
      <c r="B105" s="5" t="n"/>
      <c r="C105" s="5" t="n"/>
      <c r="D105" s="5" t="n"/>
      <c r="E105" s="12" t="n"/>
      <c r="F105" s="12" t="n"/>
      <c r="G105" s="12" t="n"/>
      <c r="H105" s="12" t="n"/>
      <c r="I105" s="12" t="n"/>
      <c r="J105" s="12" t="n"/>
      <c r="K105" s="12" t="n"/>
      <c r="L105" s="12" t="n"/>
      <c r="M105" s="12" t="n"/>
      <c r="N105" s="12" t="n"/>
      <c r="O105" s="12" t="n"/>
      <c r="P105" s="12" t="n"/>
      <c r="Q105" s="13">
        <f>IF($A105="","",SUM(E105:P105))</f>
        <v/>
      </c>
      <c r="R105" s="13">
        <f>IF($A105="","",IFERROR(IF(AND($B105="Dépense",'Paramètres'!$B$13="Oui"),$Q105*('Paramètres'!$B$11+'Paramètres'!$B$12),0),0))</f>
        <v/>
      </c>
      <c r="S105" s="13">
        <f>IF($A105="","",IFERROR($Q105+$R105,0))</f>
        <v/>
      </c>
      <c r="T105" s="5" t="n"/>
    </row>
    <row r="106">
      <c r="A106" s="5" t="n"/>
      <c r="B106" s="5" t="n"/>
      <c r="C106" s="5" t="n"/>
      <c r="D106" s="5" t="n"/>
      <c r="E106" s="12" t="n"/>
      <c r="F106" s="12" t="n"/>
      <c r="G106" s="12" t="n"/>
      <c r="H106" s="12" t="n"/>
      <c r="I106" s="12" t="n"/>
      <c r="J106" s="12" t="n"/>
      <c r="K106" s="12" t="n"/>
      <c r="L106" s="12" t="n"/>
      <c r="M106" s="12" t="n"/>
      <c r="N106" s="12" t="n"/>
      <c r="O106" s="12" t="n"/>
      <c r="P106" s="12" t="n"/>
      <c r="Q106" s="13">
        <f>IF($A106="","",SUM(E106:P106))</f>
        <v/>
      </c>
      <c r="R106" s="13">
        <f>IF($A106="","",IFERROR(IF(AND($B106="Dépense",'Paramètres'!$B$13="Oui"),$Q106*('Paramètres'!$B$11+'Paramètres'!$B$12),0),0))</f>
        <v/>
      </c>
      <c r="S106" s="13">
        <f>IF($A106="","",IFERROR($Q106+$R106,0))</f>
        <v/>
      </c>
      <c r="T106" s="5" t="n"/>
    </row>
    <row r="109">
      <c r="A109" s="3" t="inlineStr">
        <is>
          <t>Totaux de contrôle</t>
        </is>
      </c>
    </row>
    <row r="110">
      <c r="A110" s="10" t="inlineStr">
        <is>
          <t>Total des revenus</t>
        </is>
      </c>
      <c r="B110" s="14">
        <f>SUMIFS($Q$7:$Q$106,$B$7:$B$106,"Revenu")</f>
        <v/>
      </c>
    </row>
    <row r="111">
      <c r="A111" s="10" t="inlineStr">
        <is>
          <t>Total des dépenses</t>
        </is>
      </c>
      <c r="B111" s="14">
        <f>SUMIFS($Q$7:$Q$106,$B$7:$B$106,"Dépense")</f>
        <v/>
      </c>
    </row>
    <row r="112">
      <c r="A112" s="10" t="inlineStr">
        <is>
          <t>Résultat budgété avant taxes</t>
        </is>
      </c>
      <c r="B112" s="14">
        <f>IFERROR($B$110-$B$111,0)</f>
        <v/>
      </c>
    </row>
    <row r="113">
      <c r="A113" s="10" t="inlineStr">
        <is>
          <t>Taxes estimées sur les dépenses</t>
        </is>
      </c>
      <c r="B113" s="14">
        <f>SUM($R$7:$R$106)</f>
        <v/>
      </c>
    </row>
    <row r="114">
      <c r="A114" s="10" t="inlineStr">
        <is>
          <t>Résultat après taxes estimées</t>
        </is>
      </c>
      <c r="B114" s="14">
        <f>IFERROR($B$112-$B$113,0)</f>
        <v/>
      </c>
    </row>
    <row r="115">
      <c r="A115" s="10" t="inlineStr">
        <is>
          <t>État du budget</t>
        </is>
      </c>
      <c r="B115" s="15">
        <f>IFERROR(IF($B$114&gt;=0,"Budget excédentaire","Budget déficitaire"),"Vérifier les données")</f>
        <v/>
      </c>
    </row>
    <row r="117">
      <c r="A117" s="2" t="inlineStr">
        <is>
          <t>Les taxes estimées constituent un outil de planification seulement. Certaines dépenses peuvent être détaxées, exonérées ou assujetties à des règles particulières.</t>
        </is>
      </c>
    </row>
  </sheetData>
  <conditionalFormatting sqref="E7:P106">
    <cfRule type="expression" priority="1" dxfId="0">
      <formula>E7&lt;0</formula>
    </cfRule>
  </conditionalFormatting>
  <conditionalFormatting sqref="B114">
    <cfRule type="cellIs" priority="2" operator="greaterThanOrEqual" dxfId="1">
      <formula>0</formula>
    </cfRule>
    <cfRule type="cellIs" priority="3" operator="lessThan" dxfId="0">
      <formula>0</formula>
    </cfRule>
  </conditionalFormatting>
  <conditionalFormatting sqref="B115">
    <cfRule type="expression" priority="4" dxfId="1">
      <formula>$B$115="Budget excédentaire"</formula>
    </cfRule>
    <cfRule type="expression" priority="5" dxfId="0">
      <formula>$B$115="Budget déficitaire"</formula>
    </cfRule>
    <cfRule type="expression" priority="6" dxfId="2">
      <formula>$B$115="Vérifier les données"</formula>
    </cfRule>
  </conditionalFormatting>
  <dataValidations count="5">
    <dataValidation sqref="A7:A106" showErrorMessage="1" showInputMessage="1" allowBlank="1" errorTitle="Valeur invalide" error="Le code doit être unique lorsqu’il est saisi." promptTitle="Saisie requise" prompt="Le code doit être unique lorsqu’il est saisi." type="custom">
      <formula1>=OR(A7="",COUNTIF($A$7:$A$106,A7)=1)</formula1>
    </dataValidation>
    <dataValidation sqref="B7:B106" showErrorMessage="1" showInputMessage="1" allowBlank="1" errorTitle="Valeur invalide" error="Sélectionner Revenu ou Dépense." promptTitle="Saisie requise" prompt="Sélectionner Revenu ou Dépense." type="list">
      <formula1>"Revenu,Dépense"</formula1>
    </dataValidation>
    <dataValidation sqref="C7:C106" showErrorMessage="1" showInputMessage="1" allowBlank="1" errorTitle="Valeur invalide" error="Sélectionner une catégorie de la liste." promptTitle="Saisie requise" prompt="Sélectionner une catégorie de la liste." type="list">
      <formula1>'Paramètres'!$A$19:$A$35</formula1>
    </dataValidation>
    <dataValidation sqref="E7:P106" showErrorMessage="1" showInputMessage="1" allowBlank="1" errorTitle="Valeur invalide" error="Saisir un montant en dollars canadiens égal ou supérieur à zéro." promptTitle="Saisie requise" prompt="Saisir un montant en dollars canadiens égal ou supérieur à zéro." type="decimal" operator="greaterThanOrEqual">
      <formula1>0</formula1>
    </dataValidation>
    <dataValidation sqref="D7:D106" showErrorMessage="1" showInputMessage="1" allowBlank="1" errorTitle="Valeur invalide" error="Saisir une description pour chaque code utilisé." promptTitle="Saisie requise" prompt="Saisir une description pour chaque code utilisé." type="custom">
      <formula1>=OR($A7="",D7&lt;&gt;"")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117"/>
  <sheetViews>
    <sheetView showGridLines="0"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3" customWidth="1" min="2" max="2"/>
    <col width="31" customWidth="1" min="3" max="3"/>
    <col width="39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6" customWidth="1" min="17" max="17"/>
    <col width="16" customWidth="1" min="18" max="18"/>
    <col width="16" customWidth="1" min="19" max="19"/>
    <col width="12" customWidth="1" min="20" max="20"/>
    <col width="15" customWidth="1" min="21" max="21"/>
    <col width="28" customWidth="1" min="22" max="22"/>
  </cols>
  <sheetData>
    <row r="1">
      <c r="A1" s="1" t="inlineStr">
        <is>
          <t>Suivi mensuel — Budget comparé au réel</t>
        </is>
      </c>
    </row>
    <row r="2">
      <c r="A2" s="10" t="inlineStr">
        <is>
          <t>Entreprise :</t>
        </is>
      </c>
      <c r="B2" s="11">
        <f>'Paramètres'!$B$5</f>
        <v/>
      </c>
    </row>
    <row r="3">
      <c r="A3" s="10" t="inlineStr">
        <is>
          <t>Année budgétaire :</t>
        </is>
      </c>
      <c r="B3" s="11">
        <f>'Paramètres'!$B$6</f>
        <v/>
      </c>
    </row>
    <row r="6" ht="34" customHeight="1">
      <c r="A6" s="7" t="inlineStr">
        <is>
          <t>Code</t>
        </is>
      </c>
      <c r="B6" s="7" t="inlineStr">
        <is>
          <t>Type</t>
        </is>
      </c>
      <c r="C6" s="7" t="inlineStr">
        <is>
          <t>Catégorie</t>
        </is>
      </c>
      <c r="D6" s="7" t="inlineStr">
        <is>
          <t>Description</t>
        </is>
      </c>
      <c r="E6" s="7" t="inlineStr">
        <is>
          <t>Réel janvier</t>
        </is>
      </c>
      <c r="F6" s="7" t="inlineStr">
        <is>
          <t>Réel février</t>
        </is>
      </c>
      <c r="G6" s="7" t="inlineStr">
        <is>
          <t>Réel mars</t>
        </is>
      </c>
      <c r="H6" s="7" t="inlineStr">
        <is>
          <t>Réel avril</t>
        </is>
      </c>
      <c r="I6" s="7" t="inlineStr">
        <is>
          <t>Réel mai</t>
        </is>
      </c>
      <c r="J6" s="7" t="inlineStr">
        <is>
          <t>Réel juin</t>
        </is>
      </c>
      <c r="K6" s="7" t="inlineStr">
        <is>
          <t>Réel juillet</t>
        </is>
      </c>
      <c r="L6" s="7" t="inlineStr">
        <is>
          <t>Réel août</t>
        </is>
      </c>
      <c r="M6" s="7" t="inlineStr">
        <is>
          <t>Réel septembre</t>
        </is>
      </c>
      <c r="N6" s="7" t="inlineStr">
        <is>
          <t>Réel octobre</t>
        </is>
      </c>
      <c r="O6" s="7" t="inlineStr">
        <is>
          <t>Réel novembre</t>
        </is>
      </c>
      <c r="P6" s="7" t="inlineStr">
        <is>
          <t>Réel décembre</t>
        </is>
      </c>
      <c r="Q6" s="7" t="inlineStr">
        <is>
          <t>Budget annuel</t>
        </is>
      </c>
      <c r="R6" s="7" t="inlineStr">
        <is>
          <t>Réel annuel</t>
        </is>
      </c>
      <c r="S6" s="7" t="inlineStr">
        <is>
          <t>Écart annuel</t>
        </is>
      </c>
      <c r="T6" s="7" t="inlineStr">
        <is>
          <t>Écart %</t>
        </is>
      </c>
      <c r="U6" s="7" t="inlineStr">
        <is>
          <t>Statut</t>
        </is>
      </c>
      <c r="V6" s="7" t="inlineStr">
        <is>
          <t>Notes</t>
        </is>
      </c>
    </row>
    <row r="7">
      <c r="A7" s="5" t="inlineStr">
        <is>
          <t>REV-001</t>
        </is>
      </c>
      <c r="B7" s="16">
        <f>IF($A7="","",IFERROR(VLOOKUP($A7,'Budget annuel'!$A$7:$D$106,2,FALSE),""))</f>
        <v/>
      </c>
      <c r="C7" s="16">
        <f>IF($A7="","",IFERROR(VLOOKUP($A7,'Budget annuel'!$A$7:$D$106,3,FALSE),""))</f>
        <v/>
      </c>
      <c r="D7" s="16">
        <f>IF($A7="","",IFERROR(VLOOKUP($A7,'Budget annuel'!$A$7:$D$106,4,FALSE),""))</f>
        <v/>
      </c>
      <c r="E7" s="12" t="n">
        <v>17500</v>
      </c>
      <c r="F7" s="12" t="n">
        <v>19000</v>
      </c>
      <c r="G7" s="12" t="n">
        <v>20500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3">
        <f>IF($A7="","",IFERROR(VLOOKUP($A7,'Budget annuel'!$A$7:$Q$106,17,FALSE),0))</f>
        <v/>
      </c>
      <c r="R7" s="13">
        <f>IF($A7="","",SUM(E7:P7))</f>
        <v/>
      </c>
      <c r="S7" s="13">
        <f>IF($A7="","",IFERROR($R7-$Q7,0))</f>
        <v/>
      </c>
      <c r="T7" s="17">
        <f>IF($A7="","",IFERROR($S7/$Q7,0))</f>
        <v/>
      </c>
      <c r="U7" s="18">
        <f>IF($A7="","",IFERROR(IF($Q7=0,"À vérifier",IF($B7="Revenu",IF($S7&gt;=0,"Favorable","Défavorable"),IF($S7&lt;=0,"Favorable","Défavorable"))),"À vérifier"))</f>
        <v/>
      </c>
      <c r="V7" s="5" t="n"/>
    </row>
    <row r="8">
      <c r="A8" s="5" t="inlineStr">
        <is>
          <t>REV-002</t>
        </is>
      </c>
      <c r="B8" s="16">
        <f>IF($A8="","",IFERROR(VLOOKUP($A8,'Budget annuel'!$A$7:$D$106,2,FALSE),""))</f>
        <v/>
      </c>
      <c r="C8" s="16">
        <f>IF($A8="","",IFERROR(VLOOKUP($A8,'Budget annuel'!$A$7:$D$106,3,FALSE),""))</f>
        <v/>
      </c>
      <c r="D8" s="16">
        <f>IF($A8="","",IFERROR(VLOOKUP($A8,'Budget annuel'!$A$7:$D$106,4,FALSE),""))</f>
        <v/>
      </c>
      <c r="E8" s="12" t="n">
        <v>6200</v>
      </c>
      <c r="F8" s="12" t="n">
        <v>6800</v>
      </c>
      <c r="G8" s="12" t="n">
        <v>7600</v>
      </c>
      <c r="H8" s="12" t="n">
        <v>0</v>
      </c>
      <c r="I8" s="12" t="n">
        <v>0</v>
      </c>
      <c r="J8" s="12" t="n">
        <v>0</v>
      </c>
      <c r="K8" s="12" t="n">
        <v>0</v>
      </c>
      <c r="L8" s="12" t="n">
        <v>0</v>
      </c>
      <c r="M8" s="12" t="n">
        <v>0</v>
      </c>
      <c r="N8" s="12" t="n">
        <v>0</v>
      </c>
      <c r="O8" s="12" t="n">
        <v>0</v>
      </c>
      <c r="P8" s="12" t="n">
        <v>0</v>
      </c>
      <c r="Q8" s="13">
        <f>IF($A8="","",IFERROR(VLOOKUP($A8,'Budget annuel'!$A$7:$Q$106,17,FALSE),0))</f>
        <v/>
      </c>
      <c r="R8" s="13">
        <f>IF($A8="","",SUM(E8:P8))</f>
        <v/>
      </c>
      <c r="S8" s="13">
        <f>IF($A8="","",IFERROR($R8-$Q8,0))</f>
        <v/>
      </c>
      <c r="T8" s="17">
        <f>IF($A8="","",IFERROR($S8/$Q8,0))</f>
        <v/>
      </c>
      <c r="U8" s="18">
        <f>IF($A8="","",IFERROR(IF($Q8=0,"À vérifier",IF($B8="Revenu",IF($S8&gt;=0,"Favorable","Défavorable"),IF($S8&lt;=0,"Favorable","Défavorable"))),"À vérifier"))</f>
        <v/>
      </c>
      <c r="V8" s="5" t="n"/>
    </row>
    <row r="9">
      <c r="A9" s="5" t="inlineStr">
        <is>
          <t>REV-003</t>
        </is>
      </c>
      <c r="B9" s="16">
        <f>IF($A9="","",IFERROR(VLOOKUP($A9,'Budget annuel'!$A$7:$D$106,2,FALSE),""))</f>
        <v/>
      </c>
      <c r="C9" s="16">
        <f>IF($A9="","",IFERROR(VLOOKUP($A9,'Budget annuel'!$A$7:$D$106,3,FALSE),""))</f>
        <v/>
      </c>
      <c r="D9" s="16">
        <f>IF($A9="","",IFERROR(VLOOKUP($A9,'Budget annuel'!$A$7:$D$106,4,FALSE),""))</f>
        <v/>
      </c>
      <c r="E9" s="12" t="n">
        <v>3200</v>
      </c>
      <c r="F9" s="12" t="n">
        <v>3200</v>
      </c>
      <c r="G9" s="12" t="n">
        <v>3400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3">
        <f>IF($A9="","",IFERROR(VLOOKUP($A9,'Budget annuel'!$A$7:$Q$106,17,FALSE),0))</f>
        <v/>
      </c>
      <c r="R9" s="13">
        <f>IF($A9="","",SUM(E9:P9))</f>
        <v/>
      </c>
      <c r="S9" s="13">
        <f>IF($A9="","",IFERROR($R9-$Q9,0))</f>
        <v/>
      </c>
      <c r="T9" s="17">
        <f>IF($A9="","",IFERROR($S9/$Q9,0))</f>
        <v/>
      </c>
      <c r="U9" s="18">
        <f>IF($A9="","",IFERROR(IF($Q9=0,"À vérifier",IF($B9="Revenu",IF($S9&gt;=0,"Favorable","Défavorable"),IF($S9&lt;=0,"Favorable","Défavorable"))),"À vérifier"))</f>
        <v/>
      </c>
      <c r="V9" s="5" t="n"/>
    </row>
    <row r="10">
      <c r="A10" s="5" t="inlineStr">
        <is>
          <t>DEP-001</t>
        </is>
      </c>
      <c r="B10" s="16">
        <f>IF($A10="","",IFERROR(VLOOKUP($A10,'Budget annuel'!$A$7:$D$106,2,FALSE),""))</f>
        <v/>
      </c>
      <c r="C10" s="16">
        <f>IF($A10="","",IFERROR(VLOOKUP($A10,'Budget annuel'!$A$7:$D$106,3,FALSE),""))</f>
        <v/>
      </c>
      <c r="D10" s="16">
        <f>IF($A10="","",IFERROR(VLOOKUP($A10,'Budget annuel'!$A$7:$D$106,4,FALSE),""))</f>
        <v/>
      </c>
      <c r="E10" s="12" t="n">
        <v>14600</v>
      </c>
      <c r="F10" s="12" t="n">
        <v>14700</v>
      </c>
      <c r="G10" s="12" t="n">
        <v>15200</v>
      </c>
      <c r="H10" s="12" t="n">
        <v>0</v>
      </c>
      <c r="I10" s="12" t="n">
        <v>0</v>
      </c>
      <c r="J10" s="12" t="n">
        <v>0</v>
      </c>
      <c r="K10" s="12" t="n">
        <v>0</v>
      </c>
      <c r="L10" s="12" t="n">
        <v>0</v>
      </c>
      <c r="M10" s="12" t="n">
        <v>0</v>
      </c>
      <c r="N10" s="12" t="n">
        <v>0</v>
      </c>
      <c r="O10" s="12" t="n">
        <v>0</v>
      </c>
      <c r="P10" s="12" t="n">
        <v>0</v>
      </c>
      <c r="Q10" s="13">
        <f>IF($A10="","",IFERROR(VLOOKUP($A10,'Budget annuel'!$A$7:$Q$106,17,FALSE),0))</f>
        <v/>
      </c>
      <c r="R10" s="13">
        <f>IF($A10="","",SUM(E10:P10))</f>
        <v/>
      </c>
      <c r="S10" s="13">
        <f>IF($A10="","",IFERROR($R10-$Q10,0))</f>
        <v/>
      </c>
      <c r="T10" s="17">
        <f>IF($A10="","",IFERROR($S10/$Q10,0))</f>
        <v/>
      </c>
      <c r="U10" s="18">
        <f>IF($A10="","",IFERROR(IF($Q10=0,"À vérifier",IF($B10="Revenu",IF($S10&gt;=0,"Favorable","Défavorable"),IF($S10&lt;=0,"Favorable","Défavorable"))),"À vérifier"))</f>
        <v/>
      </c>
      <c r="V10" s="5" t="n"/>
    </row>
    <row r="11">
      <c r="A11" s="5" t="inlineStr">
        <is>
          <t>DEP-002</t>
        </is>
      </c>
      <c r="B11" s="16">
        <f>IF($A11="","",IFERROR(VLOOKUP($A11,'Budget annuel'!$A$7:$D$106,2,FALSE),""))</f>
        <v/>
      </c>
      <c r="C11" s="16">
        <f>IF($A11="","",IFERROR(VLOOKUP($A11,'Budget annuel'!$A$7:$D$106,3,FALSE),""))</f>
        <v/>
      </c>
      <c r="D11" s="16">
        <f>IF($A11="","",IFERROR(VLOOKUP($A11,'Budget annuel'!$A$7:$D$106,4,FALSE),""))</f>
        <v/>
      </c>
      <c r="E11" s="12" t="n">
        <v>2800</v>
      </c>
      <c r="F11" s="12" t="n">
        <v>2800</v>
      </c>
      <c r="G11" s="12" t="n">
        <v>2800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3">
        <f>IF($A11="","",IFERROR(VLOOKUP($A11,'Budget annuel'!$A$7:$Q$106,17,FALSE),0))</f>
        <v/>
      </c>
      <c r="R11" s="13">
        <f>IF($A11="","",SUM(E11:P11))</f>
        <v/>
      </c>
      <c r="S11" s="13">
        <f>IF($A11="","",IFERROR($R11-$Q11,0))</f>
        <v/>
      </c>
      <c r="T11" s="17">
        <f>IF($A11="","",IFERROR($S11/$Q11,0))</f>
        <v/>
      </c>
      <c r="U11" s="18">
        <f>IF($A11="","",IFERROR(IF($Q11=0,"À vérifier",IF($B11="Revenu",IF($S11&gt;=0,"Favorable","Défavorable"),IF($S11&lt;=0,"Favorable","Défavorable"))),"À vérifier"))</f>
        <v/>
      </c>
      <c r="V11" s="5" t="n"/>
    </row>
    <row r="12">
      <c r="A12" s="5" t="inlineStr">
        <is>
          <t>DEP-003</t>
        </is>
      </c>
      <c r="B12" s="16">
        <f>IF($A12="","",IFERROR(VLOOKUP($A12,'Budget annuel'!$A$7:$D$106,2,FALSE),""))</f>
        <v/>
      </c>
      <c r="C12" s="16">
        <f>IF($A12="","",IFERROR(VLOOKUP($A12,'Budget annuel'!$A$7:$D$106,3,FALSE),""))</f>
        <v/>
      </c>
      <c r="D12" s="16">
        <f>IF($A12="","",IFERROR(VLOOKUP($A12,'Budget annuel'!$A$7:$D$106,4,FALSE),""))</f>
        <v/>
      </c>
      <c r="E12" s="12" t="n">
        <v>980</v>
      </c>
      <c r="F12" s="12" t="n">
        <v>950</v>
      </c>
      <c r="G12" s="12" t="n">
        <v>1000</v>
      </c>
      <c r="H12" s="12" t="n">
        <v>0</v>
      </c>
      <c r="I12" s="12" t="n">
        <v>0</v>
      </c>
      <c r="J12" s="12" t="n">
        <v>0</v>
      </c>
      <c r="K12" s="12" t="n">
        <v>0</v>
      </c>
      <c r="L12" s="12" t="n">
        <v>0</v>
      </c>
      <c r="M12" s="12" t="n">
        <v>0</v>
      </c>
      <c r="N12" s="12" t="n">
        <v>0</v>
      </c>
      <c r="O12" s="12" t="n">
        <v>0</v>
      </c>
      <c r="P12" s="12" t="n">
        <v>0</v>
      </c>
      <c r="Q12" s="13">
        <f>IF($A12="","",IFERROR(VLOOKUP($A12,'Budget annuel'!$A$7:$Q$106,17,FALSE),0))</f>
        <v/>
      </c>
      <c r="R12" s="13">
        <f>IF($A12="","",SUM(E12:P12))</f>
        <v/>
      </c>
      <c r="S12" s="13">
        <f>IF($A12="","",IFERROR($R12-$Q12,0))</f>
        <v/>
      </c>
      <c r="T12" s="17">
        <f>IF($A12="","",IFERROR($S12/$Q12,0))</f>
        <v/>
      </c>
      <c r="U12" s="18">
        <f>IF($A12="","",IFERROR(IF($Q12=0,"À vérifier",IF($B12="Revenu",IF($S12&gt;=0,"Favorable","Défavorable"),IF($S12&lt;=0,"Favorable","Défavorable"))),"À vérifier"))</f>
        <v/>
      </c>
      <c r="V12" s="5" t="n"/>
    </row>
    <row r="13">
      <c r="A13" s="5" t="inlineStr">
        <is>
          <t>DEP-004</t>
        </is>
      </c>
      <c r="B13" s="16">
        <f>IF($A13="","",IFERROR(VLOOKUP($A13,'Budget annuel'!$A$7:$D$106,2,FALSE),""))</f>
        <v/>
      </c>
      <c r="C13" s="16">
        <f>IF($A13="","",IFERROR(VLOOKUP($A13,'Budget annuel'!$A$7:$D$106,3,FALSE),""))</f>
        <v/>
      </c>
      <c r="D13" s="16">
        <f>IF($A13="","",IFERROR(VLOOKUP($A13,'Budget annuel'!$A$7:$D$106,4,FALSE),""))</f>
        <v/>
      </c>
      <c r="E13" s="12" t="n">
        <v>1700</v>
      </c>
      <c r="F13" s="12" t="n">
        <v>1650</v>
      </c>
      <c r="G13" s="12" t="n">
        <v>1550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3">
        <f>IF($A13="","",IFERROR(VLOOKUP($A13,'Budget annuel'!$A$7:$Q$106,17,FALSE),0))</f>
        <v/>
      </c>
      <c r="R13" s="13">
        <f>IF($A13="","",SUM(E13:P13))</f>
        <v/>
      </c>
      <c r="S13" s="13">
        <f>IF($A13="","",IFERROR($R13-$Q13,0))</f>
        <v/>
      </c>
      <c r="T13" s="17">
        <f>IF($A13="","",IFERROR($S13/$Q13,0))</f>
        <v/>
      </c>
      <c r="U13" s="18">
        <f>IF($A13="","",IFERROR(IF($Q13=0,"À vérifier",IF($B13="Revenu",IF($S13&gt;=0,"Favorable","Défavorable"),IF($S13&lt;=0,"Favorable","Défavorable"))),"À vérifier"))</f>
        <v/>
      </c>
      <c r="V13" s="5" t="n"/>
    </row>
    <row r="14">
      <c r="A14" s="5" t="inlineStr">
        <is>
          <t>DEP-005</t>
        </is>
      </c>
      <c r="B14" s="16">
        <f>IF($A14="","",IFERROR(VLOOKUP($A14,'Budget annuel'!$A$7:$D$106,2,FALSE),""))</f>
        <v/>
      </c>
      <c r="C14" s="16">
        <f>IF($A14="","",IFERROR(VLOOKUP($A14,'Budget annuel'!$A$7:$D$106,3,FALSE),""))</f>
        <v/>
      </c>
      <c r="D14" s="16">
        <f>IF($A14="","",IFERROR(VLOOKUP($A14,'Budget annuel'!$A$7:$D$106,4,FALSE),""))</f>
        <v/>
      </c>
      <c r="E14" s="12" t="n">
        <v>650</v>
      </c>
      <c r="F14" s="12" t="n">
        <v>700</v>
      </c>
      <c r="G14" s="12" t="n">
        <v>850</v>
      </c>
      <c r="H14" s="12" t="n">
        <v>0</v>
      </c>
      <c r="I14" s="12" t="n">
        <v>0</v>
      </c>
      <c r="J14" s="12" t="n">
        <v>0</v>
      </c>
      <c r="K14" s="12" t="n">
        <v>0</v>
      </c>
      <c r="L14" s="12" t="n">
        <v>0</v>
      </c>
      <c r="M14" s="12" t="n">
        <v>0</v>
      </c>
      <c r="N14" s="12" t="n">
        <v>0</v>
      </c>
      <c r="O14" s="12" t="n">
        <v>0</v>
      </c>
      <c r="P14" s="12" t="n">
        <v>0</v>
      </c>
      <c r="Q14" s="13">
        <f>IF($A14="","",IFERROR(VLOOKUP($A14,'Budget annuel'!$A$7:$Q$106,17,FALSE),0))</f>
        <v/>
      </c>
      <c r="R14" s="13">
        <f>IF($A14="","",SUM(E14:P14))</f>
        <v/>
      </c>
      <c r="S14" s="13">
        <f>IF($A14="","",IFERROR($R14-$Q14,0))</f>
        <v/>
      </c>
      <c r="T14" s="17">
        <f>IF($A14="","",IFERROR($S14/$Q14,0))</f>
        <v/>
      </c>
      <c r="U14" s="18">
        <f>IF($A14="","",IFERROR(IF($Q14=0,"À vérifier",IF($B14="Revenu",IF($S14&gt;=0,"Favorable","Défavorable"),IF($S14&lt;=0,"Favorable","Défavorable"))),"À vérifier"))</f>
        <v/>
      </c>
      <c r="V14" s="5" t="n"/>
    </row>
    <row r="15">
      <c r="A15" s="5" t="inlineStr">
        <is>
          <t>DEP-006</t>
        </is>
      </c>
      <c r="B15" s="16">
        <f>IF($A15="","",IFERROR(VLOOKUP($A15,'Budget annuel'!$A$7:$D$106,2,FALSE),""))</f>
        <v/>
      </c>
      <c r="C15" s="16">
        <f>IF($A15="","",IFERROR(VLOOKUP($A15,'Budget annuel'!$A$7:$D$106,3,FALSE),""))</f>
        <v/>
      </c>
      <c r="D15" s="16">
        <f>IF($A15="","",IFERROR(VLOOKUP($A15,'Budget annuel'!$A$7:$D$106,4,FALSE),""))</f>
        <v/>
      </c>
      <c r="E15" s="12" t="n">
        <v>1200</v>
      </c>
      <c r="F15" s="12" t="n">
        <v>600</v>
      </c>
      <c r="G15" s="12" t="n">
        <v>650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3">
        <f>IF($A15="","",IFERROR(VLOOKUP($A15,'Budget annuel'!$A$7:$Q$106,17,FALSE),0))</f>
        <v/>
      </c>
      <c r="R15" s="13">
        <f>IF($A15="","",SUM(E15:P15))</f>
        <v/>
      </c>
      <c r="S15" s="13">
        <f>IF($A15="","",IFERROR($R15-$Q15,0))</f>
        <v/>
      </c>
      <c r="T15" s="17">
        <f>IF($A15="","",IFERROR($S15/$Q15,0))</f>
        <v/>
      </c>
      <c r="U15" s="18">
        <f>IF($A15="","",IFERROR(IF($Q15=0,"À vérifier",IF($B15="Revenu",IF($S15&gt;=0,"Favorable","Défavorable"),IF($S15&lt;=0,"Favorable","Défavorable"))),"À vérifier"))</f>
        <v/>
      </c>
      <c r="V15" s="5" t="n"/>
    </row>
    <row r="16">
      <c r="A16" s="5" t="inlineStr">
        <is>
          <t>DEP-007</t>
        </is>
      </c>
      <c r="B16" s="16">
        <f>IF($A16="","",IFERROR(VLOOKUP($A16,'Budget annuel'!$A$7:$D$106,2,FALSE),""))</f>
        <v/>
      </c>
      <c r="C16" s="16">
        <f>IF($A16="","",IFERROR(VLOOKUP($A16,'Budget annuel'!$A$7:$D$106,3,FALSE),""))</f>
        <v/>
      </c>
      <c r="D16" s="16">
        <f>IF($A16="","",IFERROR(VLOOKUP($A16,'Budget annuel'!$A$7:$D$106,4,FALSE),""))</f>
        <v/>
      </c>
      <c r="E16" s="12" t="n">
        <v>480</v>
      </c>
      <c r="F16" s="12" t="n">
        <v>470</v>
      </c>
      <c r="G16" s="12" t="n">
        <v>520</v>
      </c>
      <c r="H16" s="12" t="n">
        <v>0</v>
      </c>
      <c r="I16" s="12" t="n">
        <v>0</v>
      </c>
      <c r="J16" s="12" t="n">
        <v>0</v>
      </c>
      <c r="K16" s="12" t="n">
        <v>0</v>
      </c>
      <c r="L16" s="12" t="n">
        <v>0</v>
      </c>
      <c r="M16" s="12" t="n">
        <v>0</v>
      </c>
      <c r="N16" s="12" t="n">
        <v>0</v>
      </c>
      <c r="O16" s="12" t="n">
        <v>0</v>
      </c>
      <c r="P16" s="12" t="n">
        <v>0</v>
      </c>
      <c r="Q16" s="13">
        <f>IF($A16="","",IFERROR(VLOOKUP($A16,'Budget annuel'!$A$7:$Q$106,17,FALSE),0))</f>
        <v/>
      </c>
      <c r="R16" s="13">
        <f>IF($A16="","",SUM(E16:P16))</f>
        <v/>
      </c>
      <c r="S16" s="13">
        <f>IF($A16="","",IFERROR($R16-$Q16,0))</f>
        <v/>
      </c>
      <c r="T16" s="17">
        <f>IF($A16="","",IFERROR($S16/$Q16,0))</f>
        <v/>
      </c>
      <c r="U16" s="18">
        <f>IF($A16="","",IFERROR(IF($Q16=0,"À vérifier",IF($B16="Revenu",IF($S16&gt;=0,"Favorable","Défavorable"),IF($S16&lt;=0,"Favorable","Défavorable"))),"À vérifier"))</f>
        <v/>
      </c>
      <c r="V16" s="5" t="n"/>
    </row>
    <row r="17">
      <c r="A17" s="5" t="n"/>
      <c r="B17" s="16">
        <f>IF($A17="","",IFERROR(VLOOKUP($A17,'Budget annuel'!$A$7:$D$106,2,FALSE),""))</f>
        <v/>
      </c>
      <c r="C17" s="16">
        <f>IF($A17="","",IFERROR(VLOOKUP($A17,'Budget annuel'!$A$7:$D$106,3,FALSE),""))</f>
        <v/>
      </c>
      <c r="D17" s="16">
        <f>IF($A17="","",IFERROR(VLOOKUP($A17,'Budget annuel'!$A$7:$D$106,4,FALSE),""))</f>
        <v/>
      </c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3">
        <f>IF($A17="","",IFERROR(VLOOKUP($A17,'Budget annuel'!$A$7:$Q$106,17,FALSE),0))</f>
        <v/>
      </c>
      <c r="R17" s="13">
        <f>IF($A17="","",SUM(E17:P17))</f>
        <v/>
      </c>
      <c r="S17" s="13">
        <f>IF($A17="","",IFERROR($R17-$Q17,0))</f>
        <v/>
      </c>
      <c r="T17" s="17">
        <f>IF($A17="","",IFERROR($S17/$Q17,0))</f>
        <v/>
      </c>
      <c r="U17" s="18">
        <f>IF($A17="","",IFERROR(IF($Q17=0,"À vérifier",IF($B17="Revenu",IF($S17&gt;=0,"Favorable","Défavorable"),IF($S17&lt;=0,"Favorable","Défavorable"))),"À vérifier"))</f>
        <v/>
      </c>
      <c r="V17" s="5" t="n"/>
    </row>
    <row r="18">
      <c r="A18" s="5" t="n"/>
      <c r="B18" s="16">
        <f>IF($A18="","",IFERROR(VLOOKUP($A18,'Budget annuel'!$A$7:$D$106,2,FALSE),""))</f>
        <v/>
      </c>
      <c r="C18" s="16">
        <f>IF($A18="","",IFERROR(VLOOKUP($A18,'Budget annuel'!$A$7:$D$106,3,FALSE),""))</f>
        <v/>
      </c>
      <c r="D18" s="16">
        <f>IF($A18="","",IFERROR(VLOOKUP($A18,'Budget annuel'!$A$7:$D$106,4,FALSE),""))</f>
        <v/>
      </c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3">
        <f>IF($A18="","",IFERROR(VLOOKUP($A18,'Budget annuel'!$A$7:$Q$106,17,FALSE),0))</f>
        <v/>
      </c>
      <c r="R18" s="13">
        <f>IF($A18="","",SUM(E18:P18))</f>
        <v/>
      </c>
      <c r="S18" s="13">
        <f>IF($A18="","",IFERROR($R18-$Q18,0))</f>
        <v/>
      </c>
      <c r="T18" s="17">
        <f>IF($A18="","",IFERROR($S18/$Q18,0))</f>
        <v/>
      </c>
      <c r="U18" s="18">
        <f>IF($A18="","",IFERROR(IF($Q18=0,"À vérifier",IF($B18="Revenu",IF($S18&gt;=0,"Favorable","Défavorable"),IF($S18&lt;=0,"Favorable","Défavorable"))),"À vérifier"))</f>
        <v/>
      </c>
      <c r="V18" s="5" t="n"/>
    </row>
    <row r="19">
      <c r="A19" s="5" t="n"/>
      <c r="B19" s="16">
        <f>IF($A19="","",IFERROR(VLOOKUP($A19,'Budget annuel'!$A$7:$D$106,2,FALSE),""))</f>
        <v/>
      </c>
      <c r="C19" s="16">
        <f>IF($A19="","",IFERROR(VLOOKUP($A19,'Budget annuel'!$A$7:$D$106,3,FALSE),""))</f>
        <v/>
      </c>
      <c r="D19" s="16">
        <f>IF($A19="","",IFERROR(VLOOKUP($A19,'Budget annuel'!$A$7:$D$106,4,FALSE),""))</f>
        <v/>
      </c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3">
        <f>IF($A19="","",IFERROR(VLOOKUP($A19,'Budget annuel'!$A$7:$Q$106,17,FALSE),0))</f>
        <v/>
      </c>
      <c r="R19" s="13">
        <f>IF($A19="","",SUM(E19:P19))</f>
        <v/>
      </c>
      <c r="S19" s="13">
        <f>IF($A19="","",IFERROR($R19-$Q19,0))</f>
        <v/>
      </c>
      <c r="T19" s="17">
        <f>IF($A19="","",IFERROR($S19/$Q19,0))</f>
        <v/>
      </c>
      <c r="U19" s="18">
        <f>IF($A19="","",IFERROR(IF($Q19=0,"À vérifier",IF($B19="Revenu",IF($S19&gt;=0,"Favorable","Défavorable"),IF($S19&lt;=0,"Favorable","Défavorable"))),"À vérifier"))</f>
        <v/>
      </c>
      <c r="V19" s="5" t="n"/>
    </row>
    <row r="20">
      <c r="A20" s="5" t="n"/>
      <c r="B20" s="16">
        <f>IF($A20="","",IFERROR(VLOOKUP($A20,'Budget annuel'!$A$7:$D$106,2,FALSE),""))</f>
        <v/>
      </c>
      <c r="C20" s="16">
        <f>IF($A20="","",IFERROR(VLOOKUP($A20,'Budget annuel'!$A$7:$D$106,3,FALSE),""))</f>
        <v/>
      </c>
      <c r="D20" s="16">
        <f>IF($A20="","",IFERROR(VLOOKUP($A20,'Budget annuel'!$A$7:$D$106,4,FALSE),""))</f>
        <v/>
      </c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3">
        <f>IF($A20="","",IFERROR(VLOOKUP($A20,'Budget annuel'!$A$7:$Q$106,17,FALSE),0))</f>
        <v/>
      </c>
      <c r="R20" s="13">
        <f>IF($A20="","",SUM(E20:P20))</f>
        <v/>
      </c>
      <c r="S20" s="13">
        <f>IF($A20="","",IFERROR($R20-$Q20,0))</f>
        <v/>
      </c>
      <c r="T20" s="17">
        <f>IF($A20="","",IFERROR($S20/$Q20,0))</f>
        <v/>
      </c>
      <c r="U20" s="18">
        <f>IF($A20="","",IFERROR(IF($Q20=0,"À vérifier",IF($B20="Revenu",IF($S20&gt;=0,"Favorable","Défavorable"),IF($S20&lt;=0,"Favorable","Défavorable"))),"À vérifier"))</f>
        <v/>
      </c>
      <c r="V20" s="5" t="n"/>
    </row>
    <row r="21">
      <c r="A21" s="5" t="n"/>
      <c r="B21" s="16">
        <f>IF($A21="","",IFERROR(VLOOKUP($A21,'Budget annuel'!$A$7:$D$106,2,FALSE),""))</f>
        <v/>
      </c>
      <c r="C21" s="16">
        <f>IF($A21="","",IFERROR(VLOOKUP($A21,'Budget annuel'!$A$7:$D$106,3,FALSE),""))</f>
        <v/>
      </c>
      <c r="D21" s="16">
        <f>IF($A21="","",IFERROR(VLOOKUP($A21,'Budget annuel'!$A$7:$D$106,4,FALSE),""))</f>
        <v/>
      </c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3">
        <f>IF($A21="","",IFERROR(VLOOKUP($A21,'Budget annuel'!$A$7:$Q$106,17,FALSE),0))</f>
        <v/>
      </c>
      <c r="R21" s="13">
        <f>IF($A21="","",SUM(E21:P21))</f>
        <v/>
      </c>
      <c r="S21" s="13">
        <f>IF($A21="","",IFERROR($R21-$Q21,0))</f>
        <v/>
      </c>
      <c r="T21" s="17">
        <f>IF($A21="","",IFERROR($S21/$Q21,0))</f>
        <v/>
      </c>
      <c r="U21" s="18">
        <f>IF($A21="","",IFERROR(IF($Q21=0,"À vérifier",IF($B21="Revenu",IF($S21&gt;=0,"Favorable","Défavorable"),IF($S21&lt;=0,"Favorable","Défavorable"))),"À vérifier"))</f>
        <v/>
      </c>
      <c r="V21" s="5" t="n"/>
    </row>
    <row r="22">
      <c r="A22" s="5" t="n"/>
      <c r="B22" s="16">
        <f>IF($A22="","",IFERROR(VLOOKUP($A22,'Budget annuel'!$A$7:$D$106,2,FALSE),""))</f>
        <v/>
      </c>
      <c r="C22" s="16">
        <f>IF($A22="","",IFERROR(VLOOKUP($A22,'Budget annuel'!$A$7:$D$106,3,FALSE),""))</f>
        <v/>
      </c>
      <c r="D22" s="16">
        <f>IF($A22="","",IFERROR(VLOOKUP($A22,'Budget annuel'!$A$7:$D$106,4,FALSE),""))</f>
        <v/>
      </c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3">
        <f>IF($A22="","",IFERROR(VLOOKUP($A22,'Budget annuel'!$A$7:$Q$106,17,FALSE),0))</f>
        <v/>
      </c>
      <c r="R22" s="13">
        <f>IF($A22="","",SUM(E22:P22))</f>
        <v/>
      </c>
      <c r="S22" s="13">
        <f>IF($A22="","",IFERROR($R22-$Q22,0))</f>
        <v/>
      </c>
      <c r="T22" s="17">
        <f>IF($A22="","",IFERROR($S22/$Q22,0))</f>
        <v/>
      </c>
      <c r="U22" s="18">
        <f>IF($A22="","",IFERROR(IF($Q22=0,"À vérifier",IF($B22="Revenu",IF($S22&gt;=0,"Favorable","Défavorable"),IF($S22&lt;=0,"Favorable","Défavorable"))),"À vérifier"))</f>
        <v/>
      </c>
      <c r="V22" s="5" t="n"/>
    </row>
    <row r="23">
      <c r="A23" s="5" t="n"/>
      <c r="B23" s="16">
        <f>IF($A23="","",IFERROR(VLOOKUP($A23,'Budget annuel'!$A$7:$D$106,2,FALSE),""))</f>
        <v/>
      </c>
      <c r="C23" s="16">
        <f>IF($A23="","",IFERROR(VLOOKUP($A23,'Budget annuel'!$A$7:$D$106,3,FALSE),""))</f>
        <v/>
      </c>
      <c r="D23" s="16">
        <f>IF($A23="","",IFERROR(VLOOKUP($A23,'Budget annuel'!$A$7:$D$106,4,FALSE),""))</f>
        <v/>
      </c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3">
        <f>IF($A23="","",IFERROR(VLOOKUP($A23,'Budget annuel'!$A$7:$Q$106,17,FALSE),0))</f>
        <v/>
      </c>
      <c r="R23" s="13">
        <f>IF($A23="","",SUM(E23:P23))</f>
        <v/>
      </c>
      <c r="S23" s="13">
        <f>IF($A23="","",IFERROR($R23-$Q23,0))</f>
        <v/>
      </c>
      <c r="T23" s="17">
        <f>IF($A23="","",IFERROR($S23/$Q23,0))</f>
        <v/>
      </c>
      <c r="U23" s="18">
        <f>IF($A23="","",IFERROR(IF($Q23=0,"À vérifier",IF($B23="Revenu",IF($S23&gt;=0,"Favorable","Défavorable"),IF($S23&lt;=0,"Favorable","Défavorable"))),"À vérifier"))</f>
        <v/>
      </c>
      <c r="V23" s="5" t="n"/>
    </row>
    <row r="24">
      <c r="A24" s="5" t="n"/>
      <c r="B24" s="16">
        <f>IF($A24="","",IFERROR(VLOOKUP($A24,'Budget annuel'!$A$7:$D$106,2,FALSE),""))</f>
        <v/>
      </c>
      <c r="C24" s="16">
        <f>IF($A24="","",IFERROR(VLOOKUP($A24,'Budget annuel'!$A$7:$D$106,3,FALSE),""))</f>
        <v/>
      </c>
      <c r="D24" s="16">
        <f>IF($A24="","",IFERROR(VLOOKUP($A24,'Budget annuel'!$A$7:$D$106,4,FALSE),""))</f>
        <v/>
      </c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3">
        <f>IF($A24="","",IFERROR(VLOOKUP($A24,'Budget annuel'!$A$7:$Q$106,17,FALSE),0))</f>
        <v/>
      </c>
      <c r="R24" s="13">
        <f>IF($A24="","",SUM(E24:P24))</f>
        <v/>
      </c>
      <c r="S24" s="13">
        <f>IF($A24="","",IFERROR($R24-$Q24,0))</f>
        <v/>
      </c>
      <c r="T24" s="17">
        <f>IF($A24="","",IFERROR($S24/$Q24,0))</f>
        <v/>
      </c>
      <c r="U24" s="18">
        <f>IF($A24="","",IFERROR(IF($Q24=0,"À vérifier",IF($B24="Revenu",IF($S24&gt;=0,"Favorable","Défavorable"),IF($S24&lt;=0,"Favorable","Défavorable"))),"À vérifier"))</f>
        <v/>
      </c>
      <c r="V24" s="5" t="n"/>
    </row>
    <row r="25">
      <c r="A25" s="5" t="n"/>
      <c r="B25" s="16">
        <f>IF($A25="","",IFERROR(VLOOKUP($A25,'Budget annuel'!$A$7:$D$106,2,FALSE),""))</f>
        <v/>
      </c>
      <c r="C25" s="16">
        <f>IF($A25="","",IFERROR(VLOOKUP($A25,'Budget annuel'!$A$7:$D$106,3,FALSE),""))</f>
        <v/>
      </c>
      <c r="D25" s="16">
        <f>IF($A25="","",IFERROR(VLOOKUP($A25,'Budget annuel'!$A$7:$D$106,4,FALSE),""))</f>
        <v/>
      </c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3">
        <f>IF($A25="","",IFERROR(VLOOKUP($A25,'Budget annuel'!$A$7:$Q$106,17,FALSE),0))</f>
        <v/>
      </c>
      <c r="R25" s="13">
        <f>IF($A25="","",SUM(E25:P25))</f>
        <v/>
      </c>
      <c r="S25" s="13">
        <f>IF($A25="","",IFERROR($R25-$Q25,0))</f>
        <v/>
      </c>
      <c r="T25" s="17">
        <f>IF($A25="","",IFERROR($S25/$Q25,0))</f>
        <v/>
      </c>
      <c r="U25" s="18">
        <f>IF($A25="","",IFERROR(IF($Q25=0,"À vérifier",IF($B25="Revenu",IF($S25&gt;=0,"Favorable","Défavorable"),IF($S25&lt;=0,"Favorable","Défavorable"))),"À vérifier"))</f>
        <v/>
      </c>
      <c r="V25" s="5" t="n"/>
    </row>
    <row r="26">
      <c r="A26" s="5" t="n"/>
      <c r="B26" s="16">
        <f>IF($A26="","",IFERROR(VLOOKUP($A26,'Budget annuel'!$A$7:$D$106,2,FALSE),""))</f>
        <v/>
      </c>
      <c r="C26" s="16">
        <f>IF($A26="","",IFERROR(VLOOKUP($A26,'Budget annuel'!$A$7:$D$106,3,FALSE),""))</f>
        <v/>
      </c>
      <c r="D26" s="16">
        <f>IF($A26="","",IFERROR(VLOOKUP($A26,'Budget annuel'!$A$7:$D$106,4,FALSE),""))</f>
        <v/>
      </c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  <c r="Q26" s="13">
        <f>IF($A26="","",IFERROR(VLOOKUP($A26,'Budget annuel'!$A$7:$Q$106,17,FALSE),0))</f>
        <v/>
      </c>
      <c r="R26" s="13">
        <f>IF($A26="","",SUM(E26:P26))</f>
        <v/>
      </c>
      <c r="S26" s="13">
        <f>IF($A26="","",IFERROR($R26-$Q26,0))</f>
        <v/>
      </c>
      <c r="T26" s="17">
        <f>IF($A26="","",IFERROR($S26/$Q26,0))</f>
        <v/>
      </c>
      <c r="U26" s="18">
        <f>IF($A26="","",IFERROR(IF($Q26=0,"À vérifier",IF($B26="Revenu",IF($S26&gt;=0,"Favorable","Défavorable"),IF($S26&lt;=0,"Favorable","Défavorable"))),"À vérifier"))</f>
        <v/>
      </c>
      <c r="V26" s="5" t="n"/>
    </row>
    <row r="27">
      <c r="A27" s="5" t="n"/>
      <c r="B27" s="16">
        <f>IF($A27="","",IFERROR(VLOOKUP($A27,'Budget annuel'!$A$7:$D$106,2,FALSE),""))</f>
        <v/>
      </c>
      <c r="C27" s="16">
        <f>IF($A27="","",IFERROR(VLOOKUP($A27,'Budget annuel'!$A$7:$D$106,3,FALSE),""))</f>
        <v/>
      </c>
      <c r="D27" s="16">
        <f>IF($A27="","",IFERROR(VLOOKUP($A27,'Budget annuel'!$A$7:$D$106,4,FALSE),""))</f>
        <v/>
      </c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3">
        <f>IF($A27="","",IFERROR(VLOOKUP($A27,'Budget annuel'!$A$7:$Q$106,17,FALSE),0))</f>
        <v/>
      </c>
      <c r="R27" s="13">
        <f>IF($A27="","",SUM(E27:P27))</f>
        <v/>
      </c>
      <c r="S27" s="13">
        <f>IF($A27="","",IFERROR($R27-$Q27,0))</f>
        <v/>
      </c>
      <c r="T27" s="17">
        <f>IF($A27="","",IFERROR($S27/$Q27,0))</f>
        <v/>
      </c>
      <c r="U27" s="18">
        <f>IF($A27="","",IFERROR(IF($Q27=0,"À vérifier",IF($B27="Revenu",IF($S27&gt;=0,"Favorable","Défavorable"),IF($S27&lt;=0,"Favorable","Défavorable"))),"À vérifier"))</f>
        <v/>
      </c>
      <c r="V27" s="5" t="n"/>
    </row>
    <row r="28">
      <c r="A28" s="5" t="n"/>
      <c r="B28" s="16">
        <f>IF($A28="","",IFERROR(VLOOKUP($A28,'Budget annuel'!$A$7:$D$106,2,FALSE),""))</f>
        <v/>
      </c>
      <c r="C28" s="16">
        <f>IF($A28="","",IFERROR(VLOOKUP($A28,'Budget annuel'!$A$7:$D$106,3,FALSE),""))</f>
        <v/>
      </c>
      <c r="D28" s="16">
        <f>IF($A28="","",IFERROR(VLOOKUP($A28,'Budget annuel'!$A$7:$D$106,4,FALSE),""))</f>
        <v/>
      </c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3">
        <f>IF($A28="","",IFERROR(VLOOKUP($A28,'Budget annuel'!$A$7:$Q$106,17,FALSE),0))</f>
        <v/>
      </c>
      <c r="R28" s="13">
        <f>IF($A28="","",SUM(E28:P28))</f>
        <v/>
      </c>
      <c r="S28" s="13">
        <f>IF($A28="","",IFERROR($R28-$Q28,0))</f>
        <v/>
      </c>
      <c r="T28" s="17">
        <f>IF($A28="","",IFERROR($S28/$Q28,0))</f>
        <v/>
      </c>
      <c r="U28" s="18">
        <f>IF($A28="","",IFERROR(IF($Q28=0,"À vérifier",IF($B28="Revenu",IF($S28&gt;=0,"Favorable","Défavorable"),IF($S28&lt;=0,"Favorable","Défavorable"))),"À vérifier"))</f>
        <v/>
      </c>
      <c r="V28" s="5" t="n"/>
    </row>
    <row r="29">
      <c r="A29" s="5" t="n"/>
      <c r="B29" s="16">
        <f>IF($A29="","",IFERROR(VLOOKUP($A29,'Budget annuel'!$A$7:$D$106,2,FALSE),""))</f>
        <v/>
      </c>
      <c r="C29" s="16">
        <f>IF($A29="","",IFERROR(VLOOKUP($A29,'Budget annuel'!$A$7:$D$106,3,FALSE),""))</f>
        <v/>
      </c>
      <c r="D29" s="16">
        <f>IF($A29="","",IFERROR(VLOOKUP($A29,'Budget annuel'!$A$7:$D$106,4,FALSE),""))</f>
        <v/>
      </c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3">
        <f>IF($A29="","",IFERROR(VLOOKUP($A29,'Budget annuel'!$A$7:$Q$106,17,FALSE),0))</f>
        <v/>
      </c>
      <c r="R29" s="13">
        <f>IF($A29="","",SUM(E29:P29))</f>
        <v/>
      </c>
      <c r="S29" s="13">
        <f>IF($A29="","",IFERROR($R29-$Q29,0))</f>
        <v/>
      </c>
      <c r="T29" s="17">
        <f>IF($A29="","",IFERROR($S29/$Q29,0))</f>
        <v/>
      </c>
      <c r="U29" s="18">
        <f>IF($A29="","",IFERROR(IF($Q29=0,"À vérifier",IF($B29="Revenu",IF($S29&gt;=0,"Favorable","Défavorable"),IF($S29&lt;=0,"Favorable","Défavorable"))),"À vérifier"))</f>
        <v/>
      </c>
      <c r="V29" s="5" t="n"/>
    </row>
    <row r="30">
      <c r="A30" s="5" t="n"/>
      <c r="B30" s="16">
        <f>IF($A30="","",IFERROR(VLOOKUP($A30,'Budget annuel'!$A$7:$D$106,2,FALSE),""))</f>
        <v/>
      </c>
      <c r="C30" s="16">
        <f>IF($A30="","",IFERROR(VLOOKUP($A30,'Budget annuel'!$A$7:$D$106,3,FALSE),""))</f>
        <v/>
      </c>
      <c r="D30" s="16">
        <f>IF($A30="","",IFERROR(VLOOKUP($A30,'Budget annuel'!$A$7:$D$106,4,FALSE),""))</f>
        <v/>
      </c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3">
        <f>IF($A30="","",IFERROR(VLOOKUP($A30,'Budget annuel'!$A$7:$Q$106,17,FALSE),0))</f>
        <v/>
      </c>
      <c r="R30" s="13">
        <f>IF($A30="","",SUM(E30:P30))</f>
        <v/>
      </c>
      <c r="S30" s="13">
        <f>IF($A30="","",IFERROR($R30-$Q30,0))</f>
        <v/>
      </c>
      <c r="T30" s="17">
        <f>IF($A30="","",IFERROR($S30/$Q30,0))</f>
        <v/>
      </c>
      <c r="U30" s="18">
        <f>IF($A30="","",IFERROR(IF($Q30=0,"À vérifier",IF($B30="Revenu",IF($S30&gt;=0,"Favorable","Défavorable"),IF($S30&lt;=0,"Favorable","Défavorable"))),"À vérifier"))</f>
        <v/>
      </c>
      <c r="V30" s="5" t="n"/>
    </row>
    <row r="31">
      <c r="A31" s="5" t="n"/>
      <c r="B31" s="16">
        <f>IF($A31="","",IFERROR(VLOOKUP($A31,'Budget annuel'!$A$7:$D$106,2,FALSE),""))</f>
        <v/>
      </c>
      <c r="C31" s="16">
        <f>IF($A31="","",IFERROR(VLOOKUP($A31,'Budget annuel'!$A$7:$D$106,3,FALSE),""))</f>
        <v/>
      </c>
      <c r="D31" s="16">
        <f>IF($A31="","",IFERROR(VLOOKUP($A31,'Budget annuel'!$A$7:$D$106,4,FALSE),""))</f>
        <v/>
      </c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3">
        <f>IF($A31="","",IFERROR(VLOOKUP($A31,'Budget annuel'!$A$7:$Q$106,17,FALSE),0))</f>
        <v/>
      </c>
      <c r="R31" s="13">
        <f>IF($A31="","",SUM(E31:P31))</f>
        <v/>
      </c>
      <c r="S31" s="13">
        <f>IF($A31="","",IFERROR($R31-$Q31,0))</f>
        <v/>
      </c>
      <c r="T31" s="17">
        <f>IF($A31="","",IFERROR($S31/$Q31,0))</f>
        <v/>
      </c>
      <c r="U31" s="18">
        <f>IF($A31="","",IFERROR(IF($Q31=0,"À vérifier",IF($B31="Revenu",IF($S31&gt;=0,"Favorable","Défavorable"),IF($S31&lt;=0,"Favorable","Défavorable"))),"À vérifier"))</f>
        <v/>
      </c>
      <c r="V31" s="5" t="n"/>
    </row>
    <row r="32">
      <c r="A32" s="5" t="n"/>
      <c r="B32" s="16">
        <f>IF($A32="","",IFERROR(VLOOKUP($A32,'Budget annuel'!$A$7:$D$106,2,FALSE),""))</f>
        <v/>
      </c>
      <c r="C32" s="16">
        <f>IF($A32="","",IFERROR(VLOOKUP($A32,'Budget annuel'!$A$7:$D$106,3,FALSE),""))</f>
        <v/>
      </c>
      <c r="D32" s="16">
        <f>IF($A32="","",IFERROR(VLOOKUP($A32,'Budget annuel'!$A$7:$D$106,4,FALSE),""))</f>
        <v/>
      </c>
      <c r="E32" s="12" t="n"/>
      <c r="F32" s="12" t="n"/>
      <c r="G32" s="12" t="n"/>
      <c r="H32" s="12" t="n"/>
      <c r="I32" s="12" t="n"/>
      <c r="J32" s="12" t="n"/>
      <c r="K32" s="12" t="n"/>
      <c r="L32" s="12" t="n"/>
      <c r="M32" s="12" t="n"/>
      <c r="N32" s="12" t="n"/>
      <c r="O32" s="12" t="n"/>
      <c r="P32" s="12" t="n"/>
      <c r="Q32" s="13">
        <f>IF($A32="","",IFERROR(VLOOKUP($A32,'Budget annuel'!$A$7:$Q$106,17,FALSE),0))</f>
        <v/>
      </c>
      <c r="R32" s="13">
        <f>IF($A32="","",SUM(E32:P32))</f>
        <v/>
      </c>
      <c r="S32" s="13">
        <f>IF($A32="","",IFERROR($R32-$Q32,0))</f>
        <v/>
      </c>
      <c r="T32" s="17">
        <f>IF($A32="","",IFERROR($S32/$Q32,0))</f>
        <v/>
      </c>
      <c r="U32" s="18">
        <f>IF($A32="","",IFERROR(IF($Q32=0,"À vérifier",IF($B32="Revenu",IF($S32&gt;=0,"Favorable","Défavorable"),IF($S32&lt;=0,"Favorable","Défavorable"))),"À vérifier"))</f>
        <v/>
      </c>
      <c r="V32" s="5" t="n"/>
    </row>
    <row r="33">
      <c r="A33" s="5" t="n"/>
      <c r="B33" s="16">
        <f>IF($A33="","",IFERROR(VLOOKUP($A33,'Budget annuel'!$A$7:$D$106,2,FALSE),""))</f>
        <v/>
      </c>
      <c r="C33" s="16">
        <f>IF($A33="","",IFERROR(VLOOKUP($A33,'Budget annuel'!$A$7:$D$106,3,FALSE),""))</f>
        <v/>
      </c>
      <c r="D33" s="16">
        <f>IF($A33="","",IFERROR(VLOOKUP($A33,'Budget annuel'!$A$7:$D$106,4,FALSE),""))</f>
        <v/>
      </c>
      <c r="E33" s="12" t="n"/>
      <c r="F33" s="12" t="n"/>
      <c r="G33" s="12" t="n"/>
      <c r="H33" s="12" t="n"/>
      <c r="I33" s="12" t="n"/>
      <c r="J33" s="12" t="n"/>
      <c r="K33" s="12" t="n"/>
      <c r="L33" s="12" t="n"/>
      <c r="M33" s="12" t="n"/>
      <c r="N33" s="12" t="n"/>
      <c r="O33" s="12" t="n"/>
      <c r="P33" s="12" t="n"/>
      <c r="Q33" s="13">
        <f>IF($A33="","",IFERROR(VLOOKUP($A33,'Budget annuel'!$A$7:$Q$106,17,FALSE),0))</f>
        <v/>
      </c>
      <c r="R33" s="13">
        <f>IF($A33="","",SUM(E33:P33))</f>
        <v/>
      </c>
      <c r="S33" s="13">
        <f>IF($A33="","",IFERROR($R33-$Q33,0))</f>
        <v/>
      </c>
      <c r="T33" s="17">
        <f>IF($A33="","",IFERROR($S33/$Q33,0))</f>
        <v/>
      </c>
      <c r="U33" s="18">
        <f>IF($A33="","",IFERROR(IF($Q33=0,"À vérifier",IF($B33="Revenu",IF($S33&gt;=0,"Favorable","Défavorable"),IF($S33&lt;=0,"Favorable","Défavorable"))),"À vérifier"))</f>
        <v/>
      </c>
      <c r="V33" s="5" t="n"/>
    </row>
    <row r="34">
      <c r="A34" s="5" t="n"/>
      <c r="B34" s="16">
        <f>IF($A34="","",IFERROR(VLOOKUP($A34,'Budget annuel'!$A$7:$D$106,2,FALSE),""))</f>
        <v/>
      </c>
      <c r="C34" s="16">
        <f>IF($A34="","",IFERROR(VLOOKUP($A34,'Budget annuel'!$A$7:$D$106,3,FALSE),""))</f>
        <v/>
      </c>
      <c r="D34" s="16">
        <f>IF($A34="","",IFERROR(VLOOKUP($A34,'Budget annuel'!$A$7:$D$106,4,FALSE),""))</f>
        <v/>
      </c>
      <c r="E34" s="12" t="n"/>
      <c r="F34" s="12" t="n"/>
      <c r="G34" s="12" t="n"/>
      <c r="H34" s="12" t="n"/>
      <c r="I34" s="12" t="n"/>
      <c r="J34" s="12" t="n"/>
      <c r="K34" s="12" t="n"/>
      <c r="L34" s="12" t="n"/>
      <c r="M34" s="12" t="n"/>
      <c r="N34" s="12" t="n"/>
      <c r="O34" s="12" t="n"/>
      <c r="P34" s="12" t="n"/>
      <c r="Q34" s="13">
        <f>IF($A34="","",IFERROR(VLOOKUP($A34,'Budget annuel'!$A$7:$Q$106,17,FALSE),0))</f>
        <v/>
      </c>
      <c r="R34" s="13">
        <f>IF($A34="","",SUM(E34:P34))</f>
        <v/>
      </c>
      <c r="S34" s="13">
        <f>IF($A34="","",IFERROR($R34-$Q34,0))</f>
        <v/>
      </c>
      <c r="T34" s="17">
        <f>IF($A34="","",IFERROR($S34/$Q34,0))</f>
        <v/>
      </c>
      <c r="U34" s="18">
        <f>IF($A34="","",IFERROR(IF($Q34=0,"À vérifier",IF($B34="Revenu",IF($S34&gt;=0,"Favorable","Défavorable"),IF($S34&lt;=0,"Favorable","Défavorable"))),"À vérifier"))</f>
        <v/>
      </c>
      <c r="V34" s="5" t="n"/>
    </row>
    <row r="35">
      <c r="A35" s="5" t="n"/>
      <c r="B35" s="16">
        <f>IF($A35="","",IFERROR(VLOOKUP($A35,'Budget annuel'!$A$7:$D$106,2,FALSE),""))</f>
        <v/>
      </c>
      <c r="C35" s="16">
        <f>IF($A35="","",IFERROR(VLOOKUP($A35,'Budget annuel'!$A$7:$D$106,3,FALSE),""))</f>
        <v/>
      </c>
      <c r="D35" s="16">
        <f>IF($A35="","",IFERROR(VLOOKUP($A35,'Budget annuel'!$A$7:$D$106,4,FALSE),""))</f>
        <v/>
      </c>
      <c r="E35" s="12" t="n"/>
      <c r="F35" s="12" t="n"/>
      <c r="G35" s="12" t="n"/>
      <c r="H35" s="12" t="n"/>
      <c r="I35" s="12" t="n"/>
      <c r="J35" s="12" t="n"/>
      <c r="K35" s="12" t="n"/>
      <c r="L35" s="12" t="n"/>
      <c r="M35" s="12" t="n"/>
      <c r="N35" s="12" t="n"/>
      <c r="O35" s="12" t="n"/>
      <c r="P35" s="12" t="n"/>
      <c r="Q35" s="13">
        <f>IF($A35="","",IFERROR(VLOOKUP($A35,'Budget annuel'!$A$7:$Q$106,17,FALSE),0))</f>
        <v/>
      </c>
      <c r="R35" s="13">
        <f>IF($A35="","",SUM(E35:P35))</f>
        <v/>
      </c>
      <c r="S35" s="13">
        <f>IF($A35="","",IFERROR($R35-$Q35,0))</f>
        <v/>
      </c>
      <c r="T35" s="17">
        <f>IF($A35="","",IFERROR($S35/$Q35,0))</f>
        <v/>
      </c>
      <c r="U35" s="18">
        <f>IF($A35="","",IFERROR(IF($Q35=0,"À vérifier",IF($B35="Revenu",IF($S35&gt;=0,"Favorable","Défavorable"),IF($S35&lt;=0,"Favorable","Défavorable"))),"À vérifier"))</f>
        <v/>
      </c>
      <c r="V35" s="5" t="n"/>
    </row>
    <row r="36">
      <c r="A36" s="5" t="n"/>
      <c r="B36" s="16">
        <f>IF($A36="","",IFERROR(VLOOKUP($A36,'Budget annuel'!$A$7:$D$106,2,FALSE),""))</f>
        <v/>
      </c>
      <c r="C36" s="16">
        <f>IF($A36="","",IFERROR(VLOOKUP($A36,'Budget annuel'!$A$7:$D$106,3,FALSE),""))</f>
        <v/>
      </c>
      <c r="D36" s="16">
        <f>IF($A36="","",IFERROR(VLOOKUP($A36,'Budget annuel'!$A$7:$D$106,4,FALSE),""))</f>
        <v/>
      </c>
      <c r="E36" s="12" t="n"/>
      <c r="F36" s="12" t="n"/>
      <c r="G36" s="12" t="n"/>
      <c r="H36" s="12" t="n"/>
      <c r="I36" s="12" t="n"/>
      <c r="J36" s="12" t="n"/>
      <c r="K36" s="12" t="n"/>
      <c r="L36" s="12" t="n"/>
      <c r="M36" s="12" t="n"/>
      <c r="N36" s="12" t="n"/>
      <c r="O36" s="12" t="n"/>
      <c r="P36" s="12" t="n"/>
      <c r="Q36" s="13">
        <f>IF($A36="","",IFERROR(VLOOKUP($A36,'Budget annuel'!$A$7:$Q$106,17,FALSE),0))</f>
        <v/>
      </c>
      <c r="R36" s="13">
        <f>IF($A36="","",SUM(E36:P36))</f>
        <v/>
      </c>
      <c r="S36" s="13">
        <f>IF($A36="","",IFERROR($R36-$Q36,0))</f>
        <v/>
      </c>
      <c r="T36" s="17">
        <f>IF($A36="","",IFERROR($S36/$Q36,0))</f>
        <v/>
      </c>
      <c r="U36" s="18">
        <f>IF($A36="","",IFERROR(IF($Q36=0,"À vérifier",IF($B36="Revenu",IF($S36&gt;=0,"Favorable","Défavorable"),IF($S36&lt;=0,"Favorable","Défavorable"))),"À vérifier"))</f>
        <v/>
      </c>
      <c r="V36" s="5" t="n"/>
    </row>
    <row r="37">
      <c r="A37" s="5" t="n"/>
      <c r="B37" s="16">
        <f>IF($A37="","",IFERROR(VLOOKUP($A37,'Budget annuel'!$A$7:$D$106,2,FALSE),""))</f>
        <v/>
      </c>
      <c r="C37" s="16">
        <f>IF($A37="","",IFERROR(VLOOKUP($A37,'Budget annuel'!$A$7:$D$106,3,FALSE),""))</f>
        <v/>
      </c>
      <c r="D37" s="16">
        <f>IF($A37="","",IFERROR(VLOOKUP($A37,'Budget annuel'!$A$7:$D$106,4,FALSE),""))</f>
        <v/>
      </c>
      <c r="E37" s="12" t="n"/>
      <c r="F37" s="12" t="n"/>
      <c r="G37" s="12" t="n"/>
      <c r="H37" s="12" t="n"/>
      <c r="I37" s="12" t="n"/>
      <c r="J37" s="12" t="n"/>
      <c r="K37" s="12" t="n"/>
      <c r="L37" s="12" t="n"/>
      <c r="M37" s="12" t="n"/>
      <c r="N37" s="12" t="n"/>
      <c r="O37" s="12" t="n"/>
      <c r="P37" s="12" t="n"/>
      <c r="Q37" s="13">
        <f>IF($A37="","",IFERROR(VLOOKUP($A37,'Budget annuel'!$A$7:$Q$106,17,FALSE),0))</f>
        <v/>
      </c>
      <c r="R37" s="13">
        <f>IF($A37="","",SUM(E37:P37))</f>
        <v/>
      </c>
      <c r="S37" s="13">
        <f>IF($A37="","",IFERROR($R37-$Q37,0))</f>
        <v/>
      </c>
      <c r="T37" s="17">
        <f>IF($A37="","",IFERROR($S37/$Q37,0))</f>
        <v/>
      </c>
      <c r="U37" s="18">
        <f>IF($A37="","",IFERROR(IF($Q37=0,"À vérifier",IF($B37="Revenu",IF($S37&gt;=0,"Favorable","Défavorable"),IF($S37&lt;=0,"Favorable","Défavorable"))),"À vérifier"))</f>
        <v/>
      </c>
      <c r="V37" s="5" t="n"/>
    </row>
    <row r="38">
      <c r="A38" s="5" t="n"/>
      <c r="B38" s="16">
        <f>IF($A38="","",IFERROR(VLOOKUP($A38,'Budget annuel'!$A$7:$D$106,2,FALSE),""))</f>
        <v/>
      </c>
      <c r="C38" s="16">
        <f>IF($A38="","",IFERROR(VLOOKUP($A38,'Budget annuel'!$A$7:$D$106,3,FALSE),""))</f>
        <v/>
      </c>
      <c r="D38" s="16">
        <f>IF($A38="","",IFERROR(VLOOKUP($A38,'Budget annuel'!$A$7:$D$106,4,FALSE),""))</f>
        <v/>
      </c>
      <c r="E38" s="12" t="n"/>
      <c r="F38" s="12" t="n"/>
      <c r="G38" s="12" t="n"/>
      <c r="H38" s="12" t="n"/>
      <c r="I38" s="12" t="n"/>
      <c r="J38" s="12" t="n"/>
      <c r="K38" s="12" t="n"/>
      <c r="L38" s="12" t="n"/>
      <c r="M38" s="12" t="n"/>
      <c r="N38" s="12" t="n"/>
      <c r="O38" s="12" t="n"/>
      <c r="P38" s="12" t="n"/>
      <c r="Q38" s="13">
        <f>IF($A38="","",IFERROR(VLOOKUP($A38,'Budget annuel'!$A$7:$Q$106,17,FALSE),0))</f>
        <v/>
      </c>
      <c r="R38" s="13">
        <f>IF($A38="","",SUM(E38:P38))</f>
        <v/>
      </c>
      <c r="S38" s="13">
        <f>IF($A38="","",IFERROR($R38-$Q38,0))</f>
        <v/>
      </c>
      <c r="T38" s="17">
        <f>IF($A38="","",IFERROR($S38/$Q38,0))</f>
        <v/>
      </c>
      <c r="U38" s="18">
        <f>IF($A38="","",IFERROR(IF($Q38=0,"À vérifier",IF($B38="Revenu",IF($S38&gt;=0,"Favorable","Défavorable"),IF($S38&lt;=0,"Favorable","Défavorable"))),"À vérifier"))</f>
        <v/>
      </c>
      <c r="V38" s="5" t="n"/>
    </row>
    <row r="39">
      <c r="A39" s="5" t="n"/>
      <c r="B39" s="16">
        <f>IF($A39="","",IFERROR(VLOOKUP($A39,'Budget annuel'!$A$7:$D$106,2,FALSE),""))</f>
        <v/>
      </c>
      <c r="C39" s="16">
        <f>IF($A39="","",IFERROR(VLOOKUP($A39,'Budget annuel'!$A$7:$D$106,3,FALSE),""))</f>
        <v/>
      </c>
      <c r="D39" s="16">
        <f>IF($A39="","",IFERROR(VLOOKUP($A39,'Budget annuel'!$A$7:$D$106,4,FALSE),""))</f>
        <v/>
      </c>
      <c r="E39" s="12" t="n"/>
      <c r="F39" s="12" t="n"/>
      <c r="G39" s="12" t="n"/>
      <c r="H39" s="12" t="n"/>
      <c r="I39" s="12" t="n"/>
      <c r="J39" s="12" t="n"/>
      <c r="K39" s="12" t="n"/>
      <c r="L39" s="12" t="n"/>
      <c r="M39" s="12" t="n"/>
      <c r="N39" s="12" t="n"/>
      <c r="O39" s="12" t="n"/>
      <c r="P39" s="12" t="n"/>
      <c r="Q39" s="13">
        <f>IF($A39="","",IFERROR(VLOOKUP($A39,'Budget annuel'!$A$7:$Q$106,17,FALSE),0))</f>
        <v/>
      </c>
      <c r="R39" s="13">
        <f>IF($A39="","",SUM(E39:P39))</f>
        <v/>
      </c>
      <c r="S39" s="13">
        <f>IF($A39="","",IFERROR($R39-$Q39,0))</f>
        <v/>
      </c>
      <c r="T39" s="17">
        <f>IF($A39="","",IFERROR($S39/$Q39,0))</f>
        <v/>
      </c>
      <c r="U39" s="18">
        <f>IF($A39="","",IFERROR(IF($Q39=0,"À vérifier",IF($B39="Revenu",IF($S39&gt;=0,"Favorable","Défavorable"),IF($S39&lt;=0,"Favorable","Défavorable"))),"À vérifier"))</f>
        <v/>
      </c>
      <c r="V39" s="5" t="n"/>
    </row>
    <row r="40">
      <c r="A40" s="5" t="n"/>
      <c r="B40" s="16">
        <f>IF($A40="","",IFERROR(VLOOKUP($A40,'Budget annuel'!$A$7:$D$106,2,FALSE),""))</f>
        <v/>
      </c>
      <c r="C40" s="16">
        <f>IF($A40="","",IFERROR(VLOOKUP($A40,'Budget annuel'!$A$7:$D$106,3,FALSE),""))</f>
        <v/>
      </c>
      <c r="D40" s="16">
        <f>IF($A40="","",IFERROR(VLOOKUP($A40,'Budget annuel'!$A$7:$D$106,4,FALSE),""))</f>
        <v/>
      </c>
      <c r="E40" s="12" t="n"/>
      <c r="F40" s="12" t="n"/>
      <c r="G40" s="12" t="n"/>
      <c r="H40" s="12" t="n"/>
      <c r="I40" s="12" t="n"/>
      <c r="J40" s="12" t="n"/>
      <c r="K40" s="12" t="n"/>
      <c r="L40" s="12" t="n"/>
      <c r="M40" s="12" t="n"/>
      <c r="N40" s="12" t="n"/>
      <c r="O40" s="12" t="n"/>
      <c r="P40" s="12" t="n"/>
      <c r="Q40" s="13">
        <f>IF($A40="","",IFERROR(VLOOKUP($A40,'Budget annuel'!$A$7:$Q$106,17,FALSE),0))</f>
        <v/>
      </c>
      <c r="R40" s="13">
        <f>IF($A40="","",SUM(E40:P40))</f>
        <v/>
      </c>
      <c r="S40" s="13">
        <f>IF($A40="","",IFERROR($R40-$Q40,0))</f>
        <v/>
      </c>
      <c r="T40" s="17">
        <f>IF($A40="","",IFERROR($S40/$Q40,0))</f>
        <v/>
      </c>
      <c r="U40" s="18">
        <f>IF($A40="","",IFERROR(IF($Q40=0,"À vérifier",IF($B40="Revenu",IF($S40&gt;=0,"Favorable","Défavorable"),IF($S40&lt;=0,"Favorable","Défavorable"))),"À vérifier"))</f>
        <v/>
      </c>
      <c r="V40" s="5" t="n"/>
    </row>
    <row r="41">
      <c r="A41" s="5" t="n"/>
      <c r="B41" s="16">
        <f>IF($A41="","",IFERROR(VLOOKUP($A41,'Budget annuel'!$A$7:$D$106,2,FALSE),""))</f>
        <v/>
      </c>
      <c r="C41" s="16">
        <f>IF($A41="","",IFERROR(VLOOKUP($A41,'Budget annuel'!$A$7:$D$106,3,FALSE),""))</f>
        <v/>
      </c>
      <c r="D41" s="16">
        <f>IF($A41="","",IFERROR(VLOOKUP($A41,'Budget annuel'!$A$7:$D$106,4,FALSE),""))</f>
        <v/>
      </c>
      <c r="E41" s="12" t="n"/>
      <c r="F41" s="12" t="n"/>
      <c r="G41" s="12" t="n"/>
      <c r="H41" s="12" t="n"/>
      <c r="I41" s="12" t="n"/>
      <c r="J41" s="12" t="n"/>
      <c r="K41" s="12" t="n"/>
      <c r="L41" s="12" t="n"/>
      <c r="M41" s="12" t="n"/>
      <c r="N41" s="12" t="n"/>
      <c r="O41" s="12" t="n"/>
      <c r="P41" s="12" t="n"/>
      <c r="Q41" s="13">
        <f>IF($A41="","",IFERROR(VLOOKUP($A41,'Budget annuel'!$A$7:$Q$106,17,FALSE),0))</f>
        <v/>
      </c>
      <c r="R41" s="13">
        <f>IF($A41="","",SUM(E41:P41))</f>
        <v/>
      </c>
      <c r="S41" s="13">
        <f>IF($A41="","",IFERROR($R41-$Q41,0))</f>
        <v/>
      </c>
      <c r="T41" s="17">
        <f>IF($A41="","",IFERROR($S41/$Q41,0))</f>
        <v/>
      </c>
      <c r="U41" s="18">
        <f>IF($A41="","",IFERROR(IF($Q41=0,"À vérifier",IF($B41="Revenu",IF($S41&gt;=0,"Favorable","Défavorable"),IF($S41&lt;=0,"Favorable","Défavorable"))),"À vérifier"))</f>
        <v/>
      </c>
      <c r="V41" s="5" t="n"/>
    </row>
    <row r="42">
      <c r="A42" s="5" t="n"/>
      <c r="B42" s="16">
        <f>IF($A42="","",IFERROR(VLOOKUP($A42,'Budget annuel'!$A$7:$D$106,2,FALSE),""))</f>
        <v/>
      </c>
      <c r="C42" s="16">
        <f>IF($A42="","",IFERROR(VLOOKUP($A42,'Budget annuel'!$A$7:$D$106,3,FALSE),""))</f>
        <v/>
      </c>
      <c r="D42" s="16">
        <f>IF($A42="","",IFERROR(VLOOKUP($A42,'Budget annuel'!$A$7:$D$106,4,FALSE),""))</f>
        <v/>
      </c>
      <c r="E42" s="12" t="n"/>
      <c r="F42" s="12" t="n"/>
      <c r="G42" s="12" t="n"/>
      <c r="H42" s="12" t="n"/>
      <c r="I42" s="12" t="n"/>
      <c r="J42" s="12" t="n"/>
      <c r="K42" s="12" t="n"/>
      <c r="L42" s="12" t="n"/>
      <c r="M42" s="12" t="n"/>
      <c r="N42" s="12" t="n"/>
      <c r="O42" s="12" t="n"/>
      <c r="P42" s="12" t="n"/>
      <c r="Q42" s="13">
        <f>IF($A42="","",IFERROR(VLOOKUP($A42,'Budget annuel'!$A$7:$Q$106,17,FALSE),0))</f>
        <v/>
      </c>
      <c r="R42" s="13">
        <f>IF($A42="","",SUM(E42:P42))</f>
        <v/>
      </c>
      <c r="S42" s="13">
        <f>IF($A42="","",IFERROR($R42-$Q42,0))</f>
        <v/>
      </c>
      <c r="T42" s="17">
        <f>IF($A42="","",IFERROR($S42/$Q42,0))</f>
        <v/>
      </c>
      <c r="U42" s="18">
        <f>IF($A42="","",IFERROR(IF($Q42=0,"À vérifier",IF($B42="Revenu",IF($S42&gt;=0,"Favorable","Défavorable"),IF($S42&lt;=0,"Favorable","Défavorable"))),"À vérifier"))</f>
        <v/>
      </c>
      <c r="V42" s="5" t="n"/>
    </row>
    <row r="43">
      <c r="A43" s="5" t="n"/>
      <c r="B43" s="16">
        <f>IF($A43="","",IFERROR(VLOOKUP($A43,'Budget annuel'!$A$7:$D$106,2,FALSE),""))</f>
        <v/>
      </c>
      <c r="C43" s="16">
        <f>IF($A43="","",IFERROR(VLOOKUP($A43,'Budget annuel'!$A$7:$D$106,3,FALSE),""))</f>
        <v/>
      </c>
      <c r="D43" s="16">
        <f>IF($A43="","",IFERROR(VLOOKUP($A43,'Budget annuel'!$A$7:$D$106,4,FALSE),""))</f>
        <v/>
      </c>
      <c r="E43" s="12" t="n"/>
      <c r="F43" s="12" t="n"/>
      <c r="G43" s="12" t="n"/>
      <c r="H43" s="12" t="n"/>
      <c r="I43" s="12" t="n"/>
      <c r="J43" s="12" t="n"/>
      <c r="K43" s="12" t="n"/>
      <c r="L43" s="12" t="n"/>
      <c r="M43" s="12" t="n"/>
      <c r="N43" s="12" t="n"/>
      <c r="O43" s="12" t="n"/>
      <c r="P43" s="12" t="n"/>
      <c r="Q43" s="13">
        <f>IF($A43="","",IFERROR(VLOOKUP($A43,'Budget annuel'!$A$7:$Q$106,17,FALSE),0))</f>
        <v/>
      </c>
      <c r="R43" s="13">
        <f>IF($A43="","",SUM(E43:P43))</f>
        <v/>
      </c>
      <c r="S43" s="13">
        <f>IF($A43="","",IFERROR($R43-$Q43,0))</f>
        <v/>
      </c>
      <c r="T43" s="17">
        <f>IF($A43="","",IFERROR($S43/$Q43,0))</f>
        <v/>
      </c>
      <c r="U43" s="18">
        <f>IF($A43="","",IFERROR(IF($Q43=0,"À vérifier",IF($B43="Revenu",IF($S43&gt;=0,"Favorable","Défavorable"),IF($S43&lt;=0,"Favorable","Défavorable"))),"À vérifier"))</f>
        <v/>
      </c>
      <c r="V43" s="5" t="n"/>
    </row>
    <row r="44">
      <c r="A44" s="5" t="n"/>
      <c r="B44" s="16">
        <f>IF($A44="","",IFERROR(VLOOKUP($A44,'Budget annuel'!$A$7:$D$106,2,FALSE),""))</f>
        <v/>
      </c>
      <c r="C44" s="16">
        <f>IF($A44="","",IFERROR(VLOOKUP($A44,'Budget annuel'!$A$7:$D$106,3,FALSE),""))</f>
        <v/>
      </c>
      <c r="D44" s="16">
        <f>IF($A44="","",IFERROR(VLOOKUP($A44,'Budget annuel'!$A$7:$D$106,4,FALSE),""))</f>
        <v/>
      </c>
      <c r="E44" s="12" t="n"/>
      <c r="F44" s="12" t="n"/>
      <c r="G44" s="12" t="n"/>
      <c r="H44" s="12" t="n"/>
      <c r="I44" s="12" t="n"/>
      <c r="J44" s="12" t="n"/>
      <c r="K44" s="12" t="n"/>
      <c r="L44" s="12" t="n"/>
      <c r="M44" s="12" t="n"/>
      <c r="N44" s="12" t="n"/>
      <c r="O44" s="12" t="n"/>
      <c r="P44" s="12" t="n"/>
      <c r="Q44" s="13">
        <f>IF($A44="","",IFERROR(VLOOKUP($A44,'Budget annuel'!$A$7:$Q$106,17,FALSE),0))</f>
        <v/>
      </c>
      <c r="R44" s="13">
        <f>IF($A44="","",SUM(E44:P44))</f>
        <v/>
      </c>
      <c r="S44" s="13">
        <f>IF($A44="","",IFERROR($R44-$Q44,0))</f>
        <v/>
      </c>
      <c r="T44" s="17">
        <f>IF($A44="","",IFERROR($S44/$Q44,0))</f>
        <v/>
      </c>
      <c r="U44" s="18">
        <f>IF($A44="","",IFERROR(IF($Q44=0,"À vérifier",IF($B44="Revenu",IF($S44&gt;=0,"Favorable","Défavorable"),IF($S44&lt;=0,"Favorable","Défavorable"))),"À vérifier"))</f>
        <v/>
      </c>
      <c r="V44" s="5" t="n"/>
    </row>
    <row r="45">
      <c r="A45" s="5" t="n"/>
      <c r="B45" s="16">
        <f>IF($A45="","",IFERROR(VLOOKUP($A45,'Budget annuel'!$A$7:$D$106,2,FALSE),""))</f>
        <v/>
      </c>
      <c r="C45" s="16">
        <f>IF($A45="","",IFERROR(VLOOKUP($A45,'Budget annuel'!$A$7:$D$106,3,FALSE),""))</f>
        <v/>
      </c>
      <c r="D45" s="16">
        <f>IF($A45="","",IFERROR(VLOOKUP($A45,'Budget annuel'!$A$7:$D$106,4,FALSE),""))</f>
        <v/>
      </c>
      <c r="E45" s="12" t="n"/>
      <c r="F45" s="12" t="n"/>
      <c r="G45" s="12" t="n"/>
      <c r="H45" s="12" t="n"/>
      <c r="I45" s="12" t="n"/>
      <c r="J45" s="12" t="n"/>
      <c r="K45" s="12" t="n"/>
      <c r="L45" s="12" t="n"/>
      <c r="M45" s="12" t="n"/>
      <c r="N45" s="12" t="n"/>
      <c r="O45" s="12" t="n"/>
      <c r="P45" s="12" t="n"/>
      <c r="Q45" s="13">
        <f>IF($A45="","",IFERROR(VLOOKUP($A45,'Budget annuel'!$A$7:$Q$106,17,FALSE),0))</f>
        <v/>
      </c>
      <c r="R45" s="13">
        <f>IF($A45="","",SUM(E45:P45))</f>
        <v/>
      </c>
      <c r="S45" s="13">
        <f>IF($A45="","",IFERROR($R45-$Q45,0))</f>
        <v/>
      </c>
      <c r="T45" s="17">
        <f>IF($A45="","",IFERROR($S45/$Q45,0))</f>
        <v/>
      </c>
      <c r="U45" s="18">
        <f>IF($A45="","",IFERROR(IF($Q45=0,"À vérifier",IF($B45="Revenu",IF($S45&gt;=0,"Favorable","Défavorable"),IF($S45&lt;=0,"Favorable","Défavorable"))),"À vérifier"))</f>
        <v/>
      </c>
      <c r="V45" s="5" t="n"/>
    </row>
    <row r="46">
      <c r="A46" s="5" t="n"/>
      <c r="B46" s="16">
        <f>IF($A46="","",IFERROR(VLOOKUP($A46,'Budget annuel'!$A$7:$D$106,2,FALSE),""))</f>
        <v/>
      </c>
      <c r="C46" s="16">
        <f>IF($A46="","",IFERROR(VLOOKUP($A46,'Budget annuel'!$A$7:$D$106,3,FALSE),""))</f>
        <v/>
      </c>
      <c r="D46" s="16">
        <f>IF($A46="","",IFERROR(VLOOKUP($A46,'Budget annuel'!$A$7:$D$106,4,FALSE),""))</f>
        <v/>
      </c>
      <c r="E46" s="12" t="n"/>
      <c r="F46" s="12" t="n"/>
      <c r="G46" s="12" t="n"/>
      <c r="H46" s="12" t="n"/>
      <c r="I46" s="12" t="n"/>
      <c r="J46" s="12" t="n"/>
      <c r="K46" s="12" t="n"/>
      <c r="L46" s="12" t="n"/>
      <c r="M46" s="12" t="n"/>
      <c r="N46" s="12" t="n"/>
      <c r="O46" s="12" t="n"/>
      <c r="P46" s="12" t="n"/>
      <c r="Q46" s="13">
        <f>IF($A46="","",IFERROR(VLOOKUP($A46,'Budget annuel'!$A$7:$Q$106,17,FALSE),0))</f>
        <v/>
      </c>
      <c r="R46" s="13">
        <f>IF($A46="","",SUM(E46:P46))</f>
        <v/>
      </c>
      <c r="S46" s="13">
        <f>IF($A46="","",IFERROR($R46-$Q46,0))</f>
        <v/>
      </c>
      <c r="T46" s="17">
        <f>IF($A46="","",IFERROR($S46/$Q46,0))</f>
        <v/>
      </c>
      <c r="U46" s="18">
        <f>IF($A46="","",IFERROR(IF($Q46=0,"À vérifier",IF($B46="Revenu",IF($S46&gt;=0,"Favorable","Défavorable"),IF($S46&lt;=0,"Favorable","Défavorable"))),"À vérifier"))</f>
        <v/>
      </c>
      <c r="V46" s="5" t="n"/>
    </row>
    <row r="47">
      <c r="A47" s="5" t="n"/>
      <c r="B47" s="16">
        <f>IF($A47="","",IFERROR(VLOOKUP($A47,'Budget annuel'!$A$7:$D$106,2,FALSE),""))</f>
        <v/>
      </c>
      <c r="C47" s="16">
        <f>IF($A47="","",IFERROR(VLOOKUP($A47,'Budget annuel'!$A$7:$D$106,3,FALSE),""))</f>
        <v/>
      </c>
      <c r="D47" s="16">
        <f>IF($A47="","",IFERROR(VLOOKUP($A47,'Budget annuel'!$A$7:$D$106,4,FALSE),""))</f>
        <v/>
      </c>
      <c r="E47" s="12" t="n"/>
      <c r="F47" s="12" t="n"/>
      <c r="G47" s="12" t="n"/>
      <c r="H47" s="12" t="n"/>
      <c r="I47" s="12" t="n"/>
      <c r="J47" s="12" t="n"/>
      <c r="K47" s="12" t="n"/>
      <c r="L47" s="12" t="n"/>
      <c r="M47" s="12" t="n"/>
      <c r="N47" s="12" t="n"/>
      <c r="O47" s="12" t="n"/>
      <c r="P47" s="12" t="n"/>
      <c r="Q47" s="13">
        <f>IF($A47="","",IFERROR(VLOOKUP($A47,'Budget annuel'!$A$7:$Q$106,17,FALSE),0))</f>
        <v/>
      </c>
      <c r="R47" s="13">
        <f>IF($A47="","",SUM(E47:P47))</f>
        <v/>
      </c>
      <c r="S47" s="13">
        <f>IF($A47="","",IFERROR($R47-$Q47,0))</f>
        <v/>
      </c>
      <c r="T47" s="17">
        <f>IF($A47="","",IFERROR($S47/$Q47,0))</f>
        <v/>
      </c>
      <c r="U47" s="18">
        <f>IF($A47="","",IFERROR(IF($Q47=0,"À vérifier",IF($B47="Revenu",IF($S47&gt;=0,"Favorable","Défavorable"),IF($S47&lt;=0,"Favorable","Défavorable"))),"À vérifier"))</f>
        <v/>
      </c>
      <c r="V47" s="5" t="n"/>
    </row>
    <row r="48">
      <c r="A48" s="5" t="n"/>
      <c r="B48" s="16">
        <f>IF($A48="","",IFERROR(VLOOKUP($A48,'Budget annuel'!$A$7:$D$106,2,FALSE),""))</f>
        <v/>
      </c>
      <c r="C48" s="16">
        <f>IF($A48="","",IFERROR(VLOOKUP($A48,'Budget annuel'!$A$7:$D$106,3,FALSE),""))</f>
        <v/>
      </c>
      <c r="D48" s="16">
        <f>IF($A48="","",IFERROR(VLOOKUP($A48,'Budget annuel'!$A$7:$D$106,4,FALSE),""))</f>
        <v/>
      </c>
      <c r="E48" s="12" t="n"/>
      <c r="F48" s="12" t="n"/>
      <c r="G48" s="12" t="n"/>
      <c r="H48" s="12" t="n"/>
      <c r="I48" s="12" t="n"/>
      <c r="J48" s="12" t="n"/>
      <c r="K48" s="12" t="n"/>
      <c r="L48" s="12" t="n"/>
      <c r="M48" s="12" t="n"/>
      <c r="N48" s="12" t="n"/>
      <c r="O48" s="12" t="n"/>
      <c r="P48" s="12" t="n"/>
      <c r="Q48" s="13">
        <f>IF($A48="","",IFERROR(VLOOKUP($A48,'Budget annuel'!$A$7:$Q$106,17,FALSE),0))</f>
        <v/>
      </c>
      <c r="R48" s="13">
        <f>IF($A48="","",SUM(E48:P48))</f>
        <v/>
      </c>
      <c r="S48" s="13">
        <f>IF($A48="","",IFERROR($R48-$Q48,0))</f>
        <v/>
      </c>
      <c r="T48" s="17">
        <f>IF($A48="","",IFERROR($S48/$Q48,0))</f>
        <v/>
      </c>
      <c r="U48" s="18">
        <f>IF($A48="","",IFERROR(IF($Q48=0,"À vérifier",IF($B48="Revenu",IF($S48&gt;=0,"Favorable","Défavorable"),IF($S48&lt;=0,"Favorable","Défavorable"))),"À vérifier"))</f>
        <v/>
      </c>
      <c r="V48" s="5" t="n"/>
    </row>
    <row r="49">
      <c r="A49" s="5" t="n"/>
      <c r="B49" s="16">
        <f>IF($A49="","",IFERROR(VLOOKUP($A49,'Budget annuel'!$A$7:$D$106,2,FALSE),""))</f>
        <v/>
      </c>
      <c r="C49" s="16">
        <f>IF($A49="","",IFERROR(VLOOKUP($A49,'Budget annuel'!$A$7:$D$106,3,FALSE),""))</f>
        <v/>
      </c>
      <c r="D49" s="16">
        <f>IF($A49="","",IFERROR(VLOOKUP($A49,'Budget annuel'!$A$7:$D$106,4,FALSE),""))</f>
        <v/>
      </c>
      <c r="E49" s="12" t="n"/>
      <c r="F49" s="12" t="n"/>
      <c r="G49" s="12" t="n"/>
      <c r="H49" s="12" t="n"/>
      <c r="I49" s="12" t="n"/>
      <c r="J49" s="12" t="n"/>
      <c r="K49" s="12" t="n"/>
      <c r="L49" s="12" t="n"/>
      <c r="M49" s="12" t="n"/>
      <c r="N49" s="12" t="n"/>
      <c r="O49" s="12" t="n"/>
      <c r="P49" s="12" t="n"/>
      <c r="Q49" s="13">
        <f>IF($A49="","",IFERROR(VLOOKUP($A49,'Budget annuel'!$A$7:$Q$106,17,FALSE),0))</f>
        <v/>
      </c>
      <c r="R49" s="13">
        <f>IF($A49="","",SUM(E49:P49))</f>
        <v/>
      </c>
      <c r="S49" s="13">
        <f>IF($A49="","",IFERROR($R49-$Q49,0))</f>
        <v/>
      </c>
      <c r="T49" s="17">
        <f>IF($A49="","",IFERROR($S49/$Q49,0))</f>
        <v/>
      </c>
      <c r="U49" s="18">
        <f>IF($A49="","",IFERROR(IF($Q49=0,"À vérifier",IF($B49="Revenu",IF($S49&gt;=0,"Favorable","Défavorable"),IF($S49&lt;=0,"Favorable","Défavorable"))),"À vérifier"))</f>
        <v/>
      </c>
      <c r="V49" s="5" t="n"/>
    </row>
    <row r="50">
      <c r="A50" s="5" t="n"/>
      <c r="B50" s="16">
        <f>IF($A50="","",IFERROR(VLOOKUP($A50,'Budget annuel'!$A$7:$D$106,2,FALSE),""))</f>
        <v/>
      </c>
      <c r="C50" s="16">
        <f>IF($A50="","",IFERROR(VLOOKUP($A50,'Budget annuel'!$A$7:$D$106,3,FALSE),""))</f>
        <v/>
      </c>
      <c r="D50" s="16">
        <f>IF($A50="","",IFERROR(VLOOKUP($A50,'Budget annuel'!$A$7:$D$106,4,FALSE),""))</f>
        <v/>
      </c>
      <c r="E50" s="12" t="n"/>
      <c r="F50" s="12" t="n"/>
      <c r="G50" s="12" t="n"/>
      <c r="H50" s="12" t="n"/>
      <c r="I50" s="12" t="n"/>
      <c r="J50" s="12" t="n"/>
      <c r="K50" s="12" t="n"/>
      <c r="L50" s="12" t="n"/>
      <c r="M50" s="12" t="n"/>
      <c r="N50" s="12" t="n"/>
      <c r="O50" s="12" t="n"/>
      <c r="P50" s="12" t="n"/>
      <c r="Q50" s="13">
        <f>IF($A50="","",IFERROR(VLOOKUP($A50,'Budget annuel'!$A$7:$Q$106,17,FALSE),0))</f>
        <v/>
      </c>
      <c r="R50" s="13">
        <f>IF($A50="","",SUM(E50:P50))</f>
        <v/>
      </c>
      <c r="S50" s="13">
        <f>IF($A50="","",IFERROR($R50-$Q50,0))</f>
        <v/>
      </c>
      <c r="T50" s="17">
        <f>IF($A50="","",IFERROR($S50/$Q50,0))</f>
        <v/>
      </c>
      <c r="U50" s="18">
        <f>IF($A50="","",IFERROR(IF($Q50=0,"À vérifier",IF($B50="Revenu",IF($S50&gt;=0,"Favorable","Défavorable"),IF($S50&lt;=0,"Favorable","Défavorable"))),"À vérifier"))</f>
        <v/>
      </c>
      <c r="V50" s="5" t="n"/>
    </row>
    <row r="51">
      <c r="A51" s="5" t="n"/>
      <c r="B51" s="16">
        <f>IF($A51="","",IFERROR(VLOOKUP($A51,'Budget annuel'!$A$7:$D$106,2,FALSE),""))</f>
        <v/>
      </c>
      <c r="C51" s="16">
        <f>IF($A51="","",IFERROR(VLOOKUP($A51,'Budget annuel'!$A$7:$D$106,3,FALSE),""))</f>
        <v/>
      </c>
      <c r="D51" s="16">
        <f>IF($A51="","",IFERROR(VLOOKUP($A51,'Budget annuel'!$A$7:$D$106,4,FALSE),""))</f>
        <v/>
      </c>
      <c r="E51" s="12" t="n"/>
      <c r="F51" s="12" t="n"/>
      <c r="G51" s="12" t="n"/>
      <c r="H51" s="12" t="n"/>
      <c r="I51" s="12" t="n"/>
      <c r="J51" s="12" t="n"/>
      <c r="K51" s="12" t="n"/>
      <c r="L51" s="12" t="n"/>
      <c r="M51" s="12" t="n"/>
      <c r="N51" s="12" t="n"/>
      <c r="O51" s="12" t="n"/>
      <c r="P51" s="12" t="n"/>
      <c r="Q51" s="13">
        <f>IF($A51="","",IFERROR(VLOOKUP($A51,'Budget annuel'!$A$7:$Q$106,17,FALSE),0))</f>
        <v/>
      </c>
      <c r="R51" s="13">
        <f>IF($A51="","",SUM(E51:P51))</f>
        <v/>
      </c>
      <c r="S51" s="13">
        <f>IF($A51="","",IFERROR($R51-$Q51,0))</f>
        <v/>
      </c>
      <c r="T51" s="17">
        <f>IF($A51="","",IFERROR($S51/$Q51,0))</f>
        <v/>
      </c>
      <c r="U51" s="18">
        <f>IF($A51="","",IFERROR(IF($Q51=0,"À vérifier",IF($B51="Revenu",IF($S51&gt;=0,"Favorable","Défavorable"),IF($S51&lt;=0,"Favorable","Défavorable"))),"À vérifier"))</f>
        <v/>
      </c>
      <c r="V51" s="5" t="n"/>
    </row>
    <row r="52">
      <c r="A52" s="5" t="n"/>
      <c r="B52" s="16">
        <f>IF($A52="","",IFERROR(VLOOKUP($A52,'Budget annuel'!$A$7:$D$106,2,FALSE),""))</f>
        <v/>
      </c>
      <c r="C52" s="16">
        <f>IF($A52="","",IFERROR(VLOOKUP($A52,'Budget annuel'!$A$7:$D$106,3,FALSE),""))</f>
        <v/>
      </c>
      <c r="D52" s="16">
        <f>IF($A52="","",IFERROR(VLOOKUP($A52,'Budget annuel'!$A$7:$D$106,4,FALSE),""))</f>
        <v/>
      </c>
      <c r="E52" s="12" t="n"/>
      <c r="F52" s="12" t="n"/>
      <c r="G52" s="12" t="n"/>
      <c r="H52" s="12" t="n"/>
      <c r="I52" s="12" t="n"/>
      <c r="J52" s="12" t="n"/>
      <c r="K52" s="12" t="n"/>
      <c r="L52" s="12" t="n"/>
      <c r="M52" s="12" t="n"/>
      <c r="N52" s="12" t="n"/>
      <c r="O52" s="12" t="n"/>
      <c r="P52" s="12" t="n"/>
      <c r="Q52" s="13">
        <f>IF($A52="","",IFERROR(VLOOKUP($A52,'Budget annuel'!$A$7:$Q$106,17,FALSE),0))</f>
        <v/>
      </c>
      <c r="R52" s="13">
        <f>IF($A52="","",SUM(E52:P52))</f>
        <v/>
      </c>
      <c r="S52" s="13">
        <f>IF($A52="","",IFERROR($R52-$Q52,0))</f>
        <v/>
      </c>
      <c r="T52" s="17">
        <f>IF($A52="","",IFERROR($S52/$Q52,0))</f>
        <v/>
      </c>
      <c r="U52" s="18">
        <f>IF($A52="","",IFERROR(IF($Q52=0,"À vérifier",IF($B52="Revenu",IF($S52&gt;=0,"Favorable","Défavorable"),IF($S52&lt;=0,"Favorable","Défavorable"))),"À vérifier"))</f>
        <v/>
      </c>
      <c r="V52" s="5" t="n"/>
    </row>
    <row r="53">
      <c r="A53" s="5" t="n"/>
      <c r="B53" s="16">
        <f>IF($A53="","",IFERROR(VLOOKUP($A53,'Budget annuel'!$A$7:$D$106,2,FALSE),""))</f>
        <v/>
      </c>
      <c r="C53" s="16">
        <f>IF($A53="","",IFERROR(VLOOKUP($A53,'Budget annuel'!$A$7:$D$106,3,FALSE),""))</f>
        <v/>
      </c>
      <c r="D53" s="16">
        <f>IF($A53="","",IFERROR(VLOOKUP($A53,'Budget annuel'!$A$7:$D$106,4,FALSE),""))</f>
        <v/>
      </c>
      <c r="E53" s="12" t="n"/>
      <c r="F53" s="12" t="n"/>
      <c r="G53" s="12" t="n"/>
      <c r="H53" s="12" t="n"/>
      <c r="I53" s="12" t="n"/>
      <c r="J53" s="12" t="n"/>
      <c r="K53" s="12" t="n"/>
      <c r="L53" s="12" t="n"/>
      <c r="M53" s="12" t="n"/>
      <c r="N53" s="12" t="n"/>
      <c r="O53" s="12" t="n"/>
      <c r="P53" s="12" t="n"/>
      <c r="Q53" s="13">
        <f>IF($A53="","",IFERROR(VLOOKUP($A53,'Budget annuel'!$A$7:$Q$106,17,FALSE),0))</f>
        <v/>
      </c>
      <c r="R53" s="13">
        <f>IF($A53="","",SUM(E53:P53))</f>
        <v/>
      </c>
      <c r="S53" s="13">
        <f>IF($A53="","",IFERROR($R53-$Q53,0))</f>
        <v/>
      </c>
      <c r="T53" s="17">
        <f>IF($A53="","",IFERROR($S53/$Q53,0))</f>
        <v/>
      </c>
      <c r="U53" s="18">
        <f>IF($A53="","",IFERROR(IF($Q53=0,"À vérifier",IF($B53="Revenu",IF($S53&gt;=0,"Favorable","Défavorable"),IF($S53&lt;=0,"Favorable","Défavorable"))),"À vérifier"))</f>
        <v/>
      </c>
      <c r="V53" s="5" t="n"/>
    </row>
    <row r="54">
      <c r="A54" s="5" t="n"/>
      <c r="B54" s="16">
        <f>IF($A54="","",IFERROR(VLOOKUP($A54,'Budget annuel'!$A$7:$D$106,2,FALSE),""))</f>
        <v/>
      </c>
      <c r="C54" s="16">
        <f>IF($A54="","",IFERROR(VLOOKUP($A54,'Budget annuel'!$A$7:$D$106,3,FALSE),""))</f>
        <v/>
      </c>
      <c r="D54" s="16">
        <f>IF($A54="","",IFERROR(VLOOKUP($A54,'Budget annuel'!$A$7:$D$106,4,FALSE),""))</f>
        <v/>
      </c>
      <c r="E54" s="12" t="n"/>
      <c r="F54" s="12" t="n"/>
      <c r="G54" s="12" t="n"/>
      <c r="H54" s="12" t="n"/>
      <c r="I54" s="12" t="n"/>
      <c r="J54" s="12" t="n"/>
      <c r="K54" s="12" t="n"/>
      <c r="L54" s="12" t="n"/>
      <c r="M54" s="12" t="n"/>
      <c r="N54" s="12" t="n"/>
      <c r="O54" s="12" t="n"/>
      <c r="P54" s="12" t="n"/>
      <c r="Q54" s="13">
        <f>IF($A54="","",IFERROR(VLOOKUP($A54,'Budget annuel'!$A$7:$Q$106,17,FALSE),0))</f>
        <v/>
      </c>
      <c r="R54" s="13">
        <f>IF($A54="","",SUM(E54:P54))</f>
        <v/>
      </c>
      <c r="S54" s="13">
        <f>IF($A54="","",IFERROR($R54-$Q54,0))</f>
        <v/>
      </c>
      <c r="T54" s="17">
        <f>IF($A54="","",IFERROR($S54/$Q54,0))</f>
        <v/>
      </c>
      <c r="U54" s="18">
        <f>IF($A54="","",IFERROR(IF($Q54=0,"À vérifier",IF($B54="Revenu",IF($S54&gt;=0,"Favorable","Défavorable"),IF($S54&lt;=0,"Favorable","Défavorable"))),"À vérifier"))</f>
        <v/>
      </c>
      <c r="V54" s="5" t="n"/>
    </row>
    <row r="55">
      <c r="A55" s="5" t="n"/>
      <c r="B55" s="16">
        <f>IF($A55="","",IFERROR(VLOOKUP($A55,'Budget annuel'!$A$7:$D$106,2,FALSE),""))</f>
        <v/>
      </c>
      <c r="C55" s="16">
        <f>IF($A55="","",IFERROR(VLOOKUP($A55,'Budget annuel'!$A$7:$D$106,3,FALSE),""))</f>
        <v/>
      </c>
      <c r="D55" s="16">
        <f>IF($A55="","",IFERROR(VLOOKUP($A55,'Budget annuel'!$A$7:$D$106,4,FALSE),""))</f>
        <v/>
      </c>
      <c r="E55" s="12" t="n"/>
      <c r="F55" s="12" t="n"/>
      <c r="G55" s="12" t="n"/>
      <c r="H55" s="12" t="n"/>
      <c r="I55" s="12" t="n"/>
      <c r="J55" s="12" t="n"/>
      <c r="K55" s="12" t="n"/>
      <c r="L55" s="12" t="n"/>
      <c r="M55" s="12" t="n"/>
      <c r="N55" s="12" t="n"/>
      <c r="O55" s="12" t="n"/>
      <c r="P55" s="12" t="n"/>
      <c r="Q55" s="13">
        <f>IF($A55="","",IFERROR(VLOOKUP($A55,'Budget annuel'!$A$7:$Q$106,17,FALSE),0))</f>
        <v/>
      </c>
      <c r="R55" s="13">
        <f>IF($A55="","",SUM(E55:P55))</f>
        <v/>
      </c>
      <c r="S55" s="13">
        <f>IF($A55="","",IFERROR($R55-$Q55,0))</f>
        <v/>
      </c>
      <c r="T55" s="17">
        <f>IF($A55="","",IFERROR($S55/$Q55,0))</f>
        <v/>
      </c>
      <c r="U55" s="18">
        <f>IF($A55="","",IFERROR(IF($Q55=0,"À vérifier",IF($B55="Revenu",IF($S55&gt;=0,"Favorable","Défavorable"),IF($S55&lt;=0,"Favorable","Défavorable"))),"À vérifier"))</f>
        <v/>
      </c>
      <c r="V55" s="5" t="n"/>
    </row>
    <row r="56">
      <c r="A56" s="5" t="n"/>
      <c r="B56" s="16">
        <f>IF($A56="","",IFERROR(VLOOKUP($A56,'Budget annuel'!$A$7:$D$106,2,FALSE),""))</f>
        <v/>
      </c>
      <c r="C56" s="16">
        <f>IF($A56="","",IFERROR(VLOOKUP($A56,'Budget annuel'!$A$7:$D$106,3,FALSE),""))</f>
        <v/>
      </c>
      <c r="D56" s="16">
        <f>IF($A56="","",IFERROR(VLOOKUP($A56,'Budget annuel'!$A$7:$D$106,4,FALSE),""))</f>
        <v/>
      </c>
      <c r="E56" s="12" t="n"/>
      <c r="F56" s="12" t="n"/>
      <c r="G56" s="12" t="n"/>
      <c r="H56" s="12" t="n"/>
      <c r="I56" s="12" t="n"/>
      <c r="J56" s="12" t="n"/>
      <c r="K56" s="12" t="n"/>
      <c r="L56" s="12" t="n"/>
      <c r="M56" s="12" t="n"/>
      <c r="N56" s="12" t="n"/>
      <c r="O56" s="12" t="n"/>
      <c r="P56" s="12" t="n"/>
      <c r="Q56" s="13">
        <f>IF($A56="","",IFERROR(VLOOKUP($A56,'Budget annuel'!$A$7:$Q$106,17,FALSE),0))</f>
        <v/>
      </c>
      <c r="R56" s="13">
        <f>IF($A56="","",SUM(E56:P56))</f>
        <v/>
      </c>
      <c r="S56" s="13">
        <f>IF($A56="","",IFERROR($R56-$Q56,0))</f>
        <v/>
      </c>
      <c r="T56" s="17">
        <f>IF($A56="","",IFERROR($S56/$Q56,0))</f>
        <v/>
      </c>
      <c r="U56" s="18">
        <f>IF($A56="","",IFERROR(IF($Q56=0,"À vérifier",IF($B56="Revenu",IF($S56&gt;=0,"Favorable","Défavorable"),IF($S56&lt;=0,"Favorable","Défavorable"))),"À vérifier"))</f>
        <v/>
      </c>
      <c r="V56" s="5" t="n"/>
    </row>
    <row r="57">
      <c r="A57" s="5" t="n"/>
      <c r="B57" s="16">
        <f>IF($A57="","",IFERROR(VLOOKUP($A57,'Budget annuel'!$A$7:$D$106,2,FALSE),""))</f>
        <v/>
      </c>
      <c r="C57" s="16">
        <f>IF($A57="","",IFERROR(VLOOKUP($A57,'Budget annuel'!$A$7:$D$106,3,FALSE),""))</f>
        <v/>
      </c>
      <c r="D57" s="16">
        <f>IF($A57="","",IFERROR(VLOOKUP($A57,'Budget annuel'!$A$7:$D$106,4,FALSE),""))</f>
        <v/>
      </c>
      <c r="E57" s="12" t="n"/>
      <c r="F57" s="12" t="n"/>
      <c r="G57" s="12" t="n"/>
      <c r="H57" s="12" t="n"/>
      <c r="I57" s="12" t="n"/>
      <c r="J57" s="12" t="n"/>
      <c r="K57" s="12" t="n"/>
      <c r="L57" s="12" t="n"/>
      <c r="M57" s="12" t="n"/>
      <c r="N57" s="12" t="n"/>
      <c r="O57" s="12" t="n"/>
      <c r="P57" s="12" t="n"/>
      <c r="Q57" s="13">
        <f>IF($A57="","",IFERROR(VLOOKUP($A57,'Budget annuel'!$A$7:$Q$106,17,FALSE),0))</f>
        <v/>
      </c>
      <c r="R57" s="13">
        <f>IF($A57="","",SUM(E57:P57))</f>
        <v/>
      </c>
      <c r="S57" s="13">
        <f>IF($A57="","",IFERROR($R57-$Q57,0))</f>
        <v/>
      </c>
      <c r="T57" s="17">
        <f>IF($A57="","",IFERROR($S57/$Q57,0))</f>
        <v/>
      </c>
      <c r="U57" s="18">
        <f>IF($A57="","",IFERROR(IF($Q57=0,"À vérifier",IF($B57="Revenu",IF($S57&gt;=0,"Favorable","Défavorable"),IF($S57&lt;=0,"Favorable","Défavorable"))),"À vérifier"))</f>
        <v/>
      </c>
      <c r="V57" s="5" t="n"/>
    </row>
    <row r="58">
      <c r="A58" s="5" t="n"/>
      <c r="B58" s="16">
        <f>IF($A58="","",IFERROR(VLOOKUP($A58,'Budget annuel'!$A$7:$D$106,2,FALSE),""))</f>
        <v/>
      </c>
      <c r="C58" s="16">
        <f>IF($A58="","",IFERROR(VLOOKUP($A58,'Budget annuel'!$A$7:$D$106,3,FALSE),""))</f>
        <v/>
      </c>
      <c r="D58" s="16">
        <f>IF($A58="","",IFERROR(VLOOKUP($A58,'Budget annuel'!$A$7:$D$106,4,FALSE),""))</f>
        <v/>
      </c>
      <c r="E58" s="12" t="n"/>
      <c r="F58" s="12" t="n"/>
      <c r="G58" s="12" t="n"/>
      <c r="H58" s="12" t="n"/>
      <c r="I58" s="12" t="n"/>
      <c r="J58" s="12" t="n"/>
      <c r="K58" s="12" t="n"/>
      <c r="L58" s="12" t="n"/>
      <c r="M58" s="12" t="n"/>
      <c r="N58" s="12" t="n"/>
      <c r="O58" s="12" t="n"/>
      <c r="P58" s="12" t="n"/>
      <c r="Q58" s="13">
        <f>IF($A58="","",IFERROR(VLOOKUP($A58,'Budget annuel'!$A$7:$Q$106,17,FALSE),0))</f>
        <v/>
      </c>
      <c r="R58" s="13">
        <f>IF($A58="","",SUM(E58:P58))</f>
        <v/>
      </c>
      <c r="S58" s="13">
        <f>IF($A58="","",IFERROR($R58-$Q58,0))</f>
        <v/>
      </c>
      <c r="T58" s="17">
        <f>IF($A58="","",IFERROR($S58/$Q58,0))</f>
        <v/>
      </c>
      <c r="U58" s="18">
        <f>IF($A58="","",IFERROR(IF($Q58=0,"À vérifier",IF($B58="Revenu",IF($S58&gt;=0,"Favorable","Défavorable"),IF($S58&lt;=0,"Favorable","Défavorable"))),"À vérifier"))</f>
        <v/>
      </c>
      <c r="V58" s="5" t="n"/>
    </row>
    <row r="59">
      <c r="A59" s="5" t="n"/>
      <c r="B59" s="16">
        <f>IF($A59="","",IFERROR(VLOOKUP($A59,'Budget annuel'!$A$7:$D$106,2,FALSE),""))</f>
        <v/>
      </c>
      <c r="C59" s="16">
        <f>IF($A59="","",IFERROR(VLOOKUP($A59,'Budget annuel'!$A$7:$D$106,3,FALSE),""))</f>
        <v/>
      </c>
      <c r="D59" s="16">
        <f>IF($A59="","",IFERROR(VLOOKUP($A59,'Budget annuel'!$A$7:$D$106,4,FALSE),""))</f>
        <v/>
      </c>
      <c r="E59" s="12" t="n"/>
      <c r="F59" s="12" t="n"/>
      <c r="G59" s="12" t="n"/>
      <c r="H59" s="12" t="n"/>
      <c r="I59" s="12" t="n"/>
      <c r="J59" s="12" t="n"/>
      <c r="K59" s="12" t="n"/>
      <c r="L59" s="12" t="n"/>
      <c r="M59" s="12" t="n"/>
      <c r="N59" s="12" t="n"/>
      <c r="O59" s="12" t="n"/>
      <c r="P59" s="12" t="n"/>
      <c r="Q59" s="13">
        <f>IF($A59="","",IFERROR(VLOOKUP($A59,'Budget annuel'!$A$7:$Q$106,17,FALSE),0))</f>
        <v/>
      </c>
      <c r="R59" s="13">
        <f>IF($A59="","",SUM(E59:P59))</f>
        <v/>
      </c>
      <c r="S59" s="13">
        <f>IF($A59="","",IFERROR($R59-$Q59,0))</f>
        <v/>
      </c>
      <c r="T59" s="17">
        <f>IF($A59="","",IFERROR($S59/$Q59,0))</f>
        <v/>
      </c>
      <c r="U59" s="18">
        <f>IF($A59="","",IFERROR(IF($Q59=0,"À vérifier",IF($B59="Revenu",IF($S59&gt;=0,"Favorable","Défavorable"),IF($S59&lt;=0,"Favorable","Défavorable"))),"À vérifier"))</f>
        <v/>
      </c>
      <c r="V59" s="5" t="n"/>
    </row>
    <row r="60">
      <c r="A60" s="5" t="n"/>
      <c r="B60" s="16">
        <f>IF($A60="","",IFERROR(VLOOKUP($A60,'Budget annuel'!$A$7:$D$106,2,FALSE),""))</f>
        <v/>
      </c>
      <c r="C60" s="16">
        <f>IF($A60="","",IFERROR(VLOOKUP($A60,'Budget annuel'!$A$7:$D$106,3,FALSE),""))</f>
        <v/>
      </c>
      <c r="D60" s="16">
        <f>IF($A60="","",IFERROR(VLOOKUP($A60,'Budget annuel'!$A$7:$D$106,4,FALSE),""))</f>
        <v/>
      </c>
      <c r="E60" s="12" t="n"/>
      <c r="F60" s="12" t="n"/>
      <c r="G60" s="12" t="n"/>
      <c r="H60" s="12" t="n"/>
      <c r="I60" s="12" t="n"/>
      <c r="J60" s="12" t="n"/>
      <c r="K60" s="12" t="n"/>
      <c r="L60" s="12" t="n"/>
      <c r="M60" s="12" t="n"/>
      <c r="N60" s="12" t="n"/>
      <c r="O60" s="12" t="n"/>
      <c r="P60" s="12" t="n"/>
      <c r="Q60" s="13">
        <f>IF($A60="","",IFERROR(VLOOKUP($A60,'Budget annuel'!$A$7:$Q$106,17,FALSE),0))</f>
        <v/>
      </c>
      <c r="R60" s="13">
        <f>IF($A60="","",SUM(E60:P60))</f>
        <v/>
      </c>
      <c r="S60" s="13">
        <f>IF($A60="","",IFERROR($R60-$Q60,0))</f>
        <v/>
      </c>
      <c r="T60" s="17">
        <f>IF($A60="","",IFERROR($S60/$Q60,0))</f>
        <v/>
      </c>
      <c r="U60" s="18">
        <f>IF($A60="","",IFERROR(IF($Q60=0,"À vérifier",IF($B60="Revenu",IF($S60&gt;=0,"Favorable","Défavorable"),IF($S60&lt;=0,"Favorable","Défavorable"))),"À vérifier"))</f>
        <v/>
      </c>
      <c r="V60" s="5" t="n"/>
    </row>
    <row r="61">
      <c r="A61" s="5" t="n"/>
      <c r="B61" s="16">
        <f>IF($A61="","",IFERROR(VLOOKUP($A61,'Budget annuel'!$A$7:$D$106,2,FALSE),""))</f>
        <v/>
      </c>
      <c r="C61" s="16">
        <f>IF($A61="","",IFERROR(VLOOKUP($A61,'Budget annuel'!$A$7:$D$106,3,FALSE),""))</f>
        <v/>
      </c>
      <c r="D61" s="16">
        <f>IF($A61="","",IFERROR(VLOOKUP($A61,'Budget annuel'!$A$7:$D$106,4,FALSE),""))</f>
        <v/>
      </c>
      <c r="E61" s="12" t="n"/>
      <c r="F61" s="12" t="n"/>
      <c r="G61" s="12" t="n"/>
      <c r="H61" s="12" t="n"/>
      <c r="I61" s="12" t="n"/>
      <c r="J61" s="12" t="n"/>
      <c r="K61" s="12" t="n"/>
      <c r="L61" s="12" t="n"/>
      <c r="M61" s="12" t="n"/>
      <c r="N61" s="12" t="n"/>
      <c r="O61" s="12" t="n"/>
      <c r="P61" s="12" t="n"/>
      <c r="Q61" s="13">
        <f>IF($A61="","",IFERROR(VLOOKUP($A61,'Budget annuel'!$A$7:$Q$106,17,FALSE),0))</f>
        <v/>
      </c>
      <c r="R61" s="13">
        <f>IF($A61="","",SUM(E61:P61))</f>
        <v/>
      </c>
      <c r="S61" s="13">
        <f>IF($A61="","",IFERROR($R61-$Q61,0))</f>
        <v/>
      </c>
      <c r="T61" s="17">
        <f>IF($A61="","",IFERROR($S61/$Q61,0))</f>
        <v/>
      </c>
      <c r="U61" s="18">
        <f>IF($A61="","",IFERROR(IF($Q61=0,"À vérifier",IF($B61="Revenu",IF($S61&gt;=0,"Favorable","Défavorable"),IF($S61&lt;=0,"Favorable","Défavorable"))),"À vérifier"))</f>
        <v/>
      </c>
      <c r="V61" s="5" t="n"/>
    </row>
    <row r="62">
      <c r="A62" s="5" t="n"/>
      <c r="B62" s="16">
        <f>IF($A62="","",IFERROR(VLOOKUP($A62,'Budget annuel'!$A$7:$D$106,2,FALSE),""))</f>
        <v/>
      </c>
      <c r="C62" s="16">
        <f>IF($A62="","",IFERROR(VLOOKUP($A62,'Budget annuel'!$A$7:$D$106,3,FALSE),""))</f>
        <v/>
      </c>
      <c r="D62" s="16">
        <f>IF($A62="","",IFERROR(VLOOKUP($A62,'Budget annuel'!$A$7:$D$106,4,FALSE),""))</f>
        <v/>
      </c>
      <c r="E62" s="12" t="n"/>
      <c r="F62" s="12" t="n"/>
      <c r="G62" s="12" t="n"/>
      <c r="H62" s="12" t="n"/>
      <c r="I62" s="12" t="n"/>
      <c r="J62" s="12" t="n"/>
      <c r="K62" s="12" t="n"/>
      <c r="L62" s="12" t="n"/>
      <c r="M62" s="12" t="n"/>
      <c r="N62" s="12" t="n"/>
      <c r="O62" s="12" t="n"/>
      <c r="P62" s="12" t="n"/>
      <c r="Q62" s="13">
        <f>IF($A62="","",IFERROR(VLOOKUP($A62,'Budget annuel'!$A$7:$Q$106,17,FALSE),0))</f>
        <v/>
      </c>
      <c r="R62" s="13">
        <f>IF($A62="","",SUM(E62:P62))</f>
        <v/>
      </c>
      <c r="S62" s="13">
        <f>IF($A62="","",IFERROR($R62-$Q62,0))</f>
        <v/>
      </c>
      <c r="T62" s="17">
        <f>IF($A62="","",IFERROR($S62/$Q62,0))</f>
        <v/>
      </c>
      <c r="U62" s="18">
        <f>IF($A62="","",IFERROR(IF($Q62=0,"À vérifier",IF($B62="Revenu",IF($S62&gt;=0,"Favorable","Défavorable"),IF($S62&lt;=0,"Favorable","Défavorable"))),"À vérifier"))</f>
        <v/>
      </c>
      <c r="V62" s="5" t="n"/>
    </row>
    <row r="63">
      <c r="A63" s="5" t="n"/>
      <c r="B63" s="16">
        <f>IF($A63="","",IFERROR(VLOOKUP($A63,'Budget annuel'!$A$7:$D$106,2,FALSE),""))</f>
        <v/>
      </c>
      <c r="C63" s="16">
        <f>IF($A63="","",IFERROR(VLOOKUP($A63,'Budget annuel'!$A$7:$D$106,3,FALSE),""))</f>
        <v/>
      </c>
      <c r="D63" s="16">
        <f>IF($A63="","",IFERROR(VLOOKUP($A63,'Budget annuel'!$A$7:$D$106,4,FALSE),""))</f>
        <v/>
      </c>
      <c r="E63" s="12" t="n"/>
      <c r="F63" s="12" t="n"/>
      <c r="G63" s="12" t="n"/>
      <c r="H63" s="12" t="n"/>
      <c r="I63" s="12" t="n"/>
      <c r="J63" s="12" t="n"/>
      <c r="K63" s="12" t="n"/>
      <c r="L63" s="12" t="n"/>
      <c r="M63" s="12" t="n"/>
      <c r="N63" s="12" t="n"/>
      <c r="O63" s="12" t="n"/>
      <c r="P63" s="12" t="n"/>
      <c r="Q63" s="13">
        <f>IF($A63="","",IFERROR(VLOOKUP($A63,'Budget annuel'!$A$7:$Q$106,17,FALSE),0))</f>
        <v/>
      </c>
      <c r="R63" s="13">
        <f>IF($A63="","",SUM(E63:P63))</f>
        <v/>
      </c>
      <c r="S63" s="13">
        <f>IF($A63="","",IFERROR($R63-$Q63,0))</f>
        <v/>
      </c>
      <c r="T63" s="17">
        <f>IF($A63="","",IFERROR($S63/$Q63,0))</f>
        <v/>
      </c>
      <c r="U63" s="18">
        <f>IF($A63="","",IFERROR(IF($Q63=0,"À vérifier",IF($B63="Revenu",IF($S63&gt;=0,"Favorable","Défavorable"),IF($S63&lt;=0,"Favorable","Défavorable"))),"À vérifier"))</f>
        <v/>
      </c>
      <c r="V63" s="5" t="n"/>
    </row>
    <row r="64">
      <c r="A64" s="5" t="n"/>
      <c r="B64" s="16">
        <f>IF($A64="","",IFERROR(VLOOKUP($A64,'Budget annuel'!$A$7:$D$106,2,FALSE),""))</f>
        <v/>
      </c>
      <c r="C64" s="16">
        <f>IF($A64="","",IFERROR(VLOOKUP($A64,'Budget annuel'!$A$7:$D$106,3,FALSE),""))</f>
        <v/>
      </c>
      <c r="D64" s="16">
        <f>IF($A64="","",IFERROR(VLOOKUP($A64,'Budget annuel'!$A$7:$D$106,4,FALSE),""))</f>
        <v/>
      </c>
      <c r="E64" s="12" t="n"/>
      <c r="F64" s="12" t="n"/>
      <c r="G64" s="12" t="n"/>
      <c r="H64" s="12" t="n"/>
      <c r="I64" s="12" t="n"/>
      <c r="J64" s="12" t="n"/>
      <c r="K64" s="12" t="n"/>
      <c r="L64" s="12" t="n"/>
      <c r="M64" s="12" t="n"/>
      <c r="N64" s="12" t="n"/>
      <c r="O64" s="12" t="n"/>
      <c r="P64" s="12" t="n"/>
      <c r="Q64" s="13">
        <f>IF($A64="","",IFERROR(VLOOKUP($A64,'Budget annuel'!$A$7:$Q$106,17,FALSE),0))</f>
        <v/>
      </c>
      <c r="R64" s="13">
        <f>IF($A64="","",SUM(E64:P64))</f>
        <v/>
      </c>
      <c r="S64" s="13">
        <f>IF($A64="","",IFERROR($R64-$Q64,0))</f>
        <v/>
      </c>
      <c r="T64" s="17">
        <f>IF($A64="","",IFERROR($S64/$Q64,0))</f>
        <v/>
      </c>
      <c r="U64" s="18">
        <f>IF($A64="","",IFERROR(IF($Q64=0,"À vérifier",IF($B64="Revenu",IF($S64&gt;=0,"Favorable","Défavorable"),IF($S64&lt;=0,"Favorable","Défavorable"))),"À vérifier"))</f>
        <v/>
      </c>
      <c r="V64" s="5" t="n"/>
    </row>
    <row r="65">
      <c r="A65" s="5" t="n"/>
      <c r="B65" s="16">
        <f>IF($A65="","",IFERROR(VLOOKUP($A65,'Budget annuel'!$A$7:$D$106,2,FALSE),""))</f>
        <v/>
      </c>
      <c r="C65" s="16">
        <f>IF($A65="","",IFERROR(VLOOKUP($A65,'Budget annuel'!$A$7:$D$106,3,FALSE),""))</f>
        <v/>
      </c>
      <c r="D65" s="16">
        <f>IF($A65="","",IFERROR(VLOOKUP($A65,'Budget annuel'!$A$7:$D$106,4,FALSE),""))</f>
        <v/>
      </c>
      <c r="E65" s="12" t="n"/>
      <c r="F65" s="12" t="n"/>
      <c r="G65" s="12" t="n"/>
      <c r="H65" s="12" t="n"/>
      <c r="I65" s="12" t="n"/>
      <c r="J65" s="12" t="n"/>
      <c r="K65" s="12" t="n"/>
      <c r="L65" s="12" t="n"/>
      <c r="M65" s="12" t="n"/>
      <c r="N65" s="12" t="n"/>
      <c r="O65" s="12" t="n"/>
      <c r="P65" s="12" t="n"/>
      <c r="Q65" s="13">
        <f>IF($A65="","",IFERROR(VLOOKUP($A65,'Budget annuel'!$A$7:$Q$106,17,FALSE),0))</f>
        <v/>
      </c>
      <c r="R65" s="13">
        <f>IF($A65="","",SUM(E65:P65))</f>
        <v/>
      </c>
      <c r="S65" s="13">
        <f>IF($A65="","",IFERROR($R65-$Q65,0))</f>
        <v/>
      </c>
      <c r="T65" s="17">
        <f>IF($A65="","",IFERROR($S65/$Q65,0))</f>
        <v/>
      </c>
      <c r="U65" s="18">
        <f>IF($A65="","",IFERROR(IF($Q65=0,"À vérifier",IF($B65="Revenu",IF($S65&gt;=0,"Favorable","Défavorable"),IF($S65&lt;=0,"Favorable","Défavorable"))),"À vérifier"))</f>
        <v/>
      </c>
      <c r="V65" s="5" t="n"/>
    </row>
    <row r="66">
      <c r="A66" s="5" t="n"/>
      <c r="B66" s="16">
        <f>IF($A66="","",IFERROR(VLOOKUP($A66,'Budget annuel'!$A$7:$D$106,2,FALSE),""))</f>
        <v/>
      </c>
      <c r="C66" s="16">
        <f>IF($A66="","",IFERROR(VLOOKUP($A66,'Budget annuel'!$A$7:$D$106,3,FALSE),""))</f>
        <v/>
      </c>
      <c r="D66" s="16">
        <f>IF($A66="","",IFERROR(VLOOKUP($A66,'Budget annuel'!$A$7:$D$106,4,FALSE),""))</f>
        <v/>
      </c>
      <c r="E66" s="12" t="n"/>
      <c r="F66" s="12" t="n"/>
      <c r="G66" s="12" t="n"/>
      <c r="H66" s="12" t="n"/>
      <c r="I66" s="12" t="n"/>
      <c r="J66" s="12" t="n"/>
      <c r="K66" s="12" t="n"/>
      <c r="L66" s="12" t="n"/>
      <c r="M66" s="12" t="n"/>
      <c r="N66" s="12" t="n"/>
      <c r="O66" s="12" t="n"/>
      <c r="P66" s="12" t="n"/>
      <c r="Q66" s="13">
        <f>IF($A66="","",IFERROR(VLOOKUP($A66,'Budget annuel'!$A$7:$Q$106,17,FALSE),0))</f>
        <v/>
      </c>
      <c r="R66" s="13">
        <f>IF($A66="","",SUM(E66:P66))</f>
        <v/>
      </c>
      <c r="S66" s="13">
        <f>IF($A66="","",IFERROR($R66-$Q66,0))</f>
        <v/>
      </c>
      <c r="T66" s="17">
        <f>IF($A66="","",IFERROR($S66/$Q66,0))</f>
        <v/>
      </c>
      <c r="U66" s="18">
        <f>IF($A66="","",IFERROR(IF($Q66=0,"À vérifier",IF($B66="Revenu",IF($S66&gt;=0,"Favorable","Défavorable"),IF($S66&lt;=0,"Favorable","Défavorable"))),"À vérifier"))</f>
        <v/>
      </c>
      <c r="V66" s="5" t="n"/>
    </row>
    <row r="67">
      <c r="A67" s="5" t="n"/>
      <c r="B67" s="16">
        <f>IF($A67="","",IFERROR(VLOOKUP($A67,'Budget annuel'!$A$7:$D$106,2,FALSE),""))</f>
        <v/>
      </c>
      <c r="C67" s="16">
        <f>IF($A67="","",IFERROR(VLOOKUP($A67,'Budget annuel'!$A$7:$D$106,3,FALSE),""))</f>
        <v/>
      </c>
      <c r="D67" s="16">
        <f>IF($A67="","",IFERROR(VLOOKUP($A67,'Budget annuel'!$A$7:$D$106,4,FALSE),""))</f>
        <v/>
      </c>
      <c r="E67" s="12" t="n"/>
      <c r="F67" s="12" t="n"/>
      <c r="G67" s="12" t="n"/>
      <c r="H67" s="12" t="n"/>
      <c r="I67" s="12" t="n"/>
      <c r="J67" s="12" t="n"/>
      <c r="K67" s="12" t="n"/>
      <c r="L67" s="12" t="n"/>
      <c r="M67" s="12" t="n"/>
      <c r="N67" s="12" t="n"/>
      <c r="O67" s="12" t="n"/>
      <c r="P67" s="12" t="n"/>
      <c r="Q67" s="13">
        <f>IF($A67="","",IFERROR(VLOOKUP($A67,'Budget annuel'!$A$7:$Q$106,17,FALSE),0))</f>
        <v/>
      </c>
      <c r="R67" s="13">
        <f>IF($A67="","",SUM(E67:P67))</f>
        <v/>
      </c>
      <c r="S67" s="13">
        <f>IF($A67="","",IFERROR($R67-$Q67,0))</f>
        <v/>
      </c>
      <c r="T67" s="17">
        <f>IF($A67="","",IFERROR($S67/$Q67,0))</f>
        <v/>
      </c>
      <c r="U67" s="18">
        <f>IF($A67="","",IFERROR(IF($Q67=0,"À vérifier",IF($B67="Revenu",IF($S67&gt;=0,"Favorable","Défavorable"),IF($S67&lt;=0,"Favorable","Défavorable"))),"À vérifier"))</f>
        <v/>
      </c>
      <c r="V67" s="5" t="n"/>
    </row>
    <row r="68">
      <c r="A68" s="5" t="n"/>
      <c r="B68" s="16">
        <f>IF($A68="","",IFERROR(VLOOKUP($A68,'Budget annuel'!$A$7:$D$106,2,FALSE),""))</f>
        <v/>
      </c>
      <c r="C68" s="16">
        <f>IF($A68="","",IFERROR(VLOOKUP($A68,'Budget annuel'!$A$7:$D$106,3,FALSE),""))</f>
        <v/>
      </c>
      <c r="D68" s="16">
        <f>IF($A68="","",IFERROR(VLOOKUP($A68,'Budget annuel'!$A$7:$D$106,4,FALSE),""))</f>
        <v/>
      </c>
      <c r="E68" s="12" t="n"/>
      <c r="F68" s="12" t="n"/>
      <c r="G68" s="12" t="n"/>
      <c r="H68" s="12" t="n"/>
      <c r="I68" s="12" t="n"/>
      <c r="J68" s="12" t="n"/>
      <c r="K68" s="12" t="n"/>
      <c r="L68" s="12" t="n"/>
      <c r="M68" s="12" t="n"/>
      <c r="N68" s="12" t="n"/>
      <c r="O68" s="12" t="n"/>
      <c r="P68" s="12" t="n"/>
      <c r="Q68" s="13">
        <f>IF($A68="","",IFERROR(VLOOKUP($A68,'Budget annuel'!$A$7:$Q$106,17,FALSE),0))</f>
        <v/>
      </c>
      <c r="R68" s="13">
        <f>IF($A68="","",SUM(E68:P68))</f>
        <v/>
      </c>
      <c r="S68" s="13">
        <f>IF($A68="","",IFERROR($R68-$Q68,0))</f>
        <v/>
      </c>
      <c r="T68" s="17">
        <f>IF($A68="","",IFERROR($S68/$Q68,0))</f>
        <v/>
      </c>
      <c r="U68" s="18">
        <f>IF($A68="","",IFERROR(IF($Q68=0,"À vérifier",IF($B68="Revenu",IF($S68&gt;=0,"Favorable","Défavorable"),IF($S68&lt;=0,"Favorable","Défavorable"))),"À vérifier"))</f>
        <v/>
      </c>
      <c r="V68" s="5" t="n"/>
    </row>
    <row r="69">
      <c r="A69" s="5" t="n"/>
      <c r="B69" s="16">
        <f>IF($A69="","",IFERROR(VLOOKUP($A69,'Budget annuel'!$A$7:$D$106,2,FALSE),""))</f>
        <v/>
      </c>
      <c r="C69" s="16">
        <f>IF($A69="","",IFERROR(VLOOKUP($A69,'Budget annuel'!$A$7:$D$106,3,FALSE),""))</f>
        <v/>
      </c>
      <c r="D69" s="16">
        <f>IF($A69="","",IFERROR(VLOOKUP($A69,'Budget annuel'!$A$7:$D$106,4,FALSE),""))</f>
        <v/>
      </c>
      <c r="E69" s="12" t="n"/>
      <c r="F69" s="12" t="n"/>
      <c r="G69" s="12" t="n"/>
      <c r="H69" s="12" t="n"/>
      <c r="I69" s="12" t="n"/>
      <c r="J69" s="12" t="n"/>
      <c r="K69" s="12" t="n"/>
      <c r="L69" s="12" t="n"/>
      <c r="M69" s="12" t="n"/>
      <c r="N69" s="12" t="n"/>
      <c r="O69" s="12" t="n"/>
      <c r="P69" s="12" t="n"/>
      <c r="Q69" s="13">
        <f>IF($A69="","",IFERROR(VLOOKUP($A69,'Budget annuel'!$A$7:$Q$106,17,FALSE),0))</f>
        <v/>
      </c>
      <c r="R69" s="13">
        <f>IF($A69="","",SUM(E69:P69))</f>
        <v/>
      </c>
      <c r="S69" s="13">
        <f>IF($A69="","",IFERROR($R69-$Q69,0))</f>
        <v/>
      </c>
      <c r="T69" s="17">
        <f>IF($A69="","",IFERROR($S69/$Q69,0))</f>
        <v/>
      </c>
      <c r="U69" s="18">
        <f>IF($A69="","",IFERROR(IF($Q69=0,"À vérifier",IF($B69="Revenu",IF($S69&gt;=0,"Favorable","Défavorable"),IF($S69&lt;=0,"Favorable","Défavorable"))),"À vérifier"))</f>
        <v/>
      </c>
      <c r="V69" s="5" t="n"/>
    </row>
    <row r="70">
      <c r="A70" s="5" t="n"/>
      <c r="B70" s="16">
        <f>IF($A70="","",IFERROR(VLOOKUP($A70,'Budget annuel'!$A$7:$D$106,2,FALSE),""))</f>
        <v/>
      </c>
      <c r="C70" s="16">
        <f>IF($A70="","",IFERROR(VLOOKUP($A70,'Budget annuel'!$A$7:$D$106,3,FALSE),""))</f>
        <v/>
      </c>
      <c r="D70" s="16">
        <f>IF($A70="","",IFERROR(VLOOKUP($A70,'Budget annuel'!$A$7:$D$106,4,FALSE),""))</f>
        <v/>
      </c>
      <c r="E70" s="12" t="n"/>
      <c r="F70" s="12" t="n"/>
      <c r="G70" s="12" t="n"/>
      <c r="H70" s="12" t="n"/>
      <c r="I70" s="12" t="n"/>
      <c r="J70" s="12" t="n"/>
      <c r="K70" s="12" t="n"/>
      <c r="L70" s="12" t="n"/>
      <c r="M70" s="12" t="n"/>
      <c r="N70" s="12" t="n"/>
      <c r="O70" s="12" t="n"/>
      <c r="P70" s="12" t="n"/>
      <c r="Q70" s="13">
        <f>IF($A70="","",IFERROR(VLOOKUP($A70,'Budget annuel'!$A$7:$Q$106,17,FALSE),0))</f>
        <v/>
      </c>
      <c r="R70" s="13">
        <f>IF($A70="","",SUM(E70:P70))</f>
        <v/>
      </c>
      <c r="S70" s="13">
        <f>IF($A70="","",IFERROR($R70-$Q70,0))</f>
        <v/>
      </c>
      <c r="T70" s="17">
        <f>IF($A70="","",IFERROR($S70/$Q70,0))</f>
        <v/>
      </c>
      <c r="U70" s="18">
        <f>IF($A70="","",IFERROR(IF($Q70=0,"À vérifier",IF($B70="Revenu",IF($S70&gt;=0,"Favorable","Défavorable"),IF($S70&lt;=0,"Favorable","Défavorable"))),"À vérifier"))</f>
        <v/>
      </c>
      <c r="V70" s="5" t="n"/>
    </row>
    <row r="71">
      <c r="A71" s="5" t="n"/>
      <c r="B71" s="16">
        <f>IF($A71="","",IFERROR(VLOOKUP($A71,'Budget annuel'!$A$7:$D$106,2,FALSE),""))</f>
        <v/>
      </c>
      <c r="C71" s="16">
        <f>IF($A71="","",IFERROR(VLOOKUP($A71,'Budget annuel'!$A$7:$D$106,3,FALSE),""))</f>
        <v/>
      </c>
      <c r="D71" s="16">
        <f>IF($A71="","",IFERROR(VLOOKUP($A71,'Budget annuel'!$A$7:$D$106,4,FALSE),""))</f>
        <v/>
      </c>
      <c r="E71" s="12" t="n"/>
      <c r="F71" s="12" t="n"/>
      <c r="G71" s="12" t="n"/>
      <c r="H71" s="12" t="n"/>
      <c r="I71" s="12" t="n"/>
      <c r="J71" s="12" t="n"/>
      <c r="K71" s="12" t="n"/>
      <c r="L71" s="12" t="n"/>
      <c r="M71" s="12" t="n"/>
      <c r="N71" s="12" t="n"/>
      <c r="O71" s="12" t="n"/>
      <c r="P71" s="12" t="n"/>
      <c r="Q71" s="13">
        <f>IF($A71="","",IFERROR(VLOOKUP($A71,'Budget annuel'!$A$7:$Q$106,17,FALSE),0))</f>
        <v/>
      </c>
      <c r="R71" s="13">
        <f>IF($A71="","",SUM(E71:P71))</f>
        <v/>
      </c>
      <c r="S71" s="13">
        <f>IF($A71="","",IFERROR($R71-$Q71,0))</f>
        <v/>
      </c>
      <c r="T71" s="17">
        <f>IF($A71="","",IFERROR($S71/$Q71,0))</f>
        <v/>
      </c>
      <c r="U71" s="18">
        <f>IF($A71="","",IFERROR(IF($Q71=0,"À vérifier",IF($B71="Revenu",IF($S71&gt;=0,"Favorable","Défavorable"),IF($S71&lt;=0,"Favorable","Défavorable"))),"À vérifier"))</f>
        <v/>
      </c>
      <c r="V71" s="5" t="n"/>
    </row>
    <row r="72">
      <c r="A72" s="5" t="n"/>
      <c r="B72" s="16">
        <f>IF($A72="","",IFERROR(VLOOKUP($A72,'Budget annuel'!$A$7:$D$106,2,FALSE),""))</f>
        <v/>
      </c>
      <c r="C72" s="16">
        <f>IF($A72="","",IFERROR(VLOOKUP($A72,'Budget annuel'!$A$7:$D$106,3,FALSE),""))</f>
        <v/>
      </c>
      <c r="D72" s="16">
        <f>IF($A72="","",IFERROR(VLOOKUP($A72,'Budget annuel'!$A$7:$D$106,4,FALSE),""))</f>
        <v/>
      </c>
      <c r="E72" s="12" t="n"/>
      <c r="F72" s="12" t="n"/>
      <c r="G72" s="12" t="n"/>
      <c r="H72" s="12" t="n"/>
      <c r="I72" s="12" t="n"/>
      <c r="J72" s="12" t="n"/>
      <c r="K72" s="12" t="n"/>
      <c r="L72" s="12" t="n"/>
      <c r="M72" s="12" t="n"/>
      <c r="N72" s="12" t="n"/>
      <c r="O72" s="12" t="n"/>
      <c r="P72" s="12" t="n"/>
      <c r="Q72" s="13">
        <f>IF($A72="","",IFERROR(VLOOKUP($A72,'Budget annuel'!$A$7:$Q$106,17,FALSE),0))</f>
        <v/>
      </c>
      <c r="R72" s="13">
        <f>IF($A72="","",SUM(E72:P72))</f>
        <v/>
      </c>
      <c r="S72" s="13">
        <f>IF($A72="","",IFERROR($R72-$Q72,0))</f>
        <v/>
      </c>
      <c r="T72" s="17">
        <f>IF($A72="","",IFERROR($S72/$Q72,0))</f>
        <v/>
      </c>
      <c r="U72" s="18">
        <f>IF($A72="","",IFERROR(IF($Q72=0,"À vérifier",IF($B72="Revenu",IF($S72&gt;=0,"Favorable","Défavorable"),IF($S72&lt;=0,"Favorable","Défavorable"))),"À vérifier"))</f>
        <v/>
      </c>
      <c r="V72" s="5" t="n"/>
    </row>
    <row r="73">
      <c r="A73" s="5" t="n"/>
      <c r="B73" s="16">
        <f>IF($A73="","",IFERROR(VLOOKUP($A73,'Budget annuel'!$A$7:$D$106,2,FALSE),""))</f>
        <v/>
      </c>
      <c r="C73" s="16">
        <f>IF($A73="","",IFERROR(VLOOKUP($A73,'Budget annuel'!$A$7:$D$106,3,FALSE),""))</f>
        <v/>
      </c>
      <c r="D73" s="16">
        <f>IF($A73="","",IFERROR(VLOOKUP($A73,'Budget annuel'!$A$7:$D$106,4,FALSE),""))</f>
        <v/>
      </c>
      <c r="E73" s="12" t="n"/>
      <c r="F73" s="12" t="n"/>
      <c r="G73" s="12" t="n"/>
      <c r="H73" s="12" t="n"/>
      <c r="I73" s="12" t="n"/>
      <c r="J73" s="12" t="n"/>
      <c r="K73" s="12" t="n"/>
      <c r="L73" s="12" t="n"/>
      <c r="M73" s="12" t="n"/>
      <c r="N73" s="12" t="n"/>
      <c r="O73" s="12" t="n"/>
      <c r="P73" s="12" t="n"/>
      <c r="Q73" s="13">
        <f>IF($A73="","",IFERROR(VLOOKUP($A73,'Budget annuel'!$A$7:$Q$106,17,FALSE),0))</f>
        <v/>
      </c>
      <c r="R73" s="13">
        <f>IF($A73="","",SUM(E73:P73))</f>
        <v/>
      </c>
      <c r="S73" s="13">
        <f>IF($A73="","",IFERROR($R73-$Q73,0))</f>
        <v/>
      </c>
      <c r="T73" s="17">
        <f>IF($A73="","",IFERROR($S73/$Q73,0))</f>
        <v/>
      </c>
      <c r="U73" s="18">
        <f>IF($A73="","",IFERROR(IF($Q73=0,"À vérifier",IF($B73="Revenu",IF($S73&gt;=0,"Favorable","Défavorable"),IF($S73&lt;=0,"Favorable","Défavorable"))),"À vérifier"))</f>
        <v/>
      </c>
      <c r="V73" s="5" t="n"/>
    </row>
    <row r="74">
      <c r="A74" s="5" t="n"/>
      <c r="B74" s="16">
        <f>IF($A74="","",IFERROR(VLOOKUP($A74,'Budget annuel'!$A$7:$D$106,2,FALSE),""))</f>
        <v/>
      </c>
      <c r="C74" s="16">
        <f>IF($A74="","",IFERROR(VLOOKUP($A74,'Budget annuel'!$A$7:$D$106,3,FALSE),""))</f>
        <v/>
      </c>
      <c r="D74" s="16">
        <f>IF($A74="","",IFERROR(VLOOKUP($A74,'Budget annuel'!$A$7:$D$106,4,FALSE),""))</f>
        <v/>
      </c>
      <c r="E74" s="12" t="n"/>
      <c r="F74" s="12" t="n"/>
      <c r="G74" s="12" t="n"/>
      <c r="H74" s="12" t="n"/>
      <c r="I74" s="12" t="n"/>
      <c r="J74" s="12" t="n"/>
      <c r="K74" s="12" t="n"/>
      <c r="L74" s="12" t="n"/>
      <c r="M74" s="12" t="n"/>
      <c r="N74" s="12" t="n"/>
      <c r="O74" s="12" t="n"/>
      <c r="P74" s="12" t="n"/>
      <c r="Q74" s="13">
        <f>IF($A74="","",IFERROR(VLOOKUP($A74,'Budget annuel'!$A$7:$Q$106,17,FALSE),0))</f>
        <v/>
      </c>
      <c r="R74" s="13">
        <f>IF($A74="","",SUM(E74:P74))</f>
        <v/>
      </c>
      <c r="S74" s="13">
        <f>IF($A74="","",IFERROR($R74-$Q74,0))</f>
        <v/>
      </c>
      <c r="T74" s="17">
        <f>IF($A74="","",IFERROR($S74/$Q74,0))</f>
        <v/>
      </c>
      <c r="U74" s="18">
        <f>IF($A74="","",IFERROR(IF($Q74=0,"À vérifier",IF($B74="Revenu",IF($S74&gt;=0,"Favorable","Défavorable"),IF($S74&lt;=0,"Favorable","Défavorable"))),"À vérifier"))</f>
        <v/>
      </c>
      <c r="V74" s="5" t="n"/>
    </row>
    <row r="75">
      <c r="A75" s="5" t="n"/>
      <c r="B75" s="16">
        <f>IF($A75="","",IFERROR(VLOOKUP($A75,'Budget annuel'!$A$7:$D$106,2,FALSE),""))</f>
        <v/>
      </c>
      <c r="C75" s="16">
        <f>IF($A75="","",IFERROR(VLOOKUP($A75,'Budget annuel'!$A$7:$D$106,3,FALSE),""))</f>
        <v/>
      </c>
      <c r="D75" s="16">
        <f>IF($A75="","",IFERROR(VLOOKUP($A75,'Budget annuel'!$A$7:$D$106,4,FALSE),""))</f>
        <v/>
      </c>
      <c r="E75" s="12" t="n"/>
      <c r="F75" s="12" t="n"/>
      <c r="G75" s="12" t="n"/>
      <c r="H75" s="12" t="n"/>
      <c r="I75" s="12" t="n"/>
      <c r="J75" s="12" t="n"/>
      <c r="K75" s="12" t="n"/>
      <c r="L75" s="12" t="n"/>
      <c r="M75" s="12" t="n"/>
      <c r="N75" s="12" t="n"/>
      <c r="O75" s="12" t="n"/>
      <c r="P75" s="12" t="n"/>
      <c r="Q75" s="13">
        <f>IF($A75="","",IFERROR(VLOOKUP($A75,'Budget annuel'!$A$7:$Q$106,17,FALSE),0))</f>
        <v/>
      </c>
      <c r="R75" s="13">
        <f>IF($A75="","",SUM(E75:P75))</f>
        <v/>
      </c>
      <c r="S75" s="13">
        <f>IF($A75="","",IFERROR($R75-$Q75,0))</f>
        <v/>
      </c>
      <c r="T75" s="17">
        <f>IF($A75="","",IFERROR($S75/$Q75,0))</f>
        <v/>
      </c>
      <c r="U75" s="18">
        <f>IF($A75="","",IFERROR(IF($Q75=0,"À vérifier",IF($B75="Revenu",IF($S75&gt;=0,"Favorable","Défavorable"),IF($S75&lt;=0,"Favorable","Défavorable"))),"À vérifier"))</f>
        <v/>
      </c>
      <c r="V75" s="5" t="n"/>
    </row>
    <row r="76">
      <c r="A76" s="5" t="n"/>
      <c r="B76" s="16">
        <f>IF($A76="","",IFERROR(VLOOKUP($A76,'Budget annuel'!$A$7:$D$106,2,FALSE),""))</f>
        <v/>
      </c>
      <c r="C76" s="16">
        <f>IF($A76="","",IFERROR(VLOOKUP($A76,'Budget annuel'!$A$7:$D$106,3,FALSE),""))</f>
        <v/>
      </c>
      <c r="D76" s="16">
        <f>IF($A76="","",IFERROR(VLOOKUP($A76,'Budget annuel'!$A$7:$D$106,4,FALSE),""))</f>
        <v/>
      </c>
      <c r="E76" s="12" t="n"/>
      <c r="F76" s="12" t="n"/>
      <c r="G76" s="12" t="n"/>
      <c r="H76" s="12" t="n"/>
      <c r="I76" s="12" t="n"/>
      <c r="J76" s="12" t="n"/>
      <c r="K76" s="12" t="n"/>
      <c r="L76" s="12" t="n"/>
      <c r="M76" s="12" t="n"/>
      <c r="N76" s="12" t="n"/>
      <c r="O76" s="12" t="n"/>
      <c r="P76" s="12" t="n"/>
      <c r="Q76" s="13">
        <f>IF($A76="","",IFERROR(VLOOKUP($A76,'Budget annuel'!$A$7:$Q$106,17,FALSE),0))</f>
        <v/>
      </c>
      <c r="R76" s="13">
        <f>IF($A76="","",SUM(E76:P76))</f>
        <v/>
      </c>
      <c r="S76" s="13">
        <f>IF($A76="","",IFERROR($R76-$Q76,0))</f>
        <v/>
      </c>
      <c r="T76" s="17">
        <f>IF($A76="","",IFERROR($S76/$Q76,0))</f>
        <v/>
      </c>
      <c r="U76" s="18">
        <f>IF($A76="","",IFERROR(IF($Q76=0,"À vérifier",IF($B76="Revenu",IF($S76&gt;=0,"Favorable","Défavorable"),IF($S76&lt;=0,"Favorable","Défavorable"))),"À vérifier"))</f>
        <v/>
      </c>
      <c r="V76" s="5" t="n"/>
    </row>
    <row r="77">
      <c r="A77" s="5" t="n"/>
      <c r="B77" s="16">
        <f>IF($A77="","",IFERROR(VLOOKUP($A77,'Budget annuel'!$A$7:$D$106,2,FALSE),""))</f>
        <v/>
      </c>
      <c r="C77" s="16">
        <f>IF($A77="","",IFERROR(VLOOKUP($A77,'Budget annuel'!$A$7:$D$106,3,FALSE),""))</f>
        <v/>
      </c>
      <c r="D77" s="16">
        <f>IF($A77="","",IFERROR(VLOOKUP($A77,'Budget annuel'!$A$7:$D$106,4,FALSE),""))</f>
        <v/>
      </c>
      <c r="E77" s="12" t="n"/>
      <c r="F77" s="12" t="n"/>
      <c r="G77" s="12" t="n"/>
      <c r="H77" s="12" t="n"/>
      <c r="I77" s="12" t="n"/>
      <c r="J77" s="12" t="n"/>
      <c r="K77" s="12" t="n"/>
      <c r="L77" s="12" t="n"/>
      <c r="M77" s="12" t="n"/>
      <c r="N77" s="12" t="n"/>
      <c r="O77" s="12" t="n"/>
      <c r="P77" s="12" t="n"/>
      <c r="Q77" s="13">
        <f>IF($A77="","",IFERROR(VLOOKUP($A77,'Budget annuel'!$A$7:$Q$106,17,FALSE),0))</f>
        <v/>
      </c>
      <c r="R77" s="13">
        <f>IF($A77="","",SUM(E77:P77))</f>
        <v/>
      </c>
      <c r="S77" s="13">
        <f>IF($A77="","",IFERROR($R77-$Q77,0))</f>
        <v/>
      </c>
      <c r="T77" s="17">
        <f>IF($A77="","",IFERROR($S77/$Q77,0))</f>
        <v/>
      </c>
      <c r="U77" s="18">
        <f>IF($A77="","",IFERROR(IF($Q77=0,"À vérifier",IF($B77="Revenu",IF($S77&gt;=0,"Favorable","Défavorable"),IF($S77&lt;=0,"Favorable","Défavorable"))),"À vérifier"))</f>
        <v/>
      </c>
      <c r="V77" s="5" t="n"/>
    </row>
    <row r="78">
      <c r="A78" s="5" t="n"/>
      <c r="B78" s="16">
        <f>IF($A78="","",IFERROR(VLOOKUP($A78,'Budget annuel'!$A$7:$D$106,2,FALSE),""))</f>
        <v/>
      </c>
      <c r="C78" s="16">
        <f>IF($A78="","",IFERROR(VLOOKUP($A78,'Budget annuel'!$A$7:$D$106,3,FALSE),""))</f>
        <v/>
      </c>
      <c r="D78" s="16">
        <f>IF($A78="","",IFERROR(VLOOKUP($A78,'Budget annuel'!$A$7:$D$106,4,FALSE),""))</f>
        <v/>
      </c>
      <c r="E78" s="12" t="n"/>
      <c r="F78" s="12" t="n"/>
      <c r="G78" s="12" t="n"/>
      <c r="H78" s="12" t="n"/>
      <c r="I78" s="12" t="n"/>
      <c r="J78" s="12" t="n"/>
      <c r="K78" s="12" t="n"/>
      <c r="L78" s="12" t="n"/>
      <c r="M78" s="12" t="n"/>
      <c r="N78" s="12" t="n"/>
      <c r="O78" s="12" t="n"/>
      <c r="P78" s="12" t="n"/>
      <c r="Q78" s="13">
        <f>IF($A78="","",IFERROR(VLOOKUP($A78,'Budget annuel'!$A$7:$Q$106,17,FALSE),0))</f>
        <v/>
      </c>
      <c r="R78" s="13">
        <f>IF($A78="","",SUM(E78:P78))</f>
        <v/>
      </c>
      <c r="S78" s="13">
        <f>IF($A78="","",IFERROR($R78-$Q78,0))</f>
        <v/>
      </c>
      <c r="T78" s="17">
        <f>IF($A78="","",IFERROR($S78/$Q78,0))</f>
        <v/>
      </c>
      <c r="U78" s="18">
        <f>IF($A78="","",IFERROR(IF($Q78=0,"À vérifier",IF($B78="Revenu",IF($S78&gt;=0,"Favorable","Défavorable"),IF($S78&lt;=0,"Favorable","Défavorable"))),"À vérifier"))</f>
        <v/>
      </c>
      <c r="V78" s="5" t="n"/>
    </row>
    <row r="79">
      <c r="A79" s="5" t="n"/>
      <c r="B79" s="16">
        <f>IF($A79="","",IFERROR(VLOOKUP($A79,'Budget annuel'!$A$7:$D$106,2,FALSE),""))</f>
        <v/>
      </c>
      <c r="C79" s="16">
        <f>IF($A79="","",IFERROR(VLOOKUP($A79,'Budget annuel'!$A$7:$D$106,3,FALSE),""))</f>
        <v/>
      </c>
      <c r="D79" s="16">
        <f>IF($A79="","",IFERROR(VLOOKUP($A79,'Budget annuel'!$A$7:$D$106,4,FALSE),""))</f>
        <v/>
      </c>
      <c r="E79" s="12" t="n"/>
      <c r="F79" s="12" t="n"/>
      <c r="G79" s="12" t="n"/>
      <c r="H79" s="12" t="n"/>
      <c r="I79" s="12" t="n"/>
      <c r="J79" s="12" t="n"/>
      <c r="K79" s="12" t="n"/>
      <c r="L79" s="12" t="n"/>
      <c r="M79" s="12" t="n"/>
      <c r="N79" s="12" t="n"/>
      <c r="O79" s="12" t="n"/>
      <c r="P79" s="12" t="n"/>
      <c r="Q79" s="13">
        <f>IF($A79="","",IFERROR(VLOOKUP($A79,'Budget annuel'!$A$7:$Q$106,17,FALSE),0))</f>
        <v/>
      </c>
      <c r="R79" s="13">
        <f>IF($A79="","",SUM(E79:P79))</f>
        <v/>
      </c>
      <c r="S79" s="13">
        <f>IF($A79="","",IFERROR($R79-$Q79,0))</f>
        <v/>
      </c>
      <c r="T79" s="17">
        <f>IF($A79="","",IFERROR($S79/$Q79,0))</f>
        <v/>
      </c>
      <c r="U79" s="18">
        <f>IF($A79="","",IFERROR(IF($Q79=0,"À vérifier",IF($B79="Revenu",IF($S79&gt;=0,"Favorable","Défavorable"),IF($S79&lt;=0,"Favorable","Défavorable"))),"À vérifier"))</f>
        <v/>
      </c>
      <c r="V79" s="5" t="n"/>
    </row>
    <row r="80">
      <c r="A80" s="5" t="n"/>
      <c r="B80" s="16">
        <f>IF($A80="","",IFERROR(VLOOKUP($A80,'Budget annuel'!$A$7:$D$106,2,FALSE),""))</f>
        <v/>
      </c>
      <c r="C80" s="16">
        <f>IF($A80="","",IFERROR(VLOOKUP($A80,'Budget annuel'!$A$7:$D$106,3,FALSE),""))</f>
        <v/>
      </c>
      <c r="D80" s="16">
        <f>IF($A80="","",IFERROR(VLOOKUP($A80,'Budget annuel'!$A$7:$D$106,4,FALSE),""))</f>
        <v/>
      </c>
      <c r="E80" s="12" t="n"/>
      <c r="F80" s="12" t="n"/>
      <c r="G80" s="12" t="n"/>
      <c r="H80" s="12" t="n"/>
      <c r="I80" s="12" t="n"/>
      <c r="J80" s="12" t="n"/>
      <c r="K80" s="12" t="n"/>
      <c r="L80" s="12" t="n"/>
      <c r="M80" s="12" t="n"/>
      <c r="N80" s="12" t="n"/>
      <c r="O80" s="12" t="n"/>
      <c r="P80" s="12" t="n"/>
      <c r="Q80" s="13">
        <f>IF($A80="","",IFERROR(VLOOKUP($A80,'Budget annuel'!$A$7:$Q$106,17,FALSE),0))</f>
        <v/>
      </c>
      <c r="R80" s="13">
        <f>IF($A80="","",SUM(E80:P80))</f>
        <v/>
      </c>
      <c r="S80" s="13">
        <f>IF($A80="","",IFERROR($R80-$Q80,0))</f>
        <v/>
      </c>
      <c r="T80" s="17">
        <f>IF($A80="","",IFERROR($S80/$Q80,0))</f>
        <v/>
      </c>
      <c r="U80" s="18">
        <f>IF($A80="","",IFERROR(IF($Q80=0,"À vérifier",IF($B80="Revenu",IF($S80&gt;=0,"Favorable","Défavorable"),IF($S80&lt;=0,"Favorable","Défavorable"))),"À vérifier"))</f>
        <v/>
      </c>
      <c r="V80" s="5" t="n"/>
    </row>
    <row r="81">
      <c r="A81" s="5" t="n"/>
      <c r="B81" s="16">
        <f>IF($A81="","",IFERROR(VLOOKUP($A81,'Budget annuel'!$A$7:$D$106,2,FALSE),""))</f>
        <v/>
      </c>
      <c r="C81" s="16">
        <f>IF($A81="","",IFERROR(VLOOKUP($A81,'Budget annuel'!$A$7:$D$106,3,FALSE),""))</f>
        <v/>
      </c>
      <c r="D81" s="16">
        <f>IF($A81="","",IFERROR(VLOOKUP($A81,'Budget annuel'!$A$7:$D$106,4,FALSE),""))</f>
        <v/>
      </c>
      <c r="E81" s="12" t="n"/>
      <c r="F81" s="12" t="n"/>
      <c r="G81" s="12" t="n"/>
      <c r="H81" s="12" t="n"/>
      <c r="I81" s="12" t="n"/>
      <c r="J81" s="12" t="n"/>
      <c r="K81" s="12" t="n"/>
      <c r="L81" s="12" t="n"/>
      <c r="M81" s="12" t="n"/>
      <c r="N81" s="12" t="n"/>
      <c r="O81" s="12" t="n"/>
      <c r="P81" s="12" t="n"/>
      <c r="Q81" s="13">
        <f>IF($A81="","",IFERROR(VLOOKUP($A81,'Budget annuel'!$A$7:$Q$106,17,FALSE),0))</f>
        <v/>
      </c>
      <c r="R81" s="13">
        <f>IF($A81="","",SUM(E81:P81))</f>
        <v/>
      </c>
      <c r="S81" s="13">
        <f>IF($A81="","",IFERROR($R81-$Q81,0))</f>
        <v/>
      </c>
      <c r="T81" s="17">
        <f>IF($A81="","",IFERROR($S81/$Q81,0))</f>
        <v/>
      </c>
      <c r="U81" s="18">
        <f>IF($A81="","",IFERROR(IF($Q81=0,"À vérifier",IF($B81="Revenu",IF($S81&gt;=0,"Favorable","Défavorable"),IF($S81&lt;=0,"Favorable","Défavorable"))),"À vérifier"))</f>
        <v/>
      </c>
      <c r="V81" s="5" t="n"/>
    </row>
    <row r="82">
      <c r="A82" s="5" t="n"/>
      <c r="B82" s="16">
        <f>IF($A82="","",IFERROR(VLOOKUP($A82,'Budget annuel'!$A$7:$D$106,2,FALSE),""))</f>
        <v/>
      </c>
      <c r="C82" s="16">
        <f>IF($A82="","",IFERROR(VLOOKUP($A82,'Budget annuel'!$A$7:$D$106,3,FALSE),""))</f>
        <v/>
      </c>
      <c r="D82" s="16">
        <f>IF($A82="","",IFERROR(VLOOKUP($A82,'Budget annuel'!$A$7:$D$106,4,FALSE),""))</f>
        <v/>
      </c>
      <c r="E82" s="12" t="n"/>
      <c r="F82" s="12" t="n"/>
      <c r="G82" s="12" t="n"/>
      <c r="H82" s="12" t="n"/>
      <c r="I82" s="12" t="n"/>
      <c r="J82" s="12" t="n"/>
      <c r="K82" s="12" t="n"/>
      <c r="L82" s="12" t="n"/>
      <c r="M82" s="12" t="n"/>
      <c r="N82" s="12" t="n"/>
      <c r="O82" s="12" t="n"/>
      <c r="P82" s="12" t="n"/>
      <c r="Q82" s="13">
        <f>IF($A82="","",IFERROR(VLOOKUP($A82,'Budget annuel'!$A$7:$Q$106,17,FALSE),0))</f>
        <v/>
      </c>
      <c r="R82" s="13">
        <f>IF($A82="","",SUM(E82:P82))</f>
        <v/>
      </c>
      <c r="S82" s="13">
        <f>IF($A82="","",IFERROR($R82-$Q82,0))</f>
        <v/>
      </c>
      <c r="T82" s="17">
        <f>IF($A82="","",IFERROR($S82/$Q82,0))</f>
        <v/>
      </c>
      <c r="U82" s="18">
        <f>IF($A82="","",IFERROR(IF($Q82=0,"À vérifier",IF($B82="Revenu",IF($S82&gt;=0,"Favorable","Défavorable"),IF($S82&lt;=0,"Favorable","Défavorable"))),"À vérifier"))</f>
        <v/>
      </c>
      <c r="V82" s="5" t="n"/>
    </row>
    <row r="83">
      <c r="A83" s="5" t="n"/>
      <c r="B83" s="16">
        <f>IF($A83="","",IFERROR(VLOOKUP($A83,'Budget annuel'!$A$7:$D$106,2,FALSE),""))</f>
        <v/>
      </c>
      <c r="C83" s="16">
        <f>IF($A83="","",IFERROR(VLOOKUP($A83,'Budget annuel'!$A$7:$D$106,3,FALSE),""))</f>
        <v/>
      </c>
      <c r="D83" s="16">
        <f>IF($A83="","",IFERROR(VLOOKUP($A83,'Budget annuel'!$A$7:$D$106,4,FALSE),""))</f>
        <v/>
      </c>
      <c r="E83" s="12" t="n"/>
      <c r="F83" s="12" t="n"/>
      <c r="G83" s="12" t="n"/>
      <c r="H83" s="12" t="n"/>
      <c r="I83" s="12" t="n"/>
      <c r="J83" s="12" t="n"/>
      <c r="K83" s="12" t="n"/>
      <c r="L83" s="12" t="n"/>
      <c r="M83" s="12" t="n"/>
      <c r="N83" s="12" t="n"/>
      <c r="O83" s="12" t="n"/>
      <c r="P83" s="12" t="n"/>
      <c r="Q83" s="13">
        <f>IF($A83="","",IFERROR(VLOOKUP($A83,'Budget annuel'!$A$7:$Q$106,17,FALSE),0))</f>
        <v/>
      </c>
      <c r="R83" s="13">
        <f>IF($A83="","",SUM(E83:P83))</f>
        <v/>
      </c>
      <c r="S83" s="13">
        <f>IF($A83="","",IFERROR($R83-$Q83,0))</f>
        <v/>
      </c>
      <c r="T83" s="17">
        <f>IF($A83="","",IFERROR($S83/$Q83,0))</f>
        <v/>
      </c>
      <c r="U83" s="18">
        <f>IF($A83="","",IFERROR(IF($Q83=0,"À vérifier",IF($B83="Revenu",IF($S83&gt;=0,"Favorable","Défavorable"),IF($S83&lt;=0,"Favorable","Défavorable"))),"À vérifier"))</f>
        <v/>
      </c>
      <c r="V83" s="5" t="n"/>
    </row>
    <row r="84">
      <c r="A84" s="5" t="n"/>
      <c r="B84" s="16">
        <f>IF($A84="","",IFERROR(VLOOKUP($A84,'Budget annuel'!$A$7:$D$106,2,FALSE),""))</f>
        <v/>
      </c>
      <c r="C84" s="16">
        <f>IF($A84="","",IFERROR(VLOOKUP($A84,'Budget annuel'!$A$7:$D$106,3,FALSE),""))</f>
        <v/>
      </c>
      <c r="D84" s="16">
        <f>IF($A84="","",IFERROR(VLOOKUP($A84,'Budget annuel'!$A$7:$D$106,4,FALSE),""))</f>
        <v/>
      </c>
      <c r="E84" s="12" t="n"/>
      <c r="F84" s="12" t="n"/>
      <c r="G84" s="12" t="n"/>
      <c r="H84" s="12" t="n"/>
      <c r="I84" s="12" t="n"/>
      <c r="J84" s="12" t="n"/>
      <c r="K84" s="12" t="n"/>
      <c r="L84" s="12" t="n"/>
      <c r="M84" s="12" t="n"/>
      <c r="N84" s="12" t="n"/>
      <c r="O84" s="12" t="n"/>
      <c r="P84" s="12" t="n"/>
      <c r="Q84" s="13">
        <f>IF($A84="","",IFERROR(VLOOKUP($A84,'Budget annuel'!$A$7:$Q$106,17,FALSE),0))</f>
        <v/>
      </c>
      <c r="R84" s="13">
        <f>IF($A84="","",SUM(E84:P84))</f>
        <v/>
      </c>
      <c r="S84" s="13">
        <f>IF($A84="","",IFERROR($R84-$Q84,0))</f>
        <v/>
      </c>
      <c r="T84" s="17">
        <f>IF($A84="","",IFERROR($S84/$Q84,0))</f>
        <v/>
      </c>
      <c r="U84" s="18">
        <f>IF($A84="","",IFERROR(IF($Q84=0,"À vérifier",IF($B84="Revenu",IF($S84&gt;=0,"Favorable","Défavorable"),IF($S84&lt;=0,"Favorable","Défavorable"))),"À vérifier"))</f>
        <v/>
      </c>
      <c r="V84" s="5" t="n"/>
    </row>
    <row r="85">
      <c r="A85" s="5" t="n"/>
      <c r="B85" s="16">
        <f>IF($A85="","",IFERROR(VLOOKUP($A85,'Budget annuel'!$A$7:$D$106,2,FALSE),""))</f>
        <v/>
      </c>
      <c r="C85" s="16">
        <f>IF($A85="","",IFERROR(VLOOKUP($A85,'Budget annuel'!$A$7:$D$106,3,FALSE),""))</f>
        <v/>
      </c>
      <c r="D85" s="16">
        <f>IF($A85="","",IFERROR(VLOOKUP($A85,'Budget annuel'!$A$7:$D$106,4,FALSE),""))</f>
        <v/>
      </c>
      <c r="E85" s="12" t="n"/>
      <c r="F85" s="12" t="n"/>
      <c r="G85" s="12" t="n"/>
      <c r="H85" s="12" t="n"/>
      <c r="I85" s="12" t="n"/>
      <c r="J85" s="12" t="n"/>
      <c r="K85" s="12" t="n"/>
      <c r="L85" s="12" t="n"/>
      <c r="M85" s="12" t="n"/>
      <c r="N85" s="12" t="n"/>
      <c r="O85" s="12" t="n"/>
      <c r="P85" s="12" t="n"/>
      <c r="Q85" s="13">
        <f>IF($A85="","",IFERROR(VLOOKUP($A85,'Budget annuel'!$A$7:$Q$106,17,FALSE),0))</f>
        <v/>
      </c>
      <c r="R85" s="13">
        <f>IF($A85="","",SUM(E85:P85))</f>
        <v/>
      </c>
      <c r="S85" s="13">
        <f>IF($A85="","",IFERROR($R85-$Q85,0))</f>
        <v/>
      </c>
      <c r="T85" s="17">
        <f>IF($A85="","",IFERROR($S85/$Q85,0))</f>
        <v/>
      </c>
      <c r="U85" s="18">
        <f>IF($A85="","",IFERROR(IF($Q85=0,"À vérifier",IF($B85="Revenu",IF($S85&gt;=0,"Favorable","Défavorable"),IF($S85&lt;=0,"Favorable","Défavorable"))),"À vérifier"))</f>
        <v/>
      </c>
      <c r="V85" s="5" t="n"/>
    </row>
    <row r="86">
      <c r="A86" s="5" t="n"/>
      <c r="B86" s="16">
        <f>IF($A86="","",IFERROR(VLOOKUP($A86,'Budget annuel'!$A$7:$D$106,2,FALSE),""))</f>
        <v/>
      </c>
      <c r="C86" s="16">
        <f>IF($A86="","",IFERROR(VLOOKUP($A86,'Budget annuel'!$A$7:$D$106,3,FALSE),""))</f>
        <v/>
      </c>
      <c r="D86" s="16">
        <f>IF($A86="","",IFERROR(VLOOKUP($A86,'Budget annuel'!$A$7:$D$106,4,FALSE),""))</f>
        <v/>
      </c>
      <c r="E86" s="12" t="n"/>
      <c r="F86" s="12" t="n"/>
      <c r="G86" s="12" t="n"/>
      <c r="H86" s="12" t="n"/>
      <c r="I86" s="12" t="n"/>
      <c r="J86" s="12" t="n"/>
      <c r="K86" s="12" t="n"/>
      <c r="L86" s="12" t="n"/>
      <c r="M86" s="12" t="n"/>
      <c r="N86" s="12" t="n"/>
      <c r="O86" s="12" t="n"/>
      <c r="P86" s="12" t="n"/>
      <c r="Q86" s="13">
        <f>IF($A86="","",IFERROR(VLOOKUP($A86,'Budget annuel'!$A$7:$Q$106,17,FALSE),0))</f>
        <v/>
      </c>
      <c r="R86" s="13">
        <f>IF($A86="","",SUM(E86:P86))</f>
        <v/>
      </c>
      <c r="S86" s="13">
        <f>IF($A86="","",IFERROR($R86-$Q86,0))</f>
        <v/>
      </c>
      <c r="T86" s="17">
        <f>IF($A86="","",IFERROR($S86/$Q86,0))</f>
        <v/>
      </c>
      <c r="U86" s="18">
        <f>IF($A86="","",IFERROR(IF($Q86=0,"À vérifier",IF($B86="Revenu",IF($S86&gt;=0,"Favorable","Défavorable"),IF($S86&lt;=0,"Favorable","Défavorable"))),"À vérifier"))</f>
        <v/>
      </c>
      <c r="V86" s="5" t="n"/>
    </row>
    <row r="87">
      <c r="A87" s="5" t="n"/>
      <c r="B87" s="16">
        <f>IF($A87="","",IFERROR(VLOOKUP($A87,'Budget annuel'!$A$7:$D$106,2,FALSE),""))</f>
        <v/>
      </c>
      <c r="C87" s="16">
        <f>IF($A87="","",IFERROR(VLOOKUP($A87,'Budget annuel'!$A$7:$D$106,3,FALSE),""))</f>
        <v/>
      </c>
      <c r="D87" s="16">
        <f>IF($A87="","",IFERROR(VLOOKUP($A87,'Budget annuel'!$A$7:$D$106,4,FALSE),""))</f>
        <v/>
      </c>
      <c r="E87" s="12" t="n"/>
      <c r="F87" s="12" t="n"/>
      <c r="G87" s="12" t="n"/>
      <c r="H87" s="12" t="n"/>
      <c r="I87" s="12" t="n"/>
      <c r="J87" s="12" t="n"/>
      <c r="K87" s="12" t="n"/>
      <c r="L87" s="12" t="n"/>
      <c r="M87" s="12" t="n"/>
      <c r="N87" s="12" t="n"/>
      <c r="O87" s="12" t="n"/>
      <c r="P87" s="12" t="n"/>
      <c r="Q87" s="13">
        <f>IF($A87="","",IFERROR(VLOOKUP($A87,'Budget annuel'!$A$7:$Q$106,17,FALSE),0))</f>
        <v/>
      </c>
      <c r="R87" s="13">
        <f>IF($A87="","",SUM(E87:P87))</f>
        <v/>
      </c>
      <c r="S87" s="13">
        <f>IF($A87="","",IFERROR($R87-$Q87,0))</f>
        <v/>
      </c>
      <c r="T87" s="17">
        <f>IF($A87="","",IFERROR($S87/$Q87,0))</f>
        <v/>
      </c>
      <c r="U87" s="18">
        <f>IF($A87="","",IFERROR(IF($Q87=0,"À vérifier",IF($B87="Revenu",IF($S87&gt;=0,"Favorable","Défavorable"),IF($S87&lt;=0,"Favorable","Défavorable"))),"À vérifier"))</f>
        <v/>
      </c>
      <c r="V87" s="5" t="n"/>
    </row>
    <row r="88">
      <c r="A88" s="5" t="n"/>
      <c r="B88" s="16">
        <f>IF($A88="","",IFERROR(VLOOKUP($A88,'Budget annuel'!$A$7:$D$106,2,FALSE),""))</f>
        <v/>
      </c>
      <c r="C88" s="16">
        <f>IF($A88="","",IFERROR(VLOOKUP($A88,'Budget annuel'!$A$7:$D$106,3,FALSE),""))</f>
        <v/>
      </c>
      <c r="D88" s="16">
        <f>IF($A88="","",IFERROR(VLOOKUP($A88,'Budget annuel'!$A$7:$D$106,4,FALSE),""))</f>
        <v/>
      </c>
      <c r="E88" s="12" t="n"/>
      <c r="F88" s="12" t="n"/>
      <c r="G88" s="12" t="n"/>
      <c r="H88" s="12" t="n"/>
      <c r="I88" s="12" t="n"/>
      <c r="J88" s="12" t="n"/>
      <c r="K88" s="12" t="n"/>
      <c r="L88" s="12" t="n"/>
      <c r="M88" s="12" t="n"/>
      <c r="N88" s="12" t="n"/>
      <c r="O88" s="12" t="n"/>
      <c r="P88" s="12" t="n"/>
      <c r="Q88" s="13">
        <f>IF($A88="","",IFERROR(VLOOKUP($A88,'Budget annuel'!$A$7:$Q$106,17,FALSE),0))</f>
        <v/>
      </c>
      <c r="R88" s="13">
        <f>IF($A88="","",SUM(E88:P88))</f>
        <v/>
      </c>
      <c r="S88" s="13">
        <f>IF($A88="","",IFERROR($R88-$Q88,0))</f>
        <v/>
      </c>
      <c r="T88" s="17">
        <f>IF($A88="","",IFERROR($S88/$Q88,0))</f>
        <v/>
      </c>
      <c r="U88" s="18">
        <f>IF($A88="","",IFERROR(IF($Q88=0,"À vérifier",IF($B88="Revenu",IF($S88&gt;=0,"Favorable","Défavorable"),IF($S88&lt;=0,"Favorable","Défavorable"))),"À vérifier"))</f>
        <v/>
      </c>
      <c r="V88" s="5" t="n"/>
    </row>
    <row r="89">
      <c r="A89" s="5" t="n"/>
      <c r="B89" s="16">
        <f>IF($A89="","",IFERROR(VLOOKUP($A89,'Budget annuel'!$A$7:$D$106,2,FALSE),""))</f>
        <v/>
      </c>
      <c r="C89" s="16">
        <f>IF($A89="","",IFERROR(VLOOKUP($A89,'Budget annuel'!$A$7:$D$106,3,FALSE),""))</f>
        <v/>
      </c>
      <c r="D89" s="16">
        <f>IF($A89="","",IFERROR(VLOOKUP($A89,'Budget annuel'!$A$7:$D$106,4,FALSE),""))</f>
        <v/>
      </c>
      <c r="E89" s="12" t="n"/>
      <c r="F89" s="12" t="n"/>
      <c r="G89" s="12" t="n"/>
      <c r="H89" s="12" t="n"/>
      <c r="I89" s="12" t="n"/>
      <c r="J89" s="12" t="n"/>
      <c r="K89" s="12" t="n"/>
      <c r="L89" s="12" t="n"/>
      <c r="M89" s="12" t="n"/>
      <c r="N89" s="12" t="n"/>
      <c r="O89" s="12" t="n"/>
      <c r="P89" s="12" t="n"/>
      <c r="Q89" s="13">
        <f>IF($A89="","",IFERROR(VLOOKUP($A89,'Budget annuel'!$A$7:$Q$106,17,FALSE),0))</f>
        <v/>
      </c>
      <c r="R89" s="13">
        <f>IF($A89="","",SUM(E89:P89))</f>
        <v/>
      </c>
      <c r="S89" s="13">
        <f>IF($A89="","",IFERROR($R89-$Q89,0))</f>
        <v/>
      </c>
      <c r="T89" s="17">
        <f>IF($A89="","",IFERROR($S89/$Q89,0))</f>
        <v/>
      </c>
      <c r="U89" s="18">
        <f>IF($A89="","",IFERROR(IF($Q89=0,"À vérifier",IF($B89="Revenu",IF($S89&gt;=0,"Favorable","Défavorable"),IF($S89&lt;=0,"Favorable","Défavorable"))),"À vérifier"))</f>
        <v/>
      </c>
      <c r="V89" s="5" t="n"/>
    </row>
    <row r="90">
      <c r="A90" s="5" t="n"/>
      <c r="B90" s="16">
        <f>IF($A90="","",IFERROR(VLOOKUP($A90,'Budget annuel'!$A$7:$D$106,2,FALSE),""))</f>
        <v/>
      </c>
      <c r="C90" s="16">
        <f>IF($A90="","",IFERROR(VLOOKUP($A90,'Budget annuel'!$A$7:$D$106,3,FALSE),""))</f>
        <v/>
      </c>
      <c r="D90" s="16">
        <f>IF($A90="","",IFERROR(VLOOKUP($A90,'Budget annuel'!$A$7:$D$106,4,FALSE),""))</f>
        <v/>
      </c>
      <c r="E90" s="12" t="n"/>
      <c r="F90" s="12" t="n"/>
      <c r="G90" s="12" t="n"/>
      <c r="H90" s="12" t="n"/>
      <c r="I90" s="12" t="n"/>
      <c r="J90" s="12" t="n"/>
      <c r="K90" s="12" t="n"/>
      <c r="L90" s="12" t="n"/>
      <c r="M90" s="12" t="n"/>
      <c r="N90" s="12" t="n"/>
      <c r="O90" s="12" t="n"/>
      <c r="P90" s="12" t="n"/>
      <c r="Q90" s="13">
        <f>IF($A90="","",IFERROR(VLOOKUP($A90,'Budget annuel'!$A$7:$Q$106,17,FALSE),0))</f>
        <v/>
      </c>
      <c r="R90" s="13">
        <f>IF($A90="","",SUM(E90:P90))</f>
        <v/>
      </c>
      <c r="S90" s="13">
        <f>IF($A90="","",IFERROR($R90-$Q90,0))</f>
        <v/>
      </c>
      <c r="T90" s="17">
        <f>IF($A90="","",IFERROR($S90/$Q90,0))</f>
        <v/>
      </c>
      <c r="U90" s="18">
        <f>IF($A90="","",IFERROR(IF($Q90=0,"À vérifier",IF($B90="Revenu",IF($S90&gt;=0,"Favorable","Défavorable"),IF($S90&lt;=0,"Favorable","Défavorable"))),"À vérifier"))</f>
        <v/>
      </c>
      <c r="V90" s="5" t="n"/>
    </row>
    <row r="91">
      <c r="A91" s="5" t="n"/>
      <c r="B91" s="16">
        <f>IF($A91="","",IFERROR(VLOOKUP($A91,'Budget annuel'!$A$7:$D$106,2,FALSE),""))</f>
        <v/>
      </c>
      <c r="C91" s="16">
        <f>IF($A91="","",IFERROR(VLOOKUP($A91,'Budget annuel'!$A$7:$D$106,3,FALSE),""))</f>
        <v/>
      </c>
      <c r="D91" s="16">
        <f>IF($A91="","",IFERROR(VLOOKUP($A91,'Budget annuel'!$A$7:$D$106,4,FALSE),""))</f>
        <v/>
      </c>
      <c r="E91" s="12" t="n"/>
      <c r="F91" s="12" t="n"/>
      <c r="G91" s="12" t="n"/>
      <c r="H91" s="12" t="n"/>
      <c r="I91" s="12" t="n"/>
      <c r="J91" s="12" t="n"/>
      <c r="K91" s="12" t="n"/>
      <c r="L91" s="12" t="n"/>
      <c r="M91" s="12" t="n"/>
      <c r="N91" s="12" t="n"/>
      <c r="O91" s="12" t="n"/>
      <c r="P91" s="12" t="n"/>
      <c r="Q91" s="13">
        <f>IF($A91="","",IFERROR(VLOOKUP($A91,'Budget annuel'!$A$7:$Q$106,17,FALSE),0))</f>
        <v/>
      </c>
      <c r="R91" s="13">
        <f>IF($A91="","",SUM(E91:P91))</f>
        <v/>
      </c>
      <c r="S91" s="13">
        <f>IF($A91="","",IFERROR($R91-$Q91,0))</f>
        <v/>
      </c>
      <c r="T91" s="17">
        <f>IF($A91="","",IFERROR($S91/$Q91,0))</f>
        <v/>
      </c>
      <c r="U91" s="18">
        <f>IF($A91="","",IFERROR(IF($Q91=0,"À vérifier",IF($B91="Revenu",IF($S91&gt;=0,"Favorable","Défavorable"),IF($S91&lt;=0,"Favorable","Défavorable"))),"À vérifier"))</f>
        <v/>
      </c>
      <c r="V91" s="5" t="n"/>
    </row>
    <row r="92">
      <c r="A92" s="5" t="n"/>
      <c r="B92" s="16">
        <f>IF($A92="","",IFERROR(VLOOKUP($A92,'Budget annuel'!$A$7:$D$106,2,FALSE),""))</f>
        <v/>
      </c>
      <c r="C92" s="16">
        <f>IF($A92="","",IFERROR(VLOOKUP($A92,'Budget annuel'!$A$7:$D$106,3,FALSE),""))</f>
        <v/>
      </c>
      <c r="D92" s="16">
        <f>IF($A92="","",IFERROR(VLOOKUP($A92,'Budget annuel'!$A$7:$D$106,4,FALSE),""))</f>
        <v/>
      </c>
      <c r="E92" s="12" t="n"/>
      <c r="F92" s="12" t="n"/>
      <c r="G92" s="12" t="n"/>
      <c r="H92" s="12" t="n"/>
      <c r="I92" s="12" t="n"/>
      <c r="J92" s="12" t="n"/>
      <c r="K92" s="12" t="n"/>
      <c r="L92" s="12" t="n"/>
      <c r="M92" s="12" t="n"/>
      <c r="N92" s="12" t="n"/>
      <c r="O92" s="12" t="n"/>
      <c r="P92" s="12" t="n"/>
      <c r="Q92" s="13">
        <f>IF($A92="","",IFERROR(VLOOKUP($A92,'Budget annuel'!$A$7:$Q$106,17,FALSE),0))</f>
        <v/>
      </c>
      <c r="R92" s="13">
        <f>IF($A92="","",SUM(E92:P92))</f>
        <v/>
      </c>
      <c r="S92" s="13">
        <f>IF($A92="","",IFERROR($R92-$Q92,0))</f>
        <v/>
      </c>
      <c r="T92" s="17">
        <f>IF($A92="","",IFERROR($S92/$Q92,0))</f>
        <v/>
      </c>
      <c r="U92" s="18">
        <f>IF($A92="","",IFERROR(IF($Q92=0,"À vérifier",IF($B92="Revenu",IF($S92&gt;=0,"Favorable","Défavorable"),IF($S92&lt;=0,"Favorable","Défavorable"))),"À vérifier"))</f>
        <v/>
      </c>
      <c r="V92" s="5" t="n"/>
    </row>
    <row r="93">
      <c r="A93" s="5" t="n"/>
      <c r="B93" s="16">
        <f>IF($A93="","",IFERROR(VLOOKUP($A93,'Budget annuel'!$A$7:$D$106,2,FALSE),""))</f>
        <v/>
      </c>
      <c r="C93" s="16">
        <f>IF($A93="","",IFERROR(VLOOKUP($A93,'Budget annuel'!$A$7:$D$106,3,FALSE),""))</f>
        <v/>
      </c>
      <c r="D93" s="16">
        <f>IF($A93="","",IFERROR(VLOOKUP($A93,'Budget annuel'!$A$7:$D$106,4,FALSE),""))</f>
        <v/>
      </c>
      <c r="E93" s="12" t="n"/>
      <c r="F93" s="12" t="n"/>
      <c r="G93" s="12" t="n"/>
      <c r="H93" s="12" t="n"/>
      <c r="I93" s="12" t="n"/>
      <c r="J93" s="12" t="n"/>
      <c r="K93" s="12" t="n"/>
      <c r="L93" s="12" t="n"/>
      <c r="M93" s="12" t="n"/>
      <c r="N93" s="12" t="n"/>
      <c r="O93" s="12" t="n"/>
      <c r="P93" s="12" t="n"/>
      <c r="Q93" s="13">
        <f>IF($A93="","",IFERROR(VLOOKUP($A93,'Budget annuel'!$A$7:$Q$106,17,FALSE),0))</f>
        <v/>
      </c>
      <c r="R93" s="13">
        <f>IF($A93="","",SUM(E93:P93))</f>
        <v/>
      </c>
      <c r="S93" s="13">
        <f>IF($A93="","",IFERROR($R93-$Q93,0))</f>
        <v/>
      </c>
      <c r="T93" s="17">
        <f>IF($A93="","",IFERROR($S93/$Q93,0))</f>
        <v/>
      </c>
      <c r="U93" s="18">
        <f>IF($A93="","",IFERROR(IF($Q93=0,"À vérifier",IF($B93="Revenu",IF($S93&gt;=0,"Favorable","Défavorable"),IF($S93&lt;=0,"Favorable","Défavorable"))),"À vérifier"))</f>
        <v/>
      </c>
      <c r="V93" s="5" t="n"/>
    </row>
    <row r="94">
      <c r="A94" s="5" t="n"/>
      <c r="B94" s="16">
        <f>IF($A94="","",IFERROR(VLOOKUP($A94,'Budget annuel'!$A$7:$D$106,2,FALSE),""))</f>
        <v/>
      </c>
      <c r="C94" s="16">
        <f>IF($A94="","",IFERROR(VLOOKUP($A94,'Budget annuel'!$A$7:$D$106,3,FALSE),""))</f>
        <v/>
      </c>
      <c r="D94" s="16">
        <f>IF($A94="","",IFERROR(VLOOKUP($A94,'Budget annuel'!$A$7:$D$106,4,FALSE),""))</f>
        <v/>
      </c>
      <c r="E94" s="12" t="n"/>
      <c r="F94" s="12" t="n"/>
      <c r="G94" s="12" t="n"/>
      <c r="H94" s="12" t="n"/>
      <c r="I94" s="12" t="n"/>
      <c r="J94" s="12" t="n"/>
      <c r="K94" s="12" t="n"/>
      <c r="L94" s="12" t="n"/>
      <c r="M94" s="12" t="n"/>
      <c r="N94" s="12" t="n"/>
      <c r="O94" s="12" t="n"/>
      <c r="P94" s="12" t="n"/>
      <c r="Q94" s="13">
        <f>IF($A94="","",IFERROR(VLOOKUP($A94,'Budget annuel'!$A$7:$Q$106,17,FALSE),0))</f>
        <v/>
      </c>
      <c r="R94" s="13">
        <f>IF($A94="","",SUM(E94:P94))</f>
        <v/>
      </c>
      <c r="S94" s="13">
        <f>IF($A94="","",IFERROR($R94-$Q94,0))</f>
        <v/>
      </c>
      <c r="T94" s="17">
        <f>IF($A94="","",IFERROR($S94/$Q94,0))</f>
        <v/>
      </c>
      <c r="U94" s="18">
        <f>IF($A94="","",IFERROR(IF($Q94=0,"À vérifier",IF($B94="Revenu",IF($S94&gt;=0,"Favorable","Défavorable"),IF($S94&lt;=0,"Favorable","Défavorable"))),"À vérifier"))</f>
        <v/>
      </c>
      <c r="V94" s="5" t="n"/>
    </row>
    <row r="95">
      <c r="A95" s="5" t="n"/>
      <c r="B95" s="16">
        <f>IF($A95="","",IFERROR(VLOOKUP($A95,'Budget annuel'!$A$7:$D$106,2,FALSE),""))</f>
        <v/>
      </c>
      <c r="C95" s="16">
        <f>IF($A95="","",IFERROR(VLOOKUP($A95,'Budget annuel'!$A$7:$D$106,3,FALSE),""))</f>
        <v/>
      </c>
      <c r="D95" s="16">
        <f>IF($A95="","",IFERROR(VLOOKUP($A95,'Budget annuel'!$A$7:$D$106,4,FALSE),""))</f>
        <v/>
      </c>
      <c r="E95" s="12" t="n"/>
      <c r="F95" s="12" t="n"/>
      <c r="G95" s="12" t="n"/>
      <c r="H95" s="12" t="n"/>
      <c r="I95" s="12" t="n"/>
      <c r="J95" s="12" t="n"/>
      <c r="K95" s="12" t="n"/>
      <c r="L95" s="12" t="n"/>
      <c r="M95" s="12" t="n"/>
      <c r="N95" s="12" t="n"/>
      <c r="O95" s="12" t="n"/>
      <c r="P95" s="12" t="n"/>
      <c r="Q95" s="13">
        <f>IF($A95="","",IFERROR(VLOOKUP($A95,'Budget annuel'!$A$7:$Q$106,17,FALSE),0))</f>
        <v/>
      </c>
      <c r="R95" s="13">
        <f>IF($A95="","",SUM(E95:P95))</f>
        <v/>
      </c>
      <c r="S95" s="13">
        <f>IF($A95="","",IFERROR($R95-$Q95,0))</f>
        <v/>
      </c>
      <c r="T95" s="17">
        <f>IF($A95="","",IFERROR($S95/$Q95,0))</f>
        <v/>
      </c>
      <c r="U95" s="18">
        <f>IF($A95="","",IFERROR(IF($Q95=0,"À vérifier",IF($B95="Revenu",IF($S95&gt;=0,"Favorable","Défavorable"),IF($S95&lt;=0,"Favorable","Défavorable"))),"À vérifier"))</f>
        <v/>
      </c>
      <c r="V95" s="5" t="n"/>
    </row>
    <row r="96">
      <c r="A96" s="5" t="n"/>
      <c r="B96" s="16">
        <f>IF($A96="","",IFERROR(VLOOKUP($A96,'Budget annuel'!$A$7:$D$106,2,FALSE),""))</f>
        <v/>
      </c>
      <c r="C96" s="16">
        <f>IF($A96="","",IFERROR(VLOOKUP($A96,'Budget annuel'!$A$7:$D$106,3,FALSE),""))</f>
        <v/>
      </c>
      <c r="D96" s="16">
        <f>IF($A96="","",IFERROR(VLOOKUP($A96,'Budget annuel'!$A$7:$D$106,4,FALSE),""))</f>
        <v/>
      </c>
      <c r="E96" s="12" t="n"/>
      <c r="F96" s="12" t="n"/>
      <c r="G96" s="12" t="n"/>
      <c r="H96" s="12" t="n"/>
      <c r="I96" s="12" t="n"/>
      <c r="J96" s="12" t="n"/>
      <c r="K96" s="12" t="n"/>
      <c r="L96" s="12" t="n"/>
      <c r="M96" s="12" t="n"/>
      <c r="N96" s="12" t="n"/>
      <c r="O96" s="12" t="n"/>
      <c r="P96" s="12" t="n"/>
      <c r="Q96" s="13">
        <f>IF($A96="","",IFERROR(VLOOKUP($A96,'Budget annuel'!$A$7:$Q$106,17,FALSE),0))</f>
        <v/>
      </c>
      <c r="R96" s="13">
        <f>IF($A96="","",SUM(E96:P96))</f>
        <v/>
      </c>
      <c r="S96" s="13">
        <f>IF($A96="","",IFERROR($R96-$Q96,0))</f>
        <v/>
      </c>
      <c r="T96" s="17">
        <f>IF($A96="","",IFERROR($S96/$Q96,0))</f>
        <v/>
      </c>
      <c r="U96" s="18">
        <f>IF($A96="","",IFERROR(IF($Q96=0,"À vérifier",IF($B96="Revenu",IF($S96&gt;=0,"Favorable","Défavorable"),IF($S96&lt;=0,"Favorable","Défavorable"))),"À vérifier"))</f>
        <v/>
      </c>
      <c r="V96" s="5" t="n"/>
    </row>
    <row r="97">
      <c r="A97" s="5" t="n"/>
      <c r="B97" s="16">
        <f>IF($A97="","",IFERROR(VLOOKUP($A97,'Budget annuel'!$A$7:$D$106,2,FALSE),""))</f>
        <v/>
      </c>
      <c r="C97" s="16">
        <f>IF($A97="","",IFERROR(VLOOKUP($A97,'Budget annuel'!$A$7:$D$106,3,FALSE),""))</f>
        <v/>
      </c>
      <c r="D97" s="16">
        <f>IF($A97="","",IFERROR(VLOOKUP($A97,'Budget annuel'!$A$7:$D$106,4,FALSE),""))</f>
        <v/>
      </c>
      <c r="E97" s="12" t="n"/>
      <c r="F97" s="12" t="n"/>
      <c r="G97" s="12" t="n"/>
      <c r="H97" s="12" t="n"/>
      <c r="I97" s="12" t="n"/>
      <c r="J97" s="12" t="n"/>
      <c r="K97" s="12" t="n"/>
      <c r="L97" s="12" t="n"/>
      <c r="M97" s="12" t="n"/>
      <c r="N97" s="12" t="n"/>
      <c r="O97" s="12" t="n"/>
      <c r="P97" s="12" t="n"/>
      <c r="Q97" s="13">
        <f>IF($A97="","",IFERROR(VLOOKUP($A97,'Budget annuel'!$A$7:$Q$106,17,FALSE),0))</f>
        <v/>
      </c>
      <c r="R97" s="13">
        <f>IF($A97="","",SUM(E97:P97))</f>
        <v/>
      </c>
      <c r="S97" s="13">
        <f>IF($A97="","",IFERROR($R97-$Q97,0))</f>
        <v/>
      </c>
      <c r="T97" s="17">
        <f>IF($A97="","",IFERROR($S97/$Q97,0))</f>
        <v/>
      </c>
      <c r="U97" s="18">
        <f>IF($A97="","",IFERROR(IF($Q97=0,"À vérifier",IF($B97="Revenu",IF($S97&gt;=0,"Favorable","Défavorable"),IF($S97&lt;=0,"Favorable","Défavorable"))),"À vérifier"))</f>
        <v/>
      </c>
      <c r="V97" s="5" t="n"/>
    </row>
    <row r="98">
      <c r="A98" s="5" t="n"/>
      <c r="B98" s="16">
        <f>IF($A98="","",IFERROR(VLOOKUP($A98,'Budget annuel'!$A$7:$D$106,2,FALSE),""))</f>
        <v/>
      </c>
      <c r="C98" s="16">
        <f>IF($A98="","",IFERROR(VLOOKUP($A98,'Budget annuel'!$A$7:$D$106,3,FALSE),""))</f>
        <v/>
      </c>
      <c r="D98" s="16">
        <f>IF($A98="","",IFERROR(VLOOKUP($A98,'Budget annuel'!$A$7:$D$106,4,FALSE),""))</f>
        <v/>
      </c>
      <c r="E98" s="12" t="n"/>
      <c r="F98" s="12" t="n"/>
      <c r="G98" s="12" t="n"/>
      <c r="H98" s="12" t="n"/>
      <c r="I98" s="12" t="n"/>
      <c r="J98" s="12" t="n"/>
      <c r="K98" s="12" t="n"/>
      <c r="L98" s="12" t="n"/>
      <c r="M98" s="12" t="n"/>
      <c r="N98" s="12" t="n"/>
      <c r="O98" s="12" t="n"/>
      <c r="P98" s="12" t="n"/>
      <c r="Q98" s="13">
        <f>IF($A98="","",IFERROR(VLOOKUP($A98,'Budget annuel'!$A$7:$Q$106,17,FALSE),0))</f>
        <v/>
      </c>
      <c r="R98" s="13">
        <f>IF($A98="","",SUM(E98:P98))</f>
        <v/>
      </c>
      <c r="S98" s="13">
        <f>IF($A98="","",IFERROR($R98-$Q98,0))</f>
        <v/>
      </c>
      <c r="T98" s="17">
        <f>IF($A98="","",IFERROR($S98/$Q98,0))</f>
        <v/>
      </c>
      <c r="U98" s="18">
        <f>IF($A98="","",IFERROR(IF($Q98=0,"À vérifier",IF($B98="Revenu",IF($S98&gt;=0,"Favorable","Défavorable"),IF($S98&lt;=0,"Favorable","Défavorable"))),"À vérifier"))</f>
        <v/>
      </c>
      <c r="V98" s="5" t="n"/>
    </row>
    <row r="99">
      <c r="A99" s="5" t="n"/>
      <c r="B99" s="16">
        <f>IF($A99="","",IFERROR(VLOOKUP($A99,'Budget annuel'!$A$7:$D$106,2,FALSE),""))</f>
        <v/>
      </c>
      <c r="C99" s="16">
        <f>IF($A99="","",IFERROR(VLOOKUP($A99,'Budget annuel'!$A$7:$D$106,3,FALSE),""))</f>
        <v/>
      </c>
      <c r="D99" s="16">
        <f>IF($A99="","",IFERROR(VLOOKUP($A99,'Budget annuel'!$A$7:$D$106,4,FALSE),""))</f>
        <v/>
      </c>
      <c r="E99" s="12" t="n"/>
      <c r="F99" s="12" t="n"/>
      <c r="G99" s="12" t="n"/>
      <c r="H99" s="12" t="n"/>
      <c r="I99" s="12" t="n"/>
      <c r="J99" s="12" t="n"/>
      <c r="K99" s="12" t="n"/>
      <c r="L99" s="12" t="n"/>
      <c r="M99" s="12" t="n"/>
      <c r="N99" s="12" t="n"/>
      <c r="O99" s="12" t="n"/>
      <c r="P99" s="12" t="n"/>
      <c r="Q99" s="13">
        <f>IF($A99="","",IFERROR(VLOOKUP($A99,'Budget annuel'!$A$7:$Q$106,17,FALSE),0))</f>
        <v/>
      </c>
      <c r="R99" s="13">
        <f>IF($A99="","",SUM(E99:P99))</f>
        <v/>
      </c>
      <c r="S99" s="13">
        <f>IF($A99="","",IFERROR($R99-$Q99,0))</f>
        <v/>
      </c>
      <c r="T99" s="17">
        <f>IF($A99="","",IFERROR($S99/$Q99,0))</f>
        <v/>
      </c>
      <c r="U99" s="18">
        <f>IF($A99="","",IFERROR(IF($Q99=0,"À vérifier",IF($B99="Revenu",IF($S99&gt;=0,"Favorable","Défavorable"),IF($S99&lt;=0,"Favorable","Défavorable"))),"À vérifier"))</f>
        <v/>
      </c>
      <c r="V99" s="5" t="n"/>
    </row>
    <row r="100">
      <c r="A100" s="5" t="n"/>
      <c r="B100" s="16">
        <f>IF($A100="","",IFERROR(VLOOKUP($A100,'Budget annuel'!$A$7:$D$106,2,FALSE),""))</f>
        <v/>
      </c>
      <c r="C100" s="16">
        <f>IF($A100="","",IFERROR(VLOOKUP($A100,'Budget annuel'!$A$7:$D$106,3,FALSE),""))</f>
        <v/>
      </c>
      <c r="D100" s="16">
        <f>IF($A100="","",IFERROR(VLOOKUP($A100,'Budget annuel'!$A$7:$D$106,4,FALSE),""))</f>
        <v/>
      </c>
      <c r="E100" s="12" t="n"/>
      <c r="F100" s="12" t="n"/>
      <c r="G100" s="12" t="n"/>
      <c r="H100" s="12" t="n"/>
      <c r="I100" s="12" t="n"/>
      <c r="J100" s="12" t="n"/>
      <c r="K100" s="12" t="n"/>
      <c r="L100" s="12" t="n"/>
      <c r="M100" s="12" t="n"/>
      <c r="N100" s="12" t="n"/>
      <c r="O100" s="12" t="n"/>
      <c r="P100" s="12" t="n"/>
      <c r="Q100" s="13">
        <f>IF($A100="","",IFERROR(VLOOKUP($A100,'Budget annuel'!$A$7:$Q$106,17,FALSE),0))</f>
        <v/>
      </c>
      <c r="R100" s="13">
        <f>IF($A100="","",SUM(E100:P100))</f>
        <v/>
      </c>
      <c r="S100" s="13">
        <f>IF($A100="","",IFERROR($R100-$Q100,0))</f>
        <v/>
      </c>
      <c r="T100" s="17">
        <f>IF($A100="","",IFERROR($S100/$Q100,0))</f>
        <v/>
      </c>
      <c r="U100" s="18">
        <f>IF($A100="","",IFERROR(IF($Q100=0,"À vérifier",IF($B100="Revenu",IF($S100&gt;=0,"Favorable","Défavorable"),IF($S100&lt;=0,"Favorable","Défavorable"))),"À vérifier"))</f>
        <v/>
      </c>
      <c r="V100" s="5" t="n"/>
    </row>
    <row r="101">
      <c r="A101" s="5" t="n"/>
      <c r="B101" s="16">
        <f>IF($A101="","",IFERROR(VLOOKUP($A101,'Budget annuel'!$A$7:$D$106,2,FALSE),""))</f>
        <v/>
      </c>
      <c r="C101" s="16">
        <f>IF($A101="","",IFERROR(VLOOKUP($A101,'Budget annuel'!$A$7:$D$106,3,FALSE),""))</f>
        <v/>
      </c>
      <c r="D101" s="16">
        <f>IF($A101="","",IFERROR(VLOOKUP($A101,'Budget annuel'!$A$7:$D$106,4,FALSE),""))</f>
        <v/>
      </c>
      <c r="E101" s="12" t="n"/>
      <c r="F101" s="12" t="n"/>
      <c r="G101" s="12" t="n"/>
      <c r="H101" s="12" t="n"/>
      <c r="I101" s="12" t="n"/>
      <c r="J101" s="12" t="n"/>
      <c r="K101" s="12" t="n"/>
      <c r="L101" s="12" t="n"/>
      <c r="M101" s="12" t="n"/>
      <c r="N101" s="12" t="n"/>
      <c r="O101" s="12" t="n"/>
      <c r="P101" s="12" t="n"/>
      <c r="Q101" s="13">
        <f>IF($A101="","",IFERROR(VLOOKUP($A101,'Budget annuel'!$A$7:$Q$106,17,FALSE),0))</f>
        <v/>
      </c>
      <c r="R101" s="13">
        <f>IF($A101="","",SUM(E101:P101))</f>
        <v/>
      </c>
      <c r="S101" s="13">
        <f>IF($A101="","",IFERROR($R101-$Q101,0))</f>
        <v/>
      </c>
      <c r="T101" s="17">
        <f>IF($A101="","",IFERROR($S101/$Q101,0))</f>
        <v/>
      </c>
      <c r="U101" s="18">
        <f>IF($A101="","",IFERROR(IF($Q101=0,"À vérifier",IF($B101="Revenu",IF($S101&gt;=0,"Favorable","Défavorable"),IF($S101&lt;=0,"Favorable","Défavorable"))),"À vérifier"))</f>
        <v/>
      </c>
      <c r="V101" s="5" t="n"/>
    </row>
    <row r="102">
      <c r="A102" s="5" t="n"/>
      <c r="B102" s="16">
        <f>IF($A102="","",IFERROR(VLOOKUP($A102,'Budget annuel'!$A$7:$D$106,2,FALSE),""))</f>
        <v/>
      </c>
      <c r="C102" s="16">
        <f>IF($A102="","",IFERROR(VLOOKUP($A102,'Budget annuel'!$A$7:$D$106,3,FALSE),""))</f>
        <v/>
      </c>
      <c r="D102" s="16">
        <f>IF($A102="","",IFERROR(VLOOKUP($A102,'Budget annuel'!$A$7:$D$106,4,FALSE),""))</f>
        <v/>
      </c>
      <c r="E102" s="12" t="n"/>
      <c r="F102" s="12" t="n"/>
      <c r="G102" s="12" t="n"/>
      <c r="H102" s="12" t="n"/>
      <c r="I102" s="12" t="n"/>
      <c r="J102" s="12" t="n"/>
      <c r="K102" s="12" t="n"/>
      <c r="L102" s="12" t="n"/>
      <c r="M102" s="12" t="n"/>
      <c r="N102" s="12" t="n"/>
      <c r="O102" s="12" t="n"/>
      <c r="P102" s="12" t="n"/>
      <c r="Q102" s="13">
        <f>IF($A102="","",IFERROR(VLOOKUP($A102,'Budget annuel'!$A$7:$Q$106,17,FALSE),0))</f>
        <v/>
      </c>
      <c r="R102" s="13">
        <f>IF($A102="","",SUM(E102:P102))</f>
        <v/>
      </c>
      <c r="S102" s="13">
        <f>IF($A102="","",IFERROR($R102-$Q102,0))</f>
        <v/>
      </c>
      <c r="T102" s="17">
        <f>IF($A102="","",IFERROR($S102/$Q102,0))</f>
        <v/>
      </c>
      <c r="U102" s="18">
        <f>IF($A102="","",IFERROR(IF($Q102=0,"À vérifier",IF($B102="Revenu",IF($S102&gt;=0,"Favorable","Défavorable"),IF($S102&lt;=0,"Favorable","Défavorable"))),"À vérifier"))</f>
        <v/>
      </c>
      <c r="V102" s="5" t="n"/>
    </row>
    <row r="103">
      <c r="A103" s="5" t="n"/>
      <c r="B103" s="16">
        <f>IF($A103="","",IFERROR(VLOOKUP($A103,'Budget annuel'!$A$7:$D$106,2,FALSE),""))</f>
        <v/>
      </c>
      <c r="C103" s="16">
        <f>IF($A103="","",IFERROR(VLOOKUP($A103,'Budget annuel'!$A$7:$D$106,3,FALSE),""))</f>
        <v/>
      </c>
      <c r="D103" s="16">
        <f>IF($A103="","",IFERROR(VLOOKUP($A103,'Budget annuel'!$A$7:$D$106,4,FALSE),""))</f>
        <v/>
      </c>
      <c r="E103" s="12" t="n"/>
      <c r="F103" s="12" t="n"/>
      <c r="G103" s="12" t="n"/>
      <c r="H103" s="12" t="n"/>
      <c r="I103" s="12" t="n"/>
      <c r="J103" s="12" t="n"/>
      <c r="K103" s="12" t="n"/>
      <c r="L103" s="12" t="n"/>
      <c r="M103" s="12" t="n"/>
      <c r="N103" s="12" t="n"/>
      <c r="O103" s="12" t="n"/>
      <c r="P103" s="12" t="n"/>
      <c r="Q103" s="13">
        <f>IF($A103="","",IFERROR(VLOOKUP($A103,'Budget annuel'!$A$7:$Q$106,17,FALSE),0))</f>
        <v/>
      </c>
      <c r="R103" s="13">
        <f>IF($A103="","",SUM(E103:P103))</f>
        <v/>
      </c>
      <c r="S103" s="13">
        <f>IF($A103="","",IFERROR($R103-$Q103,0))</f>
        <v/>
      </c>
      <c r="T103" s="17">
        <f>IF($A103="","",IFERROR($S103/$Q103,0))</f>
        <v/>
      </c>
      <c r="U103" s="18">
        <f>IF($A103="","",IFERROR(IF($Q103=0,"À vérifier",IF($B103="Revenu",IF($S103&gt;=0,"Favorable","Défavorable"),IF($S103&lt;=0,"Favorable","Défavorable"))),"À vérifier"))</f>
        <v/>
      </c>
      <c r="V103" s="5" t="n"/>
    </row>
    <row r="104">
      <c r="A104" s="5" t="n"/>
      <c r="B104" s="16">
        <f>IF($A104="","",IFERROR(VLOOKUP($A104,'Budget annuel'!$A$7:$D$106,2,FALSE),""))</f>
        <v/>
      </c>
      <c r="C104" s="16">
        <f>IF($A104="","",IFERROR(VLOOKUP($A104,'Budget annuel'!$A$7:$D$106,3,FALSE),""))</f>
        <v/>
      </c>
      <c r="D104" s="16">
        <f>IF($A104="","",IFERROR(VLOOKUP($A104,'Budget annuel'!$A$7:$D$106,4,FALSE),""))</f>
        <v/>
      </c>
      <c r="E104" s="12" t="n"/>
      <c r="F104" s="12" t="n"/>
      <c r="G104" s="12" t="n"/>
      <c r="H104" s="12" t="n"/>
      <c r="I104" s="12" t="n"/>
      <c r="J104" s="12" t="n"/>
      <c r="K104" s="12" t="n"/>
      <c r="L104" s="12" t="n"/>
      <c r="M104" s="12" t="n"/>
      <c r="N104" s="12" t="n"/>
      <c r="O104" s="12" t="n"/>
      <c r="P104" s="12" t="n"/>
      <c r="Q104" s="13">
        <f>IF($A104="","",IFERROR(VLOOKUP($A104,'Budget annuel'!$A$7:$Q$106,17,FALSE),0))</f>
        <v/>
      </c>
      <c r="R104" s="13">
        <f>IF($A104="","",SUM(E104:P104))</f>
        <v/>
      </c>
      <c r="S104" s="13">
        <f>IF($A104="","",IFERROR($R104-$Q104,0))</f>
        <v/>
      </c>
      <c r="T104" s="17">
        <f>IF($A104="","",IFERROR($S104/$Q104,0))</f>
        <v/>
      </c>
      <c r="U104" s="18">
        <f>IF($A104="","",IFERROR(IF($Q104=0,"À vérifier",IF($B104="Revenu",IF($S104&gt;=0,"Favorable","Défavorable"),IF($S104&lt;=0,"Favorable","Défavorable"))),"À vérifier"))</f>
        <v/>
      </c>
      <c r="V104" s="5" t="n"/>
    </row>
    <row r="105">
      <c r="A105" s="5" t="n"/>
      <c r="B105" s="16">
        <f>IF($A105="","",IFERROR(VLOOKUP($A105,'Budget annuel'!$A$7:$D$106,2,FALSE),""))</f>
        <v/>
      </c>
      <c r="C105" s="16">
        <f>IF($A105="","",IFERROR(VLOOKUP($A105,'Budget annuel'!$A$7:$D$106,3,FALSE),""))</f>
        <v/>
      </c>
      <c r="D105" s="16">
        <f>IF($A105="","",IFERROR(VLOOKUP($A105,'Budget annuel'!$A$7:$D$106,4,FALSE),""))</f>
        <v/>
      </c>
      <c r="E105" s="12" t="n"/>
      <c r="F105" s="12" t="n"/>
      <c r="G105" s="12" t="n"/>
      <c r="H105" s="12" t="n"/>
      <c r="I105" s="12" t="n"/>
      <c r="J105" s="12" t="n"/>
      <c r="K105" s="12" t="n"/>
      <c r="L105" s="12" t="n"/>
      <c r="M105" s="12" t="n"/>
      <c r="N105" s="12" t="n"/>
      <c r="O105" s="12" t="n"/>
      <c r="P105" s="12" t="n"/>
      <c r="Q105" s="13">
        <f>IF($A105="","",IFERROR(VLOOKUP($A105,'Budget annuel'!$A$7:$Q$106,17,FALSE),0))</f>
        <v/>
      </c>
      <c r="R105" s="13">
        <f>IF($A105="","",SUM(E105:P105))</f>
        <v/>
      </c>
      <c r="S105" s="13">
        <f>IF($A105="","",IFERROR($R105-$Q105,0))</f>
        <v/>
      </c>
      <c r="T105" s="17">
        <f>IF($A105="","",IFERROR($S105/$Q105,0))</f>
        <v/>
      </c>
      <c r="U105" s="18">
        <f>IF($A105="","",IFERROR(IF($Q105=0,"À vérifier",IF($B105="Revenu",IF($S105&gt;=0,"Favorable","Défavorable"),IF($S105&lt;=0,"Favorable","Défavorable"))),"À vérifier"))</f>
        <v/>
      </c>
      <c r="V105" s="5" t="n"/>
    </row>
    <row r="106">
      <c r="A106" s="5" t="n"/>
      <c r="B106" s="16">
        <f>IF($A106="","",IFERROR(VLOOKUP($A106,'Budget annuel'!$A$7:$D$106,2,FALSE),""))</f>
        <v/>
      </c>
      <c r="C106" s="16">
        <f>IF($A106="","",IFERROR(VLOOKUP($A106,'Budget annuel'!$A$7:$D$106,3,FALSE),""))</f>
        <v/>
      </c>
      <c r="D106" s="16">
        <f>IF($A106="","",IFERROR(VLOOKUP($A106,'Budget annuel'!$A$7:$D$106,4,FALSE),""))</f>
        <v/>
      </c>
      <c r="E106" s="12" t="n"/>
      <c r="F106" s="12" t="n"/>
      <c r="G106" s="12" t="n"/>
      <c r="H106" s="12" t="n"/>
      <c r="I106" s="12" t="n"/>
      <c r="J106" s="12" t="n"/>
      <c r="K106" s="12" t="n"/>
      <c r="L106" s="12" t="n"/>
      <c r="M106" s="12" t="n"/>
      <c r="N106" s="12" t="n"/>
      <c r="O106" s="12" t="n"/>
      <c r="P106" s="12" t="n"/>
      <c r="Q106" s="13">
        <f>IF($A106="","",IFERROR(VLOOKUP($A106,'Budget annuel'!$A$7:$Q$106,17,FALSE),0))</f>
        <v/>
      </c>
      <c r="R106" s="13">
        <f>IF($A106="","",SUM(E106:P106))</f>
        <v/>
      </c>
      <c r="S106" s="13">
        <f>IF($A106="","",IFERROR($R106-$Q106,0))</f>
        <v/>
      </c>
      <c r="T106" s="17">
        <f>IF($A106="","",IFERROR($S106/$Q106,0))</f>
        <v/>
      </c>
      <c r="U106" s="18">
        <f>IF($A106="","",IFERROR(IF($Q106=0,"À vérifier",IF($B106="Revenu",IF($S106&gt;=0,"Favorable","Défavorable"),IF($S106&lt;=0,"Favorable","Défavorable"))),"À vérifier"))</f>
        <v/>
      </c>
      <c r="V106" s="5" t="n"/>
    </row>
    <row r="109">
      <c r="A109" s="3" t="inlineStr">
        <is>
          <t>Synthèse mensuelle</t>
        </is>
      </c>
    </row>
    <row r="110">
      <c r="A110" s="7" t="inlineStr">
        <is>
          <t>Indicateur</t>
        </is>
      </c>
      <c r="B110" s="7" t="inlineStr">
        <is>
          <t>Janvier</t>
        </is>
      </c>
      <c r="C110" s="7" t="inlineStr">
        <is>
          <t>Février</t>
        </is>
      </c>
      <c r="D110" s="7" t="inlineStr">
        <is>
          <t>Mars</t>
        </is>
      </c>
      <c r="E110" s="7" t="inlineStr">
        <is>
          <t>Avril</t>
        </is>
      </c>
      <c r="F110" s="7" t="inlineStr">
        <is>
          <t>Mai</t>
        </is>
      </c>
      <c r="G110" s="7" t="inlineStr">
        <is>
          <t>Juin</t>
        </is>
      </c>
      <c r="H110" s="7" t="inlineStr">
        <is>
          <t>Juillet</t>
        </is>
      </c>
      <c r="I110" s="7" t="inlineStr">
        <is>
          <t>Août</t>
        </is>
      </c>
      <c r="J110" s="7" t="inlineStr">
        <is>
          <t>Septembre</t>
        </is>
      </c>
      <c r="K110" s="7" t="inlineStr">
        <is>
          <t>Octobre</t>
        </is>
      </c>
      <c r="L110" s="7" t="inlineStr">
        <is>
          <t>Novembre</t>
        </is>
      </c>
      <c r="M110" s="7" t="inlineStr">
        <is>
          <t>Décembre</t>
        </is>
      </c>
      <c r="N110" s="7" t="inlineStr">
        <is>
          <t>Total annuel</t>
        </is>
      </c>
    </row>
    <row r="111">
      <c r="A111" s="10" t="inlineStr">
        <is>
          <t>Revenus budgétés</t>
        </is>
      </c>
      <c r="B111" s="13">
        <f>SUMIFS('Budget annuel'!$E$7:$E$106,'Budget annuel'!$B$7:$B$106,"Revenu")</f>
        <v/>
      </c>
      <c r="C111" s="13">
        <f>SUMIFS('Budget annuel'!$F$7:$F$106,'Budget annuel'!$B$7:$B$106,"Revenu")</f>
        <v/>
      </c>
      <c r="D111" s="13">
        <f>SUMIFS('Budget annuel'!$G$7:$G$106,'Budget annuel'!$B$7:$B$106,"Revenu")</f>
        <v/>
      </c>
      <c r="E111" s="13">
        <f>SUMIFS('Budget annuel'!$H$7:$H$106,'Budget annuel'!$B$7:$B$106,"Revenu")</f>
        <v/>
      </c>
      <c r="F111" s="13">
        <f>SUMIFS('Budget annuel'!$I$7:$I$106,'Budget annuel'!$B$7:$B$106,"Revenu")</f>
        <v/>
      </c>
      <c r="G111" s="13">
        <f>SUMIFS('Budget annuel'!$J$7:$J$106,'Budget annuel'!$B$7:$B$106,"Revenu")</f>
        <v/>
      </c>
      <c r="H111" s="13">
        <f>SUMIFS('Budget annuel'!$K$7:$K$106,'Budget annuel'!$B$7:$B$106,"Revenu")</f>
        <v/>
      </c>
      <c r="I111" s="13">
        <f>SUMIFS('Budget annuel'!$L$7:$L$106,'Budget annuel'!$B$7:$B$106,"Revenu")</f>
        <v/>
      </c>
      <c r="J111" s="13">
        <f>SUMIFS('Budget annuel'!$M$7:$M$106,'Budget annuel'!$B$7:$B$106,"Revenu")</f>
        <v/>
      </c>
      <c r="K111" s="13">
        <f>SUMIFS('Budget annuel'!$N$7:$N$106,'Budget annuel'!$B$7:$B$106,"Revenu")</f>
        <v/>
      </c>
      <c r="L111" s="13">
        <f>SUMIFS('Budget annuel'!$O$7:$O$106,'Budget annuel'!$B$7:$B$106,"Revenu")</f>
        <v/>
      </c>
      <c r="M111" s="13">
        <f>SUMIFS('Budget annuel'!$P$7:$P$106,'Budget annuel'!$B$7:$B$106,"Revenu")</f>
        <v/>
      </c>
      <c r="N111" s="13">
        <f>SUM(B111:M111)</f>
        <v/>
      </c>
    </row>
    <row r="112">
      <c r="A112" s="10" t="inlineStr">
        <is>
          <t>Revenus réels</t>
        </is>
      </c>
      <c r="B112" s="13">
        <f>SUMIFS($E$7:$E$106,$B$7:$B$106,"Revenu")</f>
        <v/>
      </c>
      <c r="C112" s="13">
        <f>SUMIFS($F$7:$F$106,$B$7:$B$106,"Revenu")</f>
        <v/>
      </c>
      <c r="D112" s="13">
        <f>SUMIFS($G$7:$G$106,$B$7:$B$106,"Revenu")</f>
        <v/>
      </c>
      <c r="E112" s="13">
        <f>SUMIFS($H$7:$H$106,$B$7:$B$106,"Revenu")</f>
        <v/>
      </c>
      <c r="F112" s="13">
        <f>SUMIFS($I$7:$I$106,$B$7:$B$106,"Revenu")</f>
        <v/>
      </c>
      <c r="G112" s="13">
        <f>SUMIFS($J$7:$J$106,$B$7:$B$106,"Revenu")</f>
        <v/>
      </c>
      <c r="H112" s="13">
        <f>SUMIFS($K$7:$K$106,$B$7:$B$106,"Revenu")</f>
        <v/>
      </c>
      <c r="I112" s="13">
        <f>SUMIFS($L$7:$L$106,$B$7:$B$106,"Revenu")</f>
        <v/>
      </c>
      <c r="J112" s="13">
        <f>SUMIFS($M$7:$M$106,$B$7:$B$106,"Revenu")</f>
        <v/>
      </c>
      <c r="K112" s="13">
        <f>SUMIFS($N$7:$N$106,$B$7:$B$106,"Revenu")</f>
        <v/>
      </c>
      <c r="L112" s="13">
        <f>SUMIFS($O$7:$O$106,$B$7:$B$106,"Revenu")</f>
        <v/>
      </c>
      <c r="M112" s="13">
        <f>SUMIFS($P$7:$P$106,$B$7:$B$106,"Revenu")</f>
        <v/>
      </c>
      <c r="N112" s="13">
        <f>SUM(B112:M112)</f>
        <v/>
      </c>
    </row>
    <row r="113">
      <c r="A113" s="10" t="inlineStr">
        <is>
          <t>Dépenses budgétées</t>
        </is>
      </c>
      <c r="B113" s="13">
        <f>SUMIFS('Budget annuel'!$E$7:$E$106,'Budget annuel'!$B$7:$B$106,"Dépense")</f>
        <v/>
      </c>
      <c r="C113" s="13">
        <f>SUMIFS('Budget annuel'!$F$7:$F$106,'Budget annuel'!$B$7:$B$106,"Dépense")</f>
        <v/>
      </c>
      <c r="D113" s="13">
        <f>SUMIFS('Budget annuel'!$G$7:$G$106,'Budget annuel'!$B$7:$B$106,"Dépense")</f>
        <v/>
      </c>
      <c r="E113" s="13">
        <f>SUMIFS('Budget annuel'!$H$7:$H$106,'Budget annuel'!$B$7:$B$106,"Dépense")</f>
        <v/>
      </c>
      <c r="F113" s="13">
        <f>SUMIFS('Budget annuel'!$I$7:$I$106,'Budget annuel'!$B$7:$B$106,"Dépense")</f>
        <v/>
      </c>
      <c r="G113" s="13">
        <f>SUMIFS('Budget annuel'!$J$7:$J$106,'Budget annuel'!$B$7:$B$106,"Dépense")</f>
        <v/>
      </c>
      <c r="H113" s="13">
        <f>SUMIFS('Budget annuel'!$K$7:$K$106,'Budget annuel'!$B$7:$B$106,"Dépense")</f>
        <v/>
      </c>
      <c r="I113" s="13">
        <f>SUMIFS('Budget annuel'!$L$7:$L$106,'Budget annuel'!$B$7:$B$106,"Dépense")</f>
        <v/>
      </c>
      <c r="J113" s="13">
        <f>SUMIFS('Budget annuel'!$M$7:$M$106,'Budget annuel'!$B$7:$B$106,"Dépense")</f>
        <v/>
      </c>
      <c r="K113" s="13">
        <f>SUMIFS('Budget annuel'!$N$7:$N$106,'Budget annuel'!$B$7:$B$106,"Dépense")</f>
        <v/>
      </c>
      <c r="L113" s="13">
        <f>SUMIFS('Budget annuel'!$O$7:$O$106,'Budget annuel'!$B$7:$B$106,"Dépense")</f>
        <v/>
      </c>
      <c r="M113" s="13">
        <f>SUMIFS('Budget annuel'!$P$7:$P$106,'Budget annuel'!$B$7:$B$106,"Dépense")</f>
        <v/>
      </c>
      <c r="N113" s="13">
        <f>SUM(B113:M113)</f>
        <v/>
      </c>
    </row>
    <row r="114">
      <c r="A114" s="10" t="inlineStr">
        <is>
          <t>Dépenses réelles</t>
        </is>
      </c>
      <c r="B114" s="13">
        <f>SUMIFS($E$7:$E$106,$B$7:$B$106,"Dépense")</f>
        <v/>
      </c>
      <c r="C114" s="13">
        <f>SUMIFS($F$7:$F$106,$B$7:$B$106,"Dépense")</f>
        <v/>
      </c>
      <c r="D114" s="13">
        <f>SUMIFS($G$7:$G$106,$B$7:$B$106,"Dépense")</f>
        <v/>
      </c>
      <c r="E114" s="13">
        <f>SUMIFS($H$7:$H$106,$B$7:$B$106,"Dépense")</f>
        <v/>
      </c>
      <c r="F114" s="13">
        <f>SUMIFS($I$7:$I$106,$B$7:$B$106,"Dépense")</f>
        <v/>
      </c>
      <c r="G114" s="13">
        <f>SUMIFS($J$7:$J$106,$B$7:$B$106,"Dépense")</f>
        <v/>
      </c>
      <c r="H114" s="13">
        <f>SUMIFS($K$7:$K$106,$B$7:$B$106,"Dépense")</f>
        <v/>
      </c>
      <c r="I114" s="13">
        <f>SUMIFS($L$7:$L$106,$B$7:$B$106,"Dépense")</f>
        <v/>
      </c>
      <c r="J114" s="13">
        <f>SUMIFS($M$7:$M$106,$B$7:$B$106,"Dépense")</f>
        <v/>
      </c>
      <c r="K114" s="13">
        <f>SUMIFS($N$7:$N$106,$B$7:$B$106,"Dépense")</f>
        <v/>
      </c>
      <c r="L114" s="13">
        <f>SUMIFS($O$7:$O$106,$B$7:$B$106,"Dépense")</f>
        <v/>
      </c>
      <c r="M114" s="13">
        <f>SUMIFS($P$7:$P$106,$B$7:$B$106,"Dépense")</f>
        <v/>
      </c>
      <c r="N114" s="13">
        <f>SUM(B114:M114)</f>
        <v/>
      </c>
    </row>
    <row r="115">
      <c r="A115" s="10" t="inlineStr">
        <is>
          <t>Résultat budgété</t>
        </is>
      </c>
      <c r="B115" s="14">
        <f>IFERROR(B111-B113,0)</f>
        <v/>
      </c>
      <c r="C115" s="14">
        <f>IFERROR(C111-C113,0)</f>
        <v/>
      </c>
      <c r="D115" s="14">
        <f>IFERROR(D111-D113,0)</f>
        <v/>
      </c>
      <c r="E115" s="14">
        <f>IFERROR(E111-E113,0)</f>
        <v/>
      </c>
      <c r="F115" s="14">
        <f>IFERROR(F111-F113,0)</f>
        <v/>
      </c>
      <c r="G115" s="14">
        <f>IFERROR(G111-G113,0)</f>
        <v/>
      </c>
      <c r="H115" s="14">
        <f>IFERROR(H111-H113,0)</f>
        <v/>
      </c>
      <c r="I115" s="14">
        <f>IFERROR(I111-I113,0)</f>
        <v/>
      </c>
      <c r="J115" s="14">
        <f>IFERROR(J111-J113,0)</f>
        <v/>
      </c>
      <c r="K115" s="14">
        <f>IFERROR(K111-K113,0)</f>
        <v/>
      </c>
      <c r="L115" s="14">
        <f>IFERROR(L111-L113,0)</f>
        <v/>
      </c>
      <c r="M115" s="14">
        <f>IFERROR(M111-M113,0)</f>
        <v/>
      </c>
      <c r="N115" s="14">
        <f>SUM(B115:M115)</f>
        <v/>
      </c>
    </row>
    <row r="116">
      <c r="A116" s="10" t="inlineStr">
        <is>
          <t>Résultat réel</t>
        </is>
      </c>
      <c r="B116" s="14">
        <f>IFERROR(B112-B114,0)</f>
        <v/>
      </c>
      <c r="C116" s="14">
        <f>IFERROR(C112-C114,0)</f>
        <v/>
      </c>
      <c r="D116" s="14">
        <f>IFERROR(D112-D114,0)</f>
        <v/>
      </c>
      <c r="E116" s="14">
        <f>IFERROR(E112-E114,0)</f>
        <v/>
      </c>
      <c r="F116" s="14">
        <f>IFERROR(F112-F114,0)</f>
        <v/>
      </c>
      <c r="G116" s="14">
        <f>IFERROR(G112-G114,0)</f>
        <v/>
      </c>
      <c r="H116" s="14">
        <f>IFERROR(H112-H114,0)</f>
        <v/>
      </c>
      <c r="I116" s="14">
        <f>IFERROR(I112-I114,0)</f>
        <v/>
      </c>
      <c r="J116" s="14">
        <f>IFERROR(J112-J114,0)</f>
        <v/>
      </c>
      <c r="K116" s="14">
        <f>IFERROR(K112-K114,0)</f>
        <v/>
      </c>
      <c r="L116" s="14">
        <f>IFERROR(L112-L114,0)</f>
        <v/>
      </c>
      <c r="M116" s="14">
        <f>IFERROR(M112-M114,0)</f>
        <v/>
      </c>
      <c r="N116" s="14">
        <f>SUM(B116:M116)</f>
        <v/>
      </c>
    </row>
    <row r="117">
      <c r="A117" s="10" t="inlineStr">
        <is>
          <t>Écart du résultat</t>
        </is>
      </c>
      <c r="B117" s="14">
        <f>IFERROR(B116-B115,0)</f>
        <v/>
      </c>
      <c r="C117" s="14">
        <f>IFERROR(C116-C115,0)</f>
        <v/>
      </c>
      <c r="D117" s="14">
        <f>IFERROR(D116-D115,0)</f>
        <v/>
      </c>
      <c r="E117" s="14">
        <f>IFERROR(E116-E115,0)</f>
        <v/>
      </c>
      <c r="F117" s="14">
        <f>IFERROR(F116-F115,0)</f>
        <v/>
      </c>
      <c r="G117" s="14">
        <f>IFERROR(G116-G115,0)</f>
        <v/>
      </c>
      <c r="H117" s="14">
        <f>IFERROR(H116-H115,0)</f>
        <v/>
      </c>
      <c r="I117" s="14">
        <f>IFERROR(I116-I115,0)</f>
        <v/>
      </c>
      <c r="J117" s="14">
        <f>IFERROR(J116-J115,0)</f>
        <v/>
      </c>
      <c r="K117" s="14">
        <f>IFERROR(K116-K115,0)</f>
        <v/>
      </c>
      <c r="L117" s="14">
        <f>IFERROR(L116-L115,0)</f>
        <v/>
      </c>
      <c r="M117" s="14">
        <f>IFERROR(M116-M115,0)</f>
        <v/>
      </c>
      <c r="N117" s="14">
        <f>SUM(B117:M117)</f>
        <v/>
      </c>
    </row>
  </sheetData>
  <conditionalFormatting sqref="U7:U106">
    <cfRule type="expression" priority="1" dxfId="1">
      <formula>$U7="Favorable"</formula>
    </cfRule>
    <cfRule type="expression" priority="2" dxfId="0">
      <formula>$U7="Défavorable"</formula>
    </cfRule>
    <cfRule type="expression" priority="3" dxfId="2">
      <formula>$U7="À vérifier"</formula>
    </cfRule>
  </conditionalFormatting>
  <conditionalFormatting sqref="B115:N117">
    <cfRule type="cellIs" priority="4" operator="greaterThanOrEqual" dxfId="3">
      <formula>0</formula>
    </cfRule>
    <cfRule type="cellIs" priority="5" operator="lessThan" dxfId="4">
      <formula>0</formula>
    </cfRule>
  </conditionalFormatting>
  <dataValidations count="2">
    <dataValidation sqref="A7:A106" showErrorMessage="1" showInputMessage="1" allowBlank="1" errorTitle="Valeur invalide" error="Sélectionner un code existant du budget annuel." promptTitle="Saisie requise" prompt="Sélectionner un code existant du budget annuel." type="list">
      <formula1>'Budget annuel'!$A$7:$A$106</formula1>
    </dataValidation>
    <dataValidation sqref="E7:P106" showErrorMessage="1" showInputMessage="1" allowBlank="1" errorTitle="Valeur invalide" error="Saisir un montant en dollars canadiens égal ou supérieur à zéro." promptTitle="Saisie requise" prompt="Saisir un montant en dollars canadiens égal ou supérieur à zéro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01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27" customWidth="1" min="4" max="4"/>
    <col width="22" customWidth="1" min="5" max="5"/>
    <col width="18" customWidth="1" min="6" max="6"/>
    <col width="18" customWidth="1" min="7" max="7"/>
    <col width="18" customWidth="1" min="8" max="8"/>
    <col width="4" customWidth="1" min="9" max="9"/>
    <col width="18" customWidth="1" min="10" max="10"/>
    <col width="18" customWidth="1" min="11" max="11"/>
  </cols>
  <sheetData>
    <row r="1">
      <c r="A1" s="1" t="inlineStr">
        <is>
          <t>Tableau de bord — Budget annuel PME Québec</t>
        </is>
      </c>
    </row>
    <row r="2">
      <c r="A2" s="10" t="inlineStr">
        <is>
          <t>Entreprise :</t>
        </is>
      </c>
      <c r="B2" s="11">
        <f>'Paramètres'!$B$5</f>
        <v/>
      </c>
      <c r="D2" s="10" t="inlineStr">
        <is>
          <t>Année budgétaire :</t>
        </is>
      </c>
      <c r="E2" s="11">
        <f>'Paramètres'!$B$6</f>
        <v/>
      </c>
    </row>
    <row r="4">
      <c r="A4" s="19" t="inlineStr">
        <is>
          <t>Revenus budgétés</t>
        </is>
      </c>
      <c r="D4" s="19" t="inlineStr">
        <is>
          <t>Dépenses budgétées</t>
        </is>
      </c>
      <c r="G4" s="19" t="inlineStr">
        <is>
          <t>Résultat budgété</t>
        </is>
      </c>
      <c r="J4" s="19" t="inlineStr">
        <is>
          <t>Résultat réel à ce jour</t>
        </is>
      </c>
    </row>
    <row r="5">
      <c r="A5" s="20">
        <f>SUMIFS('Budget annuel'!$Q$7:$Q$106,'Budget annuel'!$B$7:$B$106,"Revenu")</f>
        <v/>
      </c>
      <c r="D5" s="20">
        <f>SUMIFS('Budget annuel'!$Q$7:$Q$106,'Budget annuel'!$B$7:$B$106,"Dépense")</f>
        <v/>
      </c>
      <c r="G5" s="20">
        <f>IFERROR(SUMIFS('Budget annuel'!$Q$7:$Q$106,'Budget annuel'!$B$7:$B$106,"Revenu")-SUMIFS('Budget annuel'!$Q$7:$Q$106,'Budget annuel'!$B$7:$B$106,"Dépense"),0)</f>
        <v/>
      </c>
      <c r="J5" s="20">
        <f>IFERROR(SUMIFS('Suivi mensuel'!$R$7:$R$106,'Suivi mensuel'!$B$7:$B$106,"Revenu")-SUMIFS('Suivi mensuel'!$R$7:$R$106,'Suivi mensuel'!$B$7:$B$106,"Dépense"),0)</f>
        <v/>
      </c>
    </row>
    <row r="8">
      <c r="A8" s="3" t="inlineStr">
        <is>
          <t>Synthèse mensuelle</t>
        </is>
      </c>
    </row>
    <row r="9">
      <c r="A9" s="7" t="inlineStr">
        <is>
          <t>Mois</t>
        </is>
      </c>
      <c r="B9" s="7" t="inlineStr">
        <is>
          <t>Revenus budgétés</t>
        </is>
      </c>
      <c r="C9" s="7" t="inlineStr">
        <is>
          <t>Revenus réels</t>
        </is>
      </c>
      <c r="D9" s="7" t="inlineStr">
        <is>
          <t>Dépenses budgétées</t>
        </is>
      </c>
      <c r="E9" s="7" t="inlineStr">
        <is>
          <t>Dépenses réelles</t>
        </is>
      </c>
      <c r="F9" s="7" t="inlineStr">
        <is>
          <t>Résultat budgété</t>
        </is>
      </c>
      <c r="G9" s="7" t="inlineStr">
        <is>
          <t>Résultat réel</t>
        </is>
      </c>
      <c r="H9" s="7" t="inlineStr">
        <is>
          <t>Écart du résultat</t>
        </is>
      </c>
    </row>
    <row r="10">
      <c r="A10" s="8" t="inlineStr">
        <is>
          <t>Janvier</t>
        </is>
      </c>
      <c r="B10" s="21">
        <f>'Suivi mensuel'!$B$111</f>
        <v/>
      </c>
      <c r="C10" s="21">
        <f>'Suivi mensuel'!$B$112</f>
        <v/>
      </c>
      <c r="D10" s="21">
        <f>'Suivi mensuel'!$B$113</f>
        <v/>
      </c>
      <c r="E10" s="21">
        <f>'Suivi mensuel'!$B$114</f>
        <v/>
      </c>
      <c r="F10" s="21">
        <f>'Suivi mensuel'!$B$115</f>
        <v/>
      </c>
      <c r="G10" s="21">
        <f>'Suivi mensuel'!$B$116</f>
        <v/>
      </c>
      <c r="H10" s="21">
        <f>'Suivi mensuel'!$B$117</f>
        <v/>
      </c>
    </row>
    <row r="11">
      <c r="A11" s="9" t="inlineStr">
        <is>
          <t>Février</t>
        </is>
      </c>
      <c r="B11" s="22">
        <f>'Suivi mensuel'!$C$111</f>
        <v/>
      </c>
      <c r="C11" s="22">
        <f>'Suivi mensuel'!$C$112</f>
        <v/>
      </c>
      <c r="D11" s="22">
        <f>'Suivi mensuel'!$C$113</f>
        <v/>
      </c>
      <c r="E11" s="22">
        <f>'Suivi mensuel'!$C$114</f>
        <v/>
      </c>
      <c r="F11" s="22">
        <f>'Suivi mensuel'!$C$115</f>
        <v/>
      </c>
      <c r="G11" s="22">
        <f>'Suivi mensuel'!$C$116</f>
        <v/>
      </c>
      <c r="H11" s="22">
        <f>'Suivi mensuel'!$C$117</f>
        <v/>
      </c>
    </row>
    <row r="12">
      <c r="A12" s="8" t="inlineStr">
        <is>
          <t>Mars</t>
        </is>
      </c>
      <c r="B12" s="21">
        <f>'Suivi mensuel'!$D$111</f>
        <v/>
      </c>
      <c r="C12" s="21">
        <f>'Suivi mensuel'!$D$112</f>
        <v/>
      </c>
      <c r="D12" s="21">
        <f>'Suivi mensuel'!$D$113</f>
        <v/>
      </c>
      <c r="E12" s="21">
        <f>'Suivi mensuel'!$D$114</f>
        <v/>
      </c>
      <c r="F12" s="21">
        <f>'Suivi mensuel'!$D$115</f>
        <v/>
      </c>
      <c r="G12" s="21">
        <f>'Suivi mensuel'!$D$116</f>
        <v/>
      </c>
      <c r="H12" s="21">
        <f>'Suivi mensuel'!$D$117</f>
        <v/>
      </c>
    </row>
    <row r="13">
      <c r="A13" s="9" t="inlineStr">
        <is>
          <t>Avril</t>
        </is>
      </c>
      <c r="B13" s="22">
        <f>'Suivi mensuel'!$E$111</f>
        <v/>
      </c>
      <c r="C13" s="22">
        <f>'Suivi mensuel'!$E$112</f>
        <v/>
      </c>
      <c r="D13" s="22">
        <f>'Suivi mensuel'!$E$113</f>
        <v/>
      </c>
      <c r="E13" s="22">
        <f>'Suivi mensuel'!$E$114</f>
        <v/>
      </c>
      <c r="F13" s="22">
        <f>'Suivi mensuel'!$E$115</f>
        <v/>
      </c>
      <c r="G13" s="22">
        <f>'Suivi mensuel'!$E$116</f>
        <v/>
      </c>
      <c r="H13" s="22">
        <f>'Suivi mensuel'!$E$117</f>
        <v/>
      </c>
    </row>
    <row r="14">
      <c r="A14" s="8" t="inlineStr">
        <is>
          <t>Mai</t>
        </is>
      </c>
      <c r="B14" s="21">
        <f>'Suivi mensuel'!$F$111</f>
        <v/>
      </c>
      <c r="C14" s="21">
        <f>'Suivi mensuel'!$F$112</f>
        <v/>
      </c>
      <c r="D14" s="21">
        <f>'Suivi mensuel'!$F$113</f>
        <v/>
      </c>
      <c r="E14" s="21">
        <f>'Suivi mensuel'!$F$114</f>
        <v/>
      </c>
      <c r="F14" s="21">
        <f>'Suivi mensuel'!$F$115</f>
        <v/>
      </c>
      <c r="G14" s="21">
        <f>'Suivi mensuel'!$F$116</f>
        <v/>
      </c>
      <c r="H14" s="21">
        <f>'Suivi mensuel'!$F$117</f>
        <v/>
      </c>
    </row>
    <row r="15">
      <c r="A15" s="9" t="inlineStr">
        <is>
          <t>Juin</t>
        </is>
      </c>
      <c r="B15" s="22">
        <f>'Suivi mensuel'!$G$111</f>
        <v/>
      </c>
      <c r="C15" s="22">
        <f>'Suivi mensuel'!$G$112</f>
        <v/>
      </c>
      <c r="D15" s="22">
        <f>'Suivi mensuel'!$G$113</f>
        <v/>
      </c>
      <c r="E15" s="22">
        <f>'Suivi mensuel'!$G$114</f>
        <v/>
      </c>
      <c r="F15" s="22">
        <f>'Suivi mensuel'!$G$115</f>
        <v/>
      </c>
      <c r="G15" s="22">
        <f>'Suivi mensuel'!$G$116</f>
        <v/>
      </c>
      <c r="H15" s="22">
        <f>'Suivi mensuel'!$G$117</f>
        <v/>
      </c>
    </row>
    <row r="16">
      <c r="A16" s="8" t="inlineStr">
        <is>
          <t>Juillet</t>
        </is>
      </c>
      <c r="B16" s="21">
        <f>'Suivi mensuel'!$H$111</f>
        <v/>
      </c>
      <c r="C16" s="21">
        <f>'Suivi mensuel'!$H$112</f>
        <v/>
      </c>
      <c r="D16" s="21">
        <f>'Suivi mensuel'!$H$113</f>
        <v/>
      </c>
      <c r="E16" s="21">
        <f>'Suivi mensuel'!$H$114</f>
        <v/>
      </c>
      <c r="F16" s="21">
        <f>'Suivi mensuel'!$H$115</f>
        <v/>
      </c>
      <c r="G16" s="21">
        <f>'Suivi mensuel'!$H$116</f>
        <v/>
      </c>
      <c r="H16" s="21">
        <f>'Suivi mensuel'!$H$117</f>
        <v/>
      </c>
    </row>
    <row r="17">
      <c r="A17" s="9" t="inlineStr">
        <is>
          <t>Août</t>
        </is>
      </c>
      <c r="B17" s="22">
        <f>'Suivi mensuel'!$I$111</f>
        <v/>
      </c>
      <c r="C17" s="22">
        <f>'Suivi mensuel'!$I$112</f>
        <v/>
      </c>
      <c r="D17" s="22">
        <f>'Suivi mensuel'!$I$113</f>
        <v/>
      </c>
      <c r="E17" s="22">
        <f>'Suivi mensuel'!$I$114</f>
        <v/>
      </c>
      <c r="F17" s="22">
        <f>'Suivi mensuel'!$I$115</f>
        <v/>
      </c>
      <c r="G17" s="22">
        <f>'Suivi mensuel'!$I$116</f>
        <v/>
      </c>
      <c r="H17" s="22">
        <f>'Suivi mensuel'!$I$117</f>
        <v/>
      </c>
    </row>
    <row r="18">
      <c r="A18" s="8" t="inlineStr">
        <is>
          <t>Septembre</t>
        </is>
      </c>
      <c r="B18" s="21">
        <f>'Suivi mensuel'!$J$111</f>
        <v/>
      </c>
      <c r="C18" s="21">
        <f>'Suivi mensuel'!$J$112</f>
        <v/>
      </c>
      <c r="D18" s="21">
        <f>'Suivi mensuel'!$J$113</f>
        <v/>
      </c>
      <c r="E18" s="21">
        <f>'Suivi mensuel'!$J$114</f>
        <v/>
      </c>
      <c r="F18" s="21">
        <f>'Suivi mensuel'!$J$115</f>
        <v/>
      </c>
      <c r="G18" s="21">
        <f>'Suivi mensuel'!$J$116</f>
        <v/>
      </c>
      <c r="H18" s="21">
        <f>'Suivi mensuel'!$J$117</f>
        <v/>
      </c>
    </row>
    <row r="19">
      <c r="A19" s="9" t="inlineStr">
        <is>
          <t>Octobre</t>
        </is>
      </c>
      <c r="B19" s="22">
        <f>'Suivi mensuel'!$K$111</f>
        <v/>
      </c>
      <c r="C19" s="22">
        <f>'Suivi mensuel'!$K$112</f>
        <v/>
      </c>
      <c r="D19" s="22">
        <f>'Suivi mensuel'!$K$113</f>
        <v/>
      </c>
      <c r="E19" s="22">
        <f>'Suivi mensuel'!$K$114</f>
        <v/>
      </c>
      <c r="F19" s="22">
        <f>'Suivi mensuel'!$K$115</f>
        <v/>
      </c>
      <c r="G19" s="22">
        <f>'Suivi mensuel'!$K$116</f>
        <v/>
      </c>
      <c r="H19" s="22">
        <f>'Suivi mensuel'!$K$117</f>
        <v/>
      </c>
    </row>
    <row r="20">
      <c r="A20" s="8" t="inlineStr">
        <is>
          <t>Novembre</t>
        </is>
      </c>
      <c r="B20" s="21">
        <f>'Suivi mensuel'!$L$111</f>
        <v/>
      </c>
      <c r="C20" s="21">
        <f>'Suivi mensuel'!$L$112</f>
        <v/>
      </c>
      <c r="D20" s="21">
        <f>'Suivi mensuel'!$L$113</f>
        <v/>
      </c>
      <c r="E20" s="21">
        <f>'Suivi mensuel'!$L$114</f>
        <v/>
      </c>
      <c r="F20" s="21">
        <f>'Suivi mensuel'!$L$115</f>
        <v/>
      </c>
      <c r="G20" s="21">
        <f>'Suivi mensuel'!$L$116</f>
        <v/>
      </c>
      <c r="H20" s="21">
        <f>'Suivi mensuel'!$L$117</f>
        <v/>
      </c>
    </row>
    <row r="21">
      <c r="A21" s="9" t="inlineStr">
        <is>
          <t>Décembre</t>
        </is>
      </c>
      <c r="B21" s="22">
        <f>'Suivi mensuel'!$M$111</f>
        <v/>
      </c>
      <c r="C21" s="22">
        <f>'Suivi mensuel'!$M$112</f>
        <v/>
      </c>
      <c r="D21" s="22">
        <f>'Suivi mensuel'!$M$113</f>
        <v/>
      </c>
      <c r="E21" s="22">
        <f>'Suivi mensuel'!$M$114</f>
        <v/>
      </c>
      <c r="F21" s="22">
        <f>'Suivi mensuel'!$M$115</f>
        <v/>
      </c>
      <c r="G21" s="22">
        <f>'Suivi mensuel'!$M$116</f>
        <v/>
      </c>
      <c r="H21" s="22">
        <f>'Suivi mensuel'!$M$117</f>
        <v/>
      </c>
    </row>
    <row r="24">
      <c r="A24" s="3" t="inlineStr">
        <is>
          <t>Répartition des dépenses budgétées</t>
        </is>
      </c>
      <c r="D24" s="3" t="inlineStr">
        <is>
          <t>Contrôles</t>
        </is>
      </c>
    </row>
    <row r="25">
      <c r="A25" s="7" t="inlineStr">
        <is>
          <t>Catégorie</t>
        </is>
      </c>
      <c r="B25" s="7" t="inlineStr">
        <is>
          <t>Dépenses budgétées</t>
        </is>
      </c>
      <c r="D25" s="10" t="inlineStr">
        <is>
          <t>État du budget</t>
        </is>
      </c>
      <c r="E25" s="16">
        <f>IFERROR(IF(SUM('Budget annuel'!$Q$7:$Q$106)=0,"Aucune donnée budgétaire","Données budgétaires disponibles"),"Vérifier les données")</f>
        <v/>
      </c>
    </row>
    <row r="26">
      <c r="A26" s="8" t="inlineStr">
        <is>
          <t>Salaires et avantages sociaux</t>
        </is>
      </c>
      <c r="B26" s="21">
        <f>SUMIFS('Budget annuel'!$Q$7:$Q$106,'Budget annuel'!$C$7:$C$106,$A26,'Budget annuel'!$B$7:$B$106,"Dépense")</f>
        <v/>
      </c>
      <c r="D26" s="10" t="inlineStr">
        <is>
          <t>Catégories non reconnues</t>
        </is>
      </c>
      <c r="E26" s="16">
        <f>IFERROR(IF(COUNTA('Budget annuel'!$C$7:$C$106)-(COUNTIF('Budget annuel'!$C$7:$C$106,"Ventes de produits")+COUNTIF('Budget annuel'!$C$7:$C$106,"Services professionnels")+COUNTIF('Budget annuel'!$C$7:$C$106,"Abonnements clients")+COUNTIF('Budget annuel'!$C$7:$C$106,"Salaires et avantages sociaux")+COUNTIF('Budget annuel'!$C$7:$C$106,"Loyer")+COUNTIF('Budget annuel'!$C$7:$C$106,"Télécommunications")+COUNTIF('Budget annuel'!$C$7:$C$106,"Marketing et publicité")+COUNTIF('Budget annuel'!$C$7:$C$106,"Fournitures de bureau")+COUNTIF('Budget annuel'!$C$7:$C$106,"Transport et déplacements")+COUNTIF('Budget annuel'!$C$7:$C$106,"Assurances")+COUNTIF('Budget annuel'!$C$7:$C$106,"Honoraires professionnels")+COUNTIF('Budget annuel'!$C$7:$C$106,"Logiciels et abonnements")+COUNTIF('Budget annuel'!$C$7:$C$106,"Entretien et réparations")+COUNTIF('Budget annuel'!$C$7:$C$106,"Frais bancaires")+COUNTIF('Budget annuel'!$C$7:$C$106,"Équipement")+COUNTIF('Budget annuel'!$C$7:$C$106,"Autre revenu")+COUNTIF('Budget annuel'!$C$7:$C$106,"Autre dépense"))=0,"Aucune catégorie non reconnue","Catégorie non reconnue à vérifier"),"Vérifier les données")</f>
        <v/>
      </c>
    </row>
    <row r="27">
      <c r="A27" s="9" t="inlineStr">
        <is>
          <t>Loyer</t>
        </is>
      </c>
      <c r="B27" s="22">
        <f>SUMIFS('Budget annuel'!$Q$7:$Q$106,'Budget annuel'!$C$7:$C$106,$A27,'Budget annuel'!$B$7:$B$106,"Dépense")</f>
        <v/>
      </c>
      <c r="D27" s="10" t="inlineStr">
        <is>
          <t>Montants négatifs</t>
        </is>
      </c>
      <c r="E27" s="16">
        <f>IFERROR(IF(COUNTIF('Budget annuel'!$E$7:$E$106,"&lt;0")+COUNTIF('Budget annuel'!$F$7:$F$106,"&lt;0")+COUNTIF('Budget annuel'!$G$7:$G$106,"&lt;0")+COUNTIF('Budget annuel'!$H$7:$H$106,"&lt;0")+COUNTIF('Budget annuel'!$I$7:$I$106,"&lt;0")+COUNTIF('Budget annuel'!$J$7:$J$106,"&lt;0")+COUNTIF('Budget annuel'!$K$7:$K$106,"&lt;0")+COUNTIF('Budget annuel'!$L$7:$L$106,"&lt;0")+COUNTIF('Budget annuel'!$M$7:$M$106,"&lt;0")+COUNTIF('Budget annuel'!$N$7:$N$106,"&lt;0")+COUNTIF('Budget annuel'!$O$7:$O$106,"&lt;0")+COUNTIF('Budget annuel'!$P$7:$P$106,"&lt;0")&gt;0,"Montant négatif à vérifier","Aucun montant négatif"),"Vérifier les données")</f>
        <v/>
      </c>
    </row>
    <row r="28">
      <c r="A28" s="8" t="inlineStr">
        <is>
          <t>Logiciels et abonnements</t>
        </is>
      </c>
      <c r="B28" s="21">
        <f>SUMIFS('Budget annuel'!$Q$7:$Q$106,'Budget annuel'!$C$7:$C$106,$A28,'Budget annuel'!$B$7:$B$106,"Dépense")</f>
        <v/>
      </c>
      <c r="D28" s="10" t="inlineStr">
        <is>
          <t>Concordance des totaux</t>
        </is>
      </c>
      <c r="E28" s="16">
        <f>IFERROR(IF(AND($A$5='Budget annuel'!$B$110,$D$5='Budget annuel'!$B$111,$G$5='Budget annuel'!$B$112),"Totaux concordants","Écart à vérifier"),"Vérifier les données")</f>
        <v/>
      </c>
    </row>
    <row r="29">
      <c r="A29" s="9" t="inlineStr">
        <is>
          <t>Marketing et publicité</t>
        </is>
      </c>
      <c r="B29" s="22">
        <f>SUMIFS('Budget annuel'!$Q$7:$Q$106,'Budget annuel'!$C$7:$C$106,$A29,'Budget annuel'!$B$7:$B$106,"Dépense")</f>
        <v/>
      </c>
    </row>
    <row r="30">
      <c r="A30" s="8" t="inlineStr">
        <is>
          <t>Transport et déplacements</t>
        </is>
      </c>
      <c r="B30" s="21">
        <f>SUMIFS('Budget annuel'!$Q$7:$Q$106,'Budget annuel'!$C$7:$C$106,$A30,'Budget annuel'!$B$7:$B$106,"Dépense")</f>
        <v/>
      </c>
    </row>
    <row r="31">
      <c r="A31" s="9" t="inlineStr">
        <is>
          <t>Honoraires professionnels</t>
        </is>
      </c>
      <c r="B31" s="22">
        <f>SUMIFS('Budget annuel'!$Q$7:$Q$106,'Budget annuel'!$C$7:$C$106,$A31,'Budget annuel'!$B$7:$B$106,"Dépense")</f>
        <v/>
      </c>
    </row>
    <row r="32">
      <c r="A32" s="8" t="inlineStr">
        <is>
          <t>Fournitures de bureau</t>
        </is>
      </c>
      <c r="B32" s="21">
        <f>SUMIFS('Budget annuel'!$Q$7:$Q$106,'Budget annuel'!$C$7:$C$106,$A32,'Budget annuel'!$B$7:$B$106,"Dépense")</f>
        <v/>
      </c>
    </row>
    <row r="35" ht="32" customHeight="1">
      <c r="A35" s="2" t="inlineStr">
        <is>
          <t>Outil de planification interne. Vérifier les données comptables, les taux de taxes et le traitement fiscal applicable auprès de vos conseillers et des autorités concernées.</t>
        </is>
      </c>
    </row>
    <row r="101">
      <c r="B101">
        <f>IFERROR("","")</f>
        <v/>
      </c>
      <c r="C101">
        <f>IFERROR("","")</f>
        <v/>
      </c>
      <c r="D101">
        <f>IFERROR("","")</f>
        <v/>
      </c>
      <c r="E101">
        <f>IFERROR("","")</f>
        <v/>
      </c>
      <c r="F101">
        <f>IFERROR("","")</f>
        <v/>
      </c>
      <c r="G101">
        <f>IFERROR("","")</f>
        <v/>
      </c>
      <c r="H101">
        <f>IFERROR("","")</f>
        <v/>
      </c>
    </row>
  </sheetData>
  <conditionalFormatting sqref="E25:E28">
    <cfRule type="expression" priority="1" dxfId="0">
      <formula>OR(ISNUMBER(FIND("vérifier",$E25)),ISNUMBER(FIND("Écart",$E25)))</formula>
    </cfRule>
    <cfRule type="expression" priority="2" dxfId="1">
      <formula>OR(ISNUMBER(FIND("disponibles",$E25)),ISNUMBER(FIND("Aucune",$E25)),ISNUMBER(FIND("concordants",$E25)))</formula>
    </cfRule>
  </conditionalFormatting>
  <conditionalFormatting sqref="G5">
    <cfRule type="cellIs" priority="3" operator="greaterThanOrEqual" dxfId="1">
      <formula>0</formula>
    </cfRule>
    <cfRule type="cellIs" priority="4" operator="lessThan" dxfId="0">
      <formula>0</formula>
    </cfRule>
  </conditionalFormatting>
  <conditionalFormatting sqref="J5">
    <cfRule type="cellIs" priority="5" operator="greaterThanOrEqual" dxfId="1">
      <formula>0</formula>
    </cfRule>
    <cfRule type="cellIs" priority="6" operator="lessThan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2026-08-26T21:38:55Z</dcterms:created>
  <dcterms:modified xmlns:dcterms="http://purl.org/dc/terms/" xmlns:xsi="http://www.w3.org/2001/XMLSchema-instance" xsi:type="dcterms:W3CDTF">2026-08-26T21:38:55Z</dcterms:modified>
</cp:coreProperties>
</file>