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Budget chantier" sheetId="2" state="visible" r:id="rId2"/>
    <sheet xmlns:r="http://schemas.openxmlformats.org/officeDocument/2006/relationships" name="Dépenses chantier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1" hidden="1">'Budget chantier'!$A$6:$R$106</definedName>
    <definedName name="_xlnm._FilterDatabase" localSheetId="2" hidden="1">'Dépenses chantier'!$A$6:$P$106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[$-fr-CA]$"/>
    <numFmt numFmtId="166" formatCode="0.0%"/>
    <numFmt numFmtId="167" formatCode="0.000%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F2933"/>
      <sz val="10"/>
    </font>
    <font>
      <name val="Aptos"/>
      <i val="1"/>
      <color rgb="001F2933"/>
      <sz val="10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b val="1"/>
      <color rgb="001F2933"/>
      <sz val="14"/>
    </font>
    <font>
      <name val="Aptos"/>
      <b val="1"/>
      <color rgb="001F2933"/>
      <sz val="13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2D6A9F"/>
      </patternFill>
    </fill>
    <fill>
      <patternFill patternType="solid">
        <fgColor rgb="00F3F5F7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0" fillId="6" borderId="1" pivotButton="0" quotePrefix="0" xfId="0"/>
    <xf numFmtId="164" fontId="0" fillId="6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0" borderId="1" pivotButton="0" quotePrefix="0" xfId="0"/>
    <xf numFmtId="165" fontId="6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65" fontId="0" fillId="6" borderId="1" applyAlignment="1" pivotButton="0" quotePrefix="0" xfId="0">
      <alignment horizontal="right" vertical="center"/>
    </xf>
    <xf numFmtId="166" fontId="0" fillId="6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left" vertical="center"/>
    </xf>
    <xf numFmtId="0" fontId="2" fillId="0" borderId="1" pivotButton="0" quotePrefix="0" xfId="0"/>
    <xf numFmtId="165" fontId="0" fillId="6" borderId="1" pivotButton="0" quotePrefix="0" xfId="0"/>
    <xf numFmtId="0" fontId="0" fillId="4" borderId="1" pivotButton="0" quotePrefix="0" xfId="0"/>
    <xf numFmtId="0" fontId="0" fillId="7" borderId="1" applyAlignment="1" pivotButton="0" quotePrefix="0" xfId="0">
      <alignment horizontal="left" vertical="center"/>
    </xf>
    <xf numFmtId="0" fontId="5" fillId="2" borderId="1" pivotButton="0" quotePrefix="0" xfId="0"/>
    <xf numFmtId="0" fontId="0" fillId="3" borderId="1" applyAlignment="1" pivotButton="0" quotePrefix="0" xfId="0">
      <alignment horizontal="left" vertical="center"/>
    </xf>
    <xf numFmtId="4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4" fillId="5" borderId="0" pivotButton="0" quotePrefix="0" xfId="0"/>
    <xf numFmtId="166" fontId="0" fillId="6" borderId="1" pivotButton="0" quotePrefix="0" xfId="0"/>
    <xf numFmtId="167" fontId="0" fillId="6" borderId="1" pivotButton="0" quotePrefix="0" xfId="0"/>
    <xf numFmtId="164" fontId="0" fillId="3" borderId="1" applyAlignment="1" pivotButton="0" quotePrefix="0" xfId="0">
      <alignment horizontal="right" vertical="center"/>
    </xf>
    <xf numFmtId="166" fontId="0" fillId="3" borderId="1" applyAlignment="1" pivotButton="0" quotePrefix="0" xfId="0">
      <alignment horizontal="left" vertical="center"/>
    </xf>
    <xf numFmtId="167" fontId="0" fillId="3" borderId="1" applyAlignment="1" pivotButton="0" quotePrefix="0" xfId="0">
      <alignment horizontal="left" vertical="center"/>
    </xf>
    <xf numFmtId="165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6" fillId="6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6" fontId="6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right" vertical="center"/>
    </xf>
    <xf numFmtId="166" fontId="0" fillId="6" borderId="1" applyAlignment="1" pivotButton="0" quotePrefix="0" xfId="0">
      <alignment horizontal="right" vertical="center"/>
    </xf>
    <xf numFmtId="165" fontId="0" fillId="6" borderId="1" pivotButton="0" quotePrefix="0" xfId="0"/>
    <xf numFmtId="165" fontId="0" fillId="3" borderId="1" applyAlignment="1" pivotButton="0" quotePrefix="0" xfId="0">
      <alignment horizontal="right" vertical="center"/>
    </xf>
    <xf numFmtId="166" fontId="0" fillId="6" borderId="1" pivotButton="0" quotePrefix="0" xfId="0"/>
    <xf numFmtId="167" fontId="0" fillId="6" borderId="1" pivotButton="0" quotePrefix="0" xfId="0"/>
    <xf numFmtId="166" fontId="0" fillId="3" borderId="1" applyAlignment="1" pivotButton="0" quotePrefix="0" xfId="0">
      <alignment horizontal="left" vertical="center"/>
    </xf>
    <xf numFmtId="167" fontId="0" fillId="3" borderId="1" applyAlignment="1" pivotButton="0" quotePrefix="0" xfId="0">
      <alignment horizontal="left" vertical="center"/>
    </xf>
    <xf numFmtId="165" fontId="0" fillId="3" borderId="1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147D64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ont>
        <name val="Aptos"/>
        <b val="1"/>
        <color rgb="00FFFFFF"/>
        <sz val="10"/>
      </font>
      <fill>
        <patternFill patternType="solid">
          <fgColor rgb="00C73939"/>
        </patternFill>
      </fill>
    </dxf>
    <dxf>
      <fill>
        <patternFill patternType="solid">
          <fgColor rgb="00D9E1F2"/>
        </patternFill>
      </fill>
    </dxf>
    <dxf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révisé et coût engagé par phase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bord'!K30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'Tableau de bord'!$J$31:$J$39</f>
            </numRef>
          </cat>
          <val>
            <numRef>
              <f>'Tableau de bord'!$K$31:$K$39</f>
            </numRef>
          </val>
        </ser>
        <ser>
          <idx val="1"/>
          <order val="1"/>
          <tx>
            <strRef>
              <f>'Tableau de bord'!L30</f>
            </strRef>
          </tx>
          <spPr>
            <a:solidFill xmlns:a="http://schemas.openxmlformats.org/drawingml/2006/main">
              <a:srgbClr val="E67E22"/>
            </a:solidFill>
            <a:ln xmlns:a="http://schemas.openxmlformats.org/drawingml/2006/main">
              <a:prstDash val="solid"/>
            </a:ln>
          </spPr>
          <cat>
            <numRef>
              <f>'Tableau de bord'!$J$31:$J$39</f>
            </numRef>
          </cat>
          <val>
            <numRef>
              <f>'Tableau de bord'!$L$31:$L$39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Phase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19</row>
      <rowOff>0</rowOff>
    </from>
    <ext cx="68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uiviPhases" displayName="tblSuiviPhases" ref="A13:G26" headerRowCount="1">
  <autoFilter ref="A13:G26"/>
  <tableColumns count="7">
    <tableColumn id="1" name="Phase"/>
    <tableColumn id="2" name="Budget révisé"/>
    <tableColumn id="3" name="Coût engagé"/>
    <tableColumn id="4" name="Solde budgétaire"/>
    <tableColumn id="5" name="Écart"/>
    <tableColumn id="6" name="Écart %"/>
    <tableColumn id="7" name="Éta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Budget" displayName="tblBudget" ref="A6:R106" headerRowCount="1">
  <autoFilter ref="A6:R106"/>
  <tableColumns count="18">
    <tableColumn id="1" name="Code budgétaire"/>
    <tableColumn id="2" name="Phase"/>
    <tableColumn id="3" name="Poste budgétaire"/>
    <tableColumn id="4" name="Type de coût"/>
    <tableColumn id="5" name="Unité"/>
    <tableColumn id="6" name="Quantité prévue"/>
    <tableColumn id="7" name="Coût unitaire prévu"/>
    <tableColumn id="8" name="Budget initial"/>
    <tableColumn id="9" name="Modifications approuvées"/>
    <tableColumn id="10" name="Budget révisé"/>
    <tableColumn id="11" name="Dépenses payées"/>
    <tableColumn id="12" name="Engagements à payer"/>
    <tableColumn id="13" name="Coût engagé"/>
    <tableColumn id="14" name="Solde budgétaire"/>
    <tableColumn id="15" name="Écart"/>
    <tableColumn id="16" name="Écart %"/>
    <tableColumn id="17" name="Statut"/>
    <tableColumn id="18" name="Commentair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Depenses" displayName="tblDepenses" ref="A6:P106" headerRowCount="1">
  <autoFilter ref="A6:P106"/>
  <tableColumns count="16">
    <tableColumn id="1" name="Date"/>
    <tableColumn id="2" name="No de facture ou référence"/>
    <tableColumn id="3" name="Fournisseur"/>
    <tableColumn id="4" name="Code budgétaire"/>
    <tableColumn id="5" name="Description"/>
    <tableColumn id="6" name="Type de coût"/>
    <tableColumn id="7" name="Statut de paiement"/>
    <tableColumn id="8" name="Montant avant taxes"/>
    <tableColumn id="9" name="TPS"/>
    <tableColumn id="10" name="TVQ"/>
    <tableColumn id="11" name="Montant total"/>
    <tableColumn id="12" name="Date de paiement"/>
    <tableColumn id="13" name="Mode de paiement"/>
    <tableColumn id="14" name="Commentaires"/>
    <tableColumn id="15" name="Code budgétaire valide"/>
    <tableColumn id="16" name="Écart de traite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" customWidth="1" min="3" max="3"/>
    <col width="27" customWidth="1" min="4" max="4"/>
    <col width="18" customWidth="1" min="5" max="5"/>
    <col width="18" customWidth="1" min="6" max="6"/>
    <col width="18" customWidth="1" min="7" max="7"/>
    <col width="30" customWidth="1" min="8" max="8"/>
    <col width="18" customWidth="1" min="9" max="9"/>
    <col width="20" customWidth="1" min="10" max="10"/>
    <col width="18" customWidth="1" min="11" max="11"/>
    <col width="18" customWidth="1" min="12" max="12"/>
  </cols>
  <sheetData>
    <row r="1">
      <c r="A1" s="1" t="inlineStr">
        <is>
          <t>Tableau de bord — Budget de chantier</t>
        </is>
      </c>
    </row>
    <row r="2">
      <c r="A2" s="2" t="inlineStr">
        <is>
          <t>Chantier :</t>
        </is>
      </c>
      <c r="B2" s="3">
        <f>'Paramètres'!$B$3</f>
        <v/>
      </c>
      <c r="E2" s="2" t="inlineStr">
        <is>
          <t>No de chantier :</t>
        </is>
      </c>
      <c r="F2" s="3">
        <f>'Paramètres'!$B$4</f>
        <v/>
      </c>
      <c r="I2" s="2" t="inlineStr">
        <is>
          <t>Statut :</t>
        </is>
      </c>
      <c r="J2" s="3">
        <f>'Paramètres'!$B$10</f>
        <v/>
      </c>
    </row>
    <row r="3">
      <c r="A3" s="2" t="inlineStr">
        <is>
          <t>Responsable :</t>
        </is>
      </c>
      <c r="B3" s="3">
        <f>'Paramètres'!$B$7</f>
        <v/>
      </c>
      <c r="E3" s="2" t="inlineStr">
        <is>
          <t>Période prévue :</t>
        </is>
      </c>
      <c r="F3" s="4">
        <f>'Paramètres'!$B$8</f>
        <v/>
      </c>
      <c r="G3" s="2" t="inlineStr">
        <is>
          <t>au</t>
        </is>
      </c>
      <c r="H3" s="4">
        <f>'Paramètres'!$B$9</f>
        <v/>
      </c>
    </row>
    <row r="4"/>
    <row r="5">
      <c r="A5" s="5" t="inlineStr">
        <is>
          <t>Budget initial</t>
        </is>
      </c>
      <c r="B5" s="34" t="n"/>
      <c r="D5" s="5" t="inlineStr">
        <is>
          <t>Modifications approuvées</t>
        </is>
      </c>
      <c r="E5" s="34" t="n"/>
      <c r="G5" s="5" t="inlineStr">
        <is>
          <t>Budget révisé</t>
        </is>
      </c>
      <c r="H5" s="34" t="n"/>
      <c r="J5" s="5" t="inlineStr">
        <is>
          <t>État du budget</t>
        </is>
      </c>
      <c r="K5" s="35" t="n"/>
      <c r="L5" s="34" t="n"/>
    </row>
    <row r="6">
      <c r="A6" s="36">
        <f>IFERROR(SUM('Budget chantier'!$H$7:$H$106),0)</f>
        <v/>
      </c>
      <c r="B6" s="34" t="n"/>
      <c r="D6" s="36">
        <f>IFERROR(SUM('Budget chantier'!$I$7:$I$106),0)</f>
        <v/>
      </c>
      <c r="E6" s="34" t="n"/>
      <c r="G6" s="36">
        <f>IFERROR(SUM('Budget chantier'!$J$7:$J$106),0)</f>
        <v/>
      </c>
      <c r="H6" s="34" t="n"/>
      <c r="J6" s="8">
        <f>IFERROR(IF(SUM('Budget chantier'!$J$7:$J$106)=0,"Aucun budget saisi",IF(SUM('Budget chantier'!$O$7:$O$106)/SUM('Budget chantier'!$J$7:$J$106)&gt;='Paramètres'!$E$6,"Dépassement critique",IF(SUM('Budget chantier'!$O$7:$O$106)/SUM('Budget chantier'!$J$7:$J$106)&gt;='Paramètres'!$E$5,"Dépassement à surveiller",IF(SUM('Budget chantier'!$O$7:$O$106)&gt;0,"Léger dépassement","Budget sous contrôle")))),"À vérifier")</f>
        <v/>
      </c>
      <c r="K6" s="37" t="n"/>
      <c r="L6" s="38" t="n"/>
    </row>
    <row r="7">
      <c r="J7" s="39" t="n"/>
      <c r="K7" s="40" t="n"/>
      <c r="L7" s="41" t="n"/>
    </row>
    <row r="8">
      <c r="A8" s="5" t="inlineStr">
        <is>
          <t>Coûts payés</t>
        </is>
      </c>
      <c r="B8" s="34" t="n"/>
      <c r="D8" s="5" t="inlineStr">
        <is>
          <t>Engagements à payer</t>
        </is>
      </c>
      <c r="E8" s="34" t="n"/>
      <c r="G8" s="5" t="inlineStr">
        <is>
          <t>Coût engagé</t>
        </is>
      </c>
      <c r="H8" s="34" t="n"/>
    </row>
    <row r="9">
      <c r="A9" s="36">
        <f>IFERROR(SUM('Budget chantier'!$K$7:$K$106),0)</f>
        <v/>
      </c>
      <c r="B9" s="34" t="n"/>
      <c r="D9" s="36">
        <f>IFERROR(SUM('Budget chantier'!$L$7:$L$106),0)</f>
        <v/>
      </c>
      <c r="E9" s="34" t="n"/>
      <c r="G9" s="36">
        <f>IFERROR(SUM('Budget chantier'!$M$7:$M$106),0)</f>
        <v/>
      </c>
      <c r="H9" s="34" t="n"/>
    </row>
    <row r="10"/>
    <row r="11">
      <c r="A11" s="5" t="inlineStr">
        <is>
          <t>Solde budgétaire</t>
        </is>
      </c>
      <c r="B11" s="34" t="n"/>
      <c r="D11" s="5" t="inlineStr">
        <is>
          <t>Écart global</t>
        </is>
      </c>
      <c r="E11" s="34" t="n"/>
      <c r="G11" s="5" t="inlineStr">
        <is>
          <t>Écart global %</t>
        </is>
      </c>
      <c r="H11" s="34" t="n"/>
    </row>
    <row r="12">
      <c r="A12" s="36">
        <f>IFERROR(SUM('Budget chantier'!$N$7:$N$106),0)</f>
        <v/>
      </c>
      <c r="B12" s="34" t="n"/>
      <c r="D12" s="36">
        <f>IFERROR(SUM('Budget chantier'!$O$7:$O$106),0)</f>
        <v/>
      </c>
      <c r="E12" s="34" t="n"/>
      <c r="G12" s="42">
        <f>IFERROR(SUM('Budget chantier'!$O$7:$O$106)/SUM('Budget chantier'!$J$7:$J$106),0)</f>
        <v/>
      </c>
      <c r="H12" s="34" t="n"/>
    </row>
    <row r="13">
      <c r="A13" s="10" t="inlineStr">
        <is>
          <t>Phase</t>
        </is>
      </c>
      <c r="B13" s="10" t="inlineStr">
        <is>
          <t>Budget révisé</t>
        </is>
      </c>
      <c r="C13" s="10" t="inlineStr">
        <is>
          <t>Coût engagé</t>
        </is>
      </c>
      <c r="D13" s="10" t="inlineStr">
        <is>
          <t>Solde budgétaire</t>
        </is>
      </c>
      <c r="E13" s="10" t="inlineStr">
        <is>
          <t>Écart</t>
        </is>
      </c>
      <c r="F13" s="10" t="inlineStr">
        <is>
          <t>Écart %</t>
        </is>
      </c>
      <c r="G13" s="10" t="inlineStr">
        <is>
          <t>État</t>
        </is>
      </c>
      <c r="H13" s="11" t="inlineStr">
        <is>
          <t>Contrôles de cohérence</t>
        </is>
      </c>
    </row>
    <row r="14">
      <c r="A14" s="12" t="inlineStr">
        <is>
          <t>Administration et permis</t>
        </is>
      </c>
      <c r="B14" s="43">
        <f>IFERROR(SUMIFS('Budget chantier'!$J$7:$J$106,'Budget chantier'!$B$7:$B$106,A14),0)</f>
        <v/>
      </c>
      <c r="C14" s="43">
        <f>IFERROR(SUMIFS('Budget chantier'!$M$7:$M$106,'Budget chantier'!$B$7:$B$106,A14),0)</f>
        <v/>
      </c>
      <c r="D14" s="43">
        <f>IFERROR(B14-C14,0)</f>
        <v/>
      </c>
      <c r="E14" s="43">
        <f>IFERROR(C14-B14,0)</f>
        <v/>
      </c>
      <c r="F14" s="44">
        <f>IFERROR(E14/B14,0)</f>
        <v/>
      </c>
      <c r="G14" s="15">
        <f>IFERROR(IF(B14=0,"Sans budget",IF(F14&gt;='Paramètres'!$E$6,"Critique",IF(F14&gt;='Paramètres'!$E$5,"À surveiller",IF(E14&gt;0,"Dépassement","Conforme")))),"À vérifier")</f>
        <v/>
      </c>
      <c r="H14" s="16" t="inlineStr">
        <is>
          <t>Écart entre budget et tableau de bord</t>
        </is>
      </c>
      <c r="I14" s="45">
        <f>IFERROR(SUM('Budget chantier'!$J$7:$J$106)-SUM(B14:B26),0)</f>
        <v/>
      </c>
      <c r="J14" s="34" t="n"/>
      <c r="K14" s="18" t="inlineStr">
        <is>
          <t>Attendu : 0,00 $</t>
        </is>
      </c>
    </row>
    <row r="15">
      <c r="A15" s="19" t="inlineStr">
        <is>
          <t>Démolition</t>
        </is>
      </c>
      <c r="B15" s="43">
        <f>IFERROR(SUMIFS('Budget chantier'!$J$7:$J$106,'Budget chantier'!$B$7:$B$106,A15),0)</f>
        <v/>
      </c>
      <c r="C15" s="43">
        <f>IFERROR(SUMIFS('Budget chantier'!$M$7:$M$106,'Budget chantier'!$B$7:$B$106,A15),0)</f>
        <v/>
      </c>
      <c r="D15" s="43">
        <f>IFERROR(B15-C15,0)</f>
        <v/>
      </c>
      <c r="E15" s="43">
        <f>IFERROR(C15-B15,0)</f>
        <v/>
      </c>
      <c r="F15" s="44">
        <f>IFERROR(E15/B15,0)</f>
        <v/>
      </c>
      <c r="G15" s="15">
        <f>IFERROR(IF(B15=0,"Sans budget",IF(F15&gt;='Paramètres'!$E$6,"Critique",IF(F15&gt;='Paramètres'!$E$5,"À surveiller",IF(E15&gt;0,"Dépassement","Conforme")))),"À vérifier")</f>
        <v/>
      </c>
      <c r="H15" s="16" t="inlineStr">
        <is>
          <t>Écart entre coûts engagés et tableau de bord</t>
        </is>
      </c>
      <c r="I15" s="45">
        <f>IFERROR(SUM('Budget chantier'!$M$7:$M$106)-SUM(C14:C26),0)</f>
        <v/>
      </c>
      <c r="J15" s="34" t="n"/>
      <c r="K15" s="18" t="inlineStr">
        <is>
          <t>Attendu : 0,00 $</t>
        </is>
      </c>
    </row>
    <row r="16">
      <c r="A16" s="12" t="inlineStr">
        <is>
          <t>Excavation et fondation</t>
        </is>
      </c>
      <c r="B16" s="43">
        <f>IFERROR(SUMIFS('Budget chantier'!$J$7:$J$106,'Budget chantier'!$B$7:$B$106,A16),0)</f>
        <v/>
      </c>
      <c r="C16" s="43">
        <f>IFERROR(SUMIFS('Budget chantier'!$M$7:$M$106,'Budget chantier'!$B$7:$B$106,A16),0)</f>
        <v/>
      </c>
      <c r="D16" s="43">
        <f>IFERROR(B16-C16,0)</f>
        <v/>
      </c>
      <c r="E16" s="43">
        <f>IFERROR(C16-B16,0)</f>
        <v/>
      </c>
      <c r="F16" s="44">
        <f>IFERROR(E16/B16,0)</f>
        <v/>
      </c>
      <c r="G16" s="15">
        <f>IFERROR(IF(B16=0,"Sans budget",IF(F16&gt;='Paramètres'!$E$6,"Critique",IF(F16&gt;='Paramètres'!$E$5,"À surveiller",IF(E16&gt;0,"Dépassement","Conforme")))),"À vérifier")</f>
        <v/>
      </c>
      <c r="H16" s="16" t="inlineStr">
        <is>
          <t>Dépenses avec code budgétaire invalide</t>
        </is>
      </c>
      <c r="I16" s="3">
        <f>IFERROR(COUNTIF('Dépenses chantier'!$O$7:$O$106,"Non"),0)</f>
        <v/>
      </c>
      <c r="J16" s="34" t="n"/>
      <c r="K16" s="18" t="inlineStr">
        <is>
          <t>Attendu : 0</t>
        </is>
      </c>
    </row>
    <row r="17">
      <c r="A17" s="19" t="inlineStr">
        <is>
          <t>Charpente et structure</t>
        </is>
      </c>
      <c r="B17" s="43">
        <f>IFERROR(SUMIFS('Budget chantier'!$J$7:$J$106,'Budget chantier'!$B$7:$B$106,A17),0)</f>
        <v/>
      </c>
      <c r="C17" s="43">
        <f>IFERROR(SUMIFS('Budget chantier'!$M$7:$M$106,'Budget chantier'!$B$7:$B$106,A17),0)</f>
        <v/>
      </c>
      <c r="D17" s="43">
        <f>IFERROR(B17-C17,0)</f>
        <v/>
      </c>
      <c r="E17" s="43">
        <f>IFERROR(C17-B17,0)</f>
        <v/>
      </c>
      <c r="F17" s="44">
        <f>IFERROR(E17/B17,0)</f>
        <v/>
      </c>
      <c r="G17" s="15">
        <f>IFERROR(IF(B17=0,"Sans budget",IF(F17&gt;='Paramètres'!$E$6,"Critique",IF(F17&gt;='Paramètres'!$E$5,"À surveiller",IF(E17&gt;0,"Dépassement","Conforme")))),"À vérifier")</f>
        <v/>
      </c>
      <c r="H17" s="16" t="inlineStr">
        <is>
          <t>Dépenses à payer sans date de paiement</t>
        </is>
      </c>
      <c r="I17" s="3">
        <f>IFERROR(COUNTIFS('Dépenses chantier'!$G$7:$G$106,"À payer",'Dépenses chantier'!$L$7:$L$106,""),0)</f>
        <v/>
      </c>
      <c r="J17" s="34" t="n"/>
      <c r="K17" s="18" t="inlineStr">
        <is>
          <t>Attendu : À surveiller</t>
        </is>
      </c>
    </row>
    <row r="18">
      <c r="A18" s="12" t="inlineStr">
        <is>
          <t>Toiture</t>
        </is>
      </c>
      <c r="B18" s="43">
        <f>IFERROR(SUMIFS('Budget chantier'!$J$7:$J$106,'Budget chantier'!$B$7:$B$106,A18),0)</f>
        <v/>
      </c>
      <c r="C18" s="43">
        <f>IFERROR(SUMIFS('Budget chantier'!$M$7:$M$106,'Budget chantier'!$B$7:$B$106,A18),0)</f>
        <v/>
      </c>
      <c r="D18" s="43">
        <f>IFERROR(B18-C18,0)</f>
        <v/>
      </c>
      <c r="E18" s="43">
        <f>IFERROR(C18-B18,0)</f>
        <v/>
      </c>
      <c r="F18" s="44">
        <f>IFERROR(E18/B18,0)</f>
        <v/>
      </c>
      <c r="G18" s="15">
        <f>IFERROR(IF(B18=0,"Sans budget",IF(F18&gt;='Paramètres'!$E$6,"Critique",IF(F18&gt;='Paramètres'!$E$5,"À surveiller",IF(E18&gt;0,"Dépassement","Conforme")))),"À vérifier")</f>
        <v/>
      </c>
      <c r="H18" s="16" t="inlineStr">
        <is>
          <t>Dépenses annulées</t>
        </is>
      </c>
      <c r="I18" s="3">
        <f>IFERROR(COUNTIF('Dépenses chantier'!$G$7:$G$106,"Annulée"),0)</f>
        <v/>
      </c>
      <c r="J18" s="34" t="n"/>
      <c r="K18" s="18" t="inlineStr">
        <is>
          <t>Attendu : Information</t>
        </is>
      </c>
    </row>
    <row r="19">
      <c r="A19" s="19" t="inlineStr">
        <is>
          <t>Portes et fenêtres</t>
        </is>
      </c>
      <c r="B19" s="43">
        <f>IFERROR(SUMIFS('Budget chantier'!$J$7:$J$106,'Budget chantier'!$B$7:$B$106,A19),0)</f>
        <v/>
      </c>
      <c r="C19" s="43">
        <f>IFERROR(SUMIFS('Budget chantier'!$M$7:$M$106,'Budget chantier'!$B$7:$B$106,A19),0)</f>
        <v/>
      </c>
      <c r="D19" s="43">
        <f>IFERROR(B19-C19,0)</f>
        <v/>
      </c>
      <c r="E19" s="43">
        <f>IFERROR(C19-B19,0)</f>
        <v/>
      </c>
      <c r="F19" s="44">
        <f>IFERROR(E19/B19,0)</f>
        <v/>
      </c>
      <c r="G19" s="15">
        <f>IFERROR(IF(B19=0,"Sans budget",IF(F19&gt;='Paramètres'!$E$6,"Critique",IF(F19&gt;='Paramètres'!$E$5,"À surveiller",IF(E19&gt;0,"Dépassement","Conforme")))),"À vérifier")</f>
        <v/>
      </c>
      <c r="I19">
        <f>""</f>
        <v/>
      </c>
    </row>
    <row r="20">
      <c r="A20" s="12" t="inlineStr">
        <is>
          <t>Plomberie</t>
        </is>
      </c>
      <c r="B20" s="43">
        <f>IFERROR(SUMIFS('Budget chantier'!$J$7:$J$106,'Budget chantier'!$B$7:$B$106,A20),0)</f>
        <v/>
      </c>
      <c r="C20" s="43">
        <f>IFERROR(SUMIFS('Budget chantier'!$M$7:$M$106,'Budget chantier'!$B$7:$B$106,A20),0)</f>
        <v/>
      </c>
      <c r="D20" s="43">
        <f>IFERROR(B20-C20,0)</f>
        <v/>
      </c>
      <c r="E20" s="43">
        <f>IFERROR(C20-B20,0)</f>
        <v/>
      </c>
      <c r="F20" s="44">
        <f>IFERROR(E20/B20,0)</f>
        <v/>
      </c>
      <c r="G20" s="15">
        <f>IFERROR(IF(B20=0,"Sans budget",IF(F20&gt;='Paramètres'!$E$6,"Critique",IF(F20&gt;='Paramètres'!$E$5,"À surveiller",IF(E20&gt;0,"Dépassement","Conforme")))),"À vérifier")</f>
        <v/>
      </c>
      <c r="I20">
        <f>""</f>
        <v/>
      </c>
    </row>
    <row r="21">
      <c r="A21" s="19" t="inlineStr">
        <is>
          <t>Électricité</t>
        </is>
      </c>
      <c r="B21" s="43">
        <f>IFERROR(SUMIFS('Budget chantier'!$J$7:$J$106,'Budget chantier'!$B$7:$B$106,A21),0)</f>
        <v/>
      </c>
      <c r="C21" s="43">
        <f>IFERROR(SUMIFS('Budget chantier'!$M$7:$M$106,'Budget chantier'!$B$7:$B$106,A21),0)</f>
        <v/>
      </c>
      <c r="D21" s="43">
        <f>IFERROR(B21-C21,0)</f>
        <v/>
      </c>
      <c r="E21" s="43">
        <f>IFERROR(C21-B21,0)</f>
        <v/>
      </c>
      <c r="F21" s="44">
        <f>IFERROR(E21/B21,0)</f>
        <v/>
      </c>
      <c r="G21" s="15">
        <f>IFERROR(IF(B21=0,"Sans budget",IF(F21&gt;='Paramètres'!$E$6,"Critique",IF(F21&gt;='Paramètres'!$E$5,"À surveiller",IF(E21&gt;0,"Dépassement","Conforme")))),"À vérifier")</f>
        <v/>
      </c>
      <c r="I21">
        <f>""</f>
        <v/>
      </c>
    </row>
    <row r="22">
      <c r="A22" s="12" t="inlineStr">
        <is>
          <t>Isolation et gypse</t>
        </is>
      </c>
      <c r="B22" s="43">
        <f>IFERROR(SUMIFS('Budget chantier'!$J$7:$J$106,'Budget chantier'!$B$7:$B$106,A22),0)</f>
        <v/>
      </c>
      <c r="C22" s="43">
        <f>IFERROR(SUMIFS('Budget chantier'!$M$7:$M$106,'Budget chantier'!$B$7:$B$106,A22),0)</f>
        <v/>
      </c>
      <c r="D22" s="43">
        <f>IFERROR(B22-C22,0)</f>
        <v/>
      </c>
      <c r="E22" s="43">
        <f>IFERROR(C22-B22,0)</f>
        <v/>
      </c>
      <c r="F22" s="44">
        <f>IFERROR(E22/B22,0)</f>
        <v/>
      </c>
      <c r="G22" s="15">
        <f>IFERROR(IF(B22=0,"Sans budget",IF(F22&gt;='Paramètres'!$E$6,"Critique",IF(F22&gt;='Paramètres'!$E$5,"À surveiller",IF(E22&gt;0,"Dépassement","Conforme")))),"À vérifier")</f>
        <v/>
      </c>
      <c r="I22">
        <f>""</f>
        <v/>
      </c>
    </row>
    <row r="23">
      <c r="A23" s="19" t="inlineStr">
        <is>
          <t>Finition intérieure</t>
        </is>
      </c>
      <c r="B23" s="43">
        <f>IFERROR(SUMIFS('Budget chantier'!$J$7:$J$106,'Budget chantier'!$B$7:$B$106,A23),0)</f>
        <v/>
      </c>
      <c r="C23" s="43">
        <f>IFERROR(SUMIFS('Budget chantier'!$M$7:$M$106,'Budget chantier'!$B$7:$B$106,A23),0)</f>
        <v/>
      </c>
      <c r="D23" s="43">
        <f>IFERROR(B23-C23,0)</f>
        <v/>
      </c>
      <c r="E23" s="43">
        <f>IFERROR(C23-B23,0)</f>
        <v/>
      </c>
      <c r="F23" s="44">
        <f>IFERROR(E23/B23,0)</f>
        <v/>
      </c>
      <c r="G23" s="15">
        <f>IFERROR(IF(B23=0,"Sans budget",IF(F23&gt;='Paramètres'!$E$6,"Critique",IF(F23&gt;='Paramètres'!$E$5,"À surveiller",IF(E23&gt;0,"Dépassement","Conforme")))),"À vérifier")</f>
        <v/>
      </c>
      <c r="I23">
        <f>""</f>
        <v/>
      </c>
    </row>
    <row r="24">
      <c r="A24" s="12" t="inlineStr">
        <is>
          <t>Revêtement extérieur</t>
        </is>
      </c>
      <c r="B24" s="43">
        <f>IFERROR(SUMIFS('Budget chantier'!$J$7:$J$106,'Budget chantier'!$B$7:$B$106,A24),0)</f>
        <v/>
      </c>
      <c r="C24" s="43">
        <f>IFERROR(SUMIFS('Budget chantier'!$M$7:$M$106,'Budget chantier'!$B$7:$B$106,A24),0)</f>
        <v/>
      </c>
      <c r="D24" s="43">
        <f>IFERROR(B24-C24,0)</f>
        <v/>
      </c>
      <c r="E24" s="43">
        <f>IFERROR(C24-B24,0)</f>
        <v/>
      </c>
      <c r="F24" s="44">
        <f>IFERROR(E24/B24,0)</f>
        <v/>
      </c>
      <c r="G24" s="15">
        <f>IFERROR(IF(B24=0,"Sans budget",IF(F24&gt;='Paramètres'!$E$6,"Critique",IF(F24&gt;='Paramètres'!$E$5,"À surveiller",IF(E24&gt;0,"Dépassement","Conforme")))),"À vérifier")</f>
        <v/>
      </c>
      <c r="I24">
        <f>""</f>
        <v/>
      </c>
    </row>
    <row r="25">
      <c r="A25" s="19" t="inlineStr">
        <is>
          <t>Aménagement extérieur</t>
        </is>
      </c>
      <c r="B25" s="43">
        <f>IFERROR(SUMIFS('Budget chantier'!$J$7:$J$106,'Budget chantier'!$B$7:$B$106,A25),0)</f>
        <v/>
      </c>
      <c r="C25" s="43">
        <f>IFERROR(SUMIFS('Budget chantier'!$M$7:$M$106,'Budget chantier'!$B$7:$B$106,A25),0)</f>
        <v/>
      </c>
      <c r="D25" s="43">
        <f>IFERROR(B25-C25,0)</f>
        <v/>
      </c>
      <c r="E25" s="43">
        <f>IFERROR(C25-B25,0)</f>
        <v/>
      </c>
      <c r="F25" s="44">
        <f>IFERROR(E25/B25,0)</f>
        <v/>
      </c>
      <c r="G25" s="15">
        <f>IFERROR(IF(B25=0,"Sans budget",IF(F25&gt;='Paramètres'!$E$6,"Critique",IF(F25&gt;='Paramètres'!$E$5,"À surveiller",IF(E25&gt;0,"Dépassement","Conforme")))),"À vérifier")</f>
        <v/>
      </c>
      <c r="I25">
        <f>""</f>
        <v/>
      </c>
    </row>
    <row r="26">
      <c r="A26" s="12" t="inlineStr">
        <is>
          <t>Contingence</t>
        </is>
      </c>
      <c r="B26" s="43">
        <f>IFERROR(SUMIFS('Budget chantier'!$J$7:$J$106,'Budget chantier'!$B$7:$B$106,A26),0)</f>
        <v/>
      </c>
      <c r="C26" s="43">
        <f>IFERROR(SUMIFS('Budget chantier'!$M$7:$M$106,'Budget chantier'!$B$7:$B$106,A26),0)</f>
        <v/>
      </c>
      <c r="D26" s="43">
        <f>IFERROR(B26-C26,0)</f>
        <v/>
      </c>
      <c r="E26" s="43">
        <f>IFERROR(C26-B26,0)</f>
        <v/>
      </c>
      <c r="F26" s="44">
        <f>IFERROR(E26/B26,0)</f>
        <v/>
      </c>
      <c r="G26" s="15">
        <f>IFERROR(IF(B26=0,"Sans budget",IF(F26&gt;='Paramètres'!$E$6,"Critique",IF(F26&gt;='Paramètres'!$E$5,"À surveiller",IF(E26&gt;0,"Dépassement","Conforme")))),"À vérifier")</f>
        <v/>
      </c>
      <c r="I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I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I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I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I30">
        <f>""</f>
        <v/>
      </c>
      <c r="J30" s="20" t="inlineStr">
        <is>
          <t>Phase</t>
        </is>
      </c>
      <c r="K30" s="20" t="inlineStr">
        <is>
          <t>Budget révisé</t>
        </is>
      </c>
      <c r="L30" s="20" t="inlineStr">
        <is>
          <t>Coût engagé</t>
        </is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I31">
        <f>""</f>
        <v/>
      </c>
      <c r="J31" s="3">
        <f>A14</f>
        <v/>
      </c>
      <c r="K31" s="45">
        <f>B14</f>
        <v/>
      </c>
      <c r="L31" s="45">
        <f>C14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I32">
        <f>""</f>
        <v/>
      </c>
      <c r="J32" s="3">
        <f>A15</f>
        <v/>
      </c>
      <c r="K32" s="45">
        <f>B15</f>
        <v/>
      </c>
      <c r="L32" s="45">
        <f>C15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I33">
        <f>""</f>
        <v/>
      </c>
      <c r="J33" s="3">
        <f>A16</f>
        <v/>
      </c>
      <c r="K33" s="45">
        <f>B16</f>
        <v/>
      </c>
      <c r="L33" s="45">
        <f>C16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I34">
        <f>""</f>
        <v/>
      </c>
      <c r="J34" s="3">
        <f>A17</f>
        <v/>
      </c>
      <c r="K34" s="45">
        <f>B17</f>
        <v/>
      </c>
      <c r="L34" s="45">
        <f>C17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I35">
        <f>""</f>
        <v/>
      </c>
      <c r="J35" s="3">
        <f>A18</f>
        <v/>
      </c>
      <c r="K35" s="45">
        <f>B18</f>
        <v/>
      </c>
      <c r="L35" s="45">
        <f>C18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I36">
        <f>""</f>
        <v/>
      </c>
      <c r="J36" s="3">
        <f>A20</f>
        <v/>
      </c>
      <c r="K36" s="45">
        <f>B20</f>
        <v/>
      </c>
      <c r="L36" s="45">
        <f>C20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I37">
        <f>""</f>
        <v/>
      </c>
      <c r="J37" s="3">
        <f>A21</f>
        <v/>
      </c>
      <c r="K37" s="45">
        <f>B21</f>
        <v/>
      </c>
      <c r="L37" s="45">
        <f>C21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I38">
        <f>""</f>
        <v/>
      </c>
      <c r="J38" s="3">
        <f>A23</f>
        <v/>
      </c>
      <c r="K38" s="45">
        <f>B23</f>
        <v/>
      </c>
      <c r="L38" s="45">
        <f>C23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I39">
        <f>""</f>
        <v/>
      </c>
      <c r="J39" s="3">
        <f>A26</f>
        <v/>
      </c>
      <c r="K39" s="45">
        <f>B26</f>
        <v/>
      </c>
      <c r="L39" s="45">
        <f>C26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</row>
  </sheetData>
  <mergeCells count="27">
    <mergeCell ref="A1:L1"/>
    <mergeCell ref="A5:B5"/>
    <mergeCell ref="A6:B6"/>
    <mergeCell ref="D5:E5"/>
    <mergeCell ref="D6:E6"/>
    <mergeCell ref="G5:H5"/>
    <mergeCell ref="G6:H6"/>
    <mergeCell ref="A8:B8"/>
    <mergeCell ref="A9:B9"/>
    <mergeCell ref="D8:E8"/>
    <mergeCell ref="D9:E9"/>
    <mergeCell ref="G8:H8"/>
    <mergeCell ref="G9:H9"/>
    <mergeCell ref="A11:B11"/>
    <mergeCell ref="A12:B12"/>
    <mergeCell ref="D11:E11"/>
    <mergeCell ref="D12:E12"/>
    <mergeCell ref="G11:H11"/>
    <mergeCell ref="G12:H12"/>
    <mergeCell ref="J5:L5"/>
    <mergeCell ref="J6:L7"/>
    <mergeCell ref="H13:L13"/>
    <mergeCell ref="I14:J14"/>
    <mergeCell ref="I15:J15"/>
    <mergeCell ref="I16:J16"/>
    <mergeCell ref="I17:J17"/>
    <mergeCell ref="I18:J18"/>
  </mergeCells>
  <conditionalFormatting sqref="J6">
    <cfRule type="expression" priority="1" dxfId="0">
      <formula>$J$6="Budget sous contrôle"</formula>
    </cfRule>
    <cfRule type="expression" priority="2" dxfId="1">
      <formula>$J$6="Léger dépassement"</formula>
    </cfRule>
    <cfRule type="expression" priority="3" dxfId="2">
      <formula>$J$6="Dépassement à surveiller"</formula>
    </cfRule>
    <cfRule type="expression" priority="4" dxfId="3">
      <formula>$J$6="Dépassement critique"</formula>
    </cfRule>
    <cfRule type="expression" priority="5" dxfId="4">
      <formula>OR($J$6="Aucun budget saisi",$J$6="À vérifier")</formula>
    </cfRule>
  </conditionalFormatting>
  <conditionalFormatting sqref="G14:G26">
    <cfRule type="expression" priority="6" dxfId="0">
      <formula>$G14="Conforme"</formula>
    </cfRule>
    <cfRule type="expression" priority="7" dxfId="1">
      <formula>$G14="Dépassement"</formula>
    </cfRule>
    <cfRule type="expression" priority="8" dxfId="2">
      <formula>$G14="À surveiller"</formula>
    </cfRule>
    <cfRule type="expression" priority="9" dxfId="3">
      <formula>$G14="Critique"</formula>
    </cfRule>
    <cfRule type="expression" priority="10" dxfId="4">
      <formula>OR($G14="Sans budget",$G14="À vérifier")</formula>
    </cfRule>
  </conditionalFormatting>
  <conditionalFormatting sqref="I14:I15">
    <cfRule type="expression" priority="11" dxfId="3">
      <formula>$I14&lt;&gt;0</formula>
    </cfRule>
  </conditionalFormatting>
  <conditionalFormatting sqref="I16">
    <cfRule type="expression" priority="12" dxfId="3">
      <formula>$I16&lt;&gt;0</formula>
    </cfRule>
  </conditionalFormatting>
  <printOptions horizontalCentered="1"/>
  <pageMargins left="0.3" right="0.3" top="0.5" bottom="0.5" header="0.2" footer="0.2"/>
  <pageSetup orientation="landscape" fitToHeight="1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1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8" customWidth="1" min="3" max="3"/>
    <col width="25" customWidth="1" min="4" max="4"/>
    <col width="12" customWidth="1" min="5" max="5"/>
    <col width="15" customWidth="1" min="6" max="6"/>
    <col width="19" customWidth="1" min="7" max="7"/>
    <col width="17" customWidth="1" min="8" max="8"/>
    <col width="22" customWidth="1" min="9" max="9"/>
    <col width="17" customWidth="1" min="10" max="10"/>
    <col width="17" customWidth="1" min="11" max="11"/>
    <col width="19" customWidth="1" min="12" max="12"/>
    <col width="16" customWidth="1" min="13" max="13"/>
    <col width="18" customWidth="1" min="14" max="14"/>
    <col width="14" customWidth="1" min="15" max="15"/>
    <col width="11" customWidth="1" min="16" max="16"/>
    <col width="18" customWidth="1" min="17" max="17"/>
    <col width="36" customWidth="1" min="18" max="18"/>
  </cols>
  <sheetData>
    <row r="1">
      <c r="A1" s="1" t="inlineStr">
        <is>
          <t>Budget de chantier</t>
        </is>
      </c>
    </row>
    <row r="2">
      <c r="A2" s="2" t="inlineStr">
        <is>
          <t>Chantier :</t>
        </is>
      </c>
      <c r="B2" s="3">
        <f>'Paramètres'!$B$3</f>
        <v/>
      </c>
      <c r="E2" s="2" t="inlineStr">
        <is>
          <t>No de chantier :</t>
        </is>
      </c>
      <c r="F2" s="3">
        <f>'Paramètres'!$B$4</f>
        <v/>
      </c>
      <c r="I2" s="2" t="inlineStr">
        <is>
          <t>Client :</t>
        </is>
      </c>
      <c r="J2" s="3">
        <f>'Paramètres'!$B$5</f>
        <v/>
      </c>
    </row>
    <row r="3">
      <c r="A3" s="2" t="inlineStr">
        <is>
          <t>Période prévue :</t>
        </is>
      </c>
      <c r="B3" s="4">
        <f>'Paramètres'!$B$8</f>
        <v/>
      </c>
      <c r="C3" s="2" t="inlineStr">
        <is>
          <t>au</t>
        </is>
      </c>
      <c r="D3" s="4">
        <f>'Paramètres'!$B$9</f>
        <v/>
      </c>
      <c r="E3" s="2" t="inlineStr">
        <is>
          <t>Traitement budgétaire :</t>
        </is>
      </c>
      <c r="F3" s="3">
        <f>'Paramètres'!$E$9</f>
        <v/>
      </c>
    </row>
    <row r="6">
      <c r="A6" s="10" t="inlineStr">
        <is>
          <t>Code budgétaire</t>
        </is>
      </c>
      <c r="B6" s="10" t="inlineStr">
        <is>
          <t>Phase</t>
        </is>
      </c>
      <c r="C6" s="10" t="inlineStr">
        <is>
          <t>Poste budgétaire</t>
        </is>
      </c>
      <c r="D6" s="10" t="inlineStr">
        <is>
          <t>Type de coût</t>
        </is>
      </c>
      <c r="E6" s="10" t="inlineStr">
        <is>
          <t>Unité</t>
        </is>
      </c>
      <c r="F6" s="10" t="inlineStr">
        <is>
          <t>Quantité prévue</t>
        </is>
      </c>
      <c r="G6" s="10" t="inlineStr">
        <is>
          <t>Coût unitaire prévu</t>
        </is>
      </c>
      <c r="H6" s="10" t="inlineStr">
        <is>
          <t>Budget initial</t>
        </is>
      </c>
      <c r="I6" s="10" t="inlineStr">
        <is>
          <t>Modifications approuvées</t>
        </is>
      </c>
      <c r="J6" s="10" t="inlineStr">
        <is>
          <t>Budget révisé</t>
        </is>
      </c>
      <c r="K6" s="10" t="inlineStr">
        <is>
          <t>Dépenses payées</t>
        </is>
      </c>
      <c r="L6" s="10" t="inlineStr">
        <is>
          <t>Engagements à payer</t>
        </is>
      </c>
      <c r="M6" s="10" t="inlineStr">
        <is>
          <t>Coût engagé</t>
        </is>
      </c>
      <c r="N6" s="10" t="inlineStr">
        <is>
          <t>Solde budgétaire</t>
        </is>
      </c>
      <c r="O6" s="10" t="inlineStr">
        <is>
          <t>Écart</t>
        </is>
      </c>
      <c r="P6" s="10" t="inlineStr">
        <is>
          <t>Écart %</t>
        </is>
      </c>
      <c r="Q6" s="10" t="inlineStr">
        <is>
          <t>Statut</t>
        </is>
      </c>
      <c r="R6" s="10" t="inlineStr">
        <is>
          <t>Commentaires</t>
        </is>
      </c>
    </row>
    <row r="7">
      <c r="A7" s="21" t="inlineStr">
        <is>
          <t>ADM-100</t>
        </is>
      </c>
      <c r="B7" s="21" t="inlineStr">
        <is>
          <t>Administration et permis</t>
        </is>
      </c>
      <c r="C7" s="21" t="inlineStr">
        <is>
          <t>Permis de rénovation municipale</t>
        </is>
      </c>
      <c r="D7" s="21" t="inlineStr">
        <is>
          <t>Permis et frais</t>
        </is>
      </c>
      <c r="E7" s="21" t="inlineStr">
        <is>
          <t>forfait</t>
        </is>
      </c>
      <c r="F7" s="22" t="n">
        <v>1</v>
      </c>
      <c r="G7" s="46" t="n">
        <v>1275</v>
      </c>
      <c r="H7" s="43">
        <f>IF(A7="","",IFERROR(F7*G7,0))</f>
        <v/>
      </c>
      <c r="I7" s="46" t="n">
        <v>0</v>
      </c>
      <c r="J7" s="43">
        <f>IF(A7="","",IFERROR(H7+I7,0))</f>
        <v/>
      </c>
      <c r="K7" s="43">
        <f>IF(A7="","",IFERROR(SUMIFS('Dépenses chantier'!$H$7:$H$106,'Dépenses chantier'!$D$7:$D$106,A7,'Dépenses chantier'!$G$7:$G$106,"Payée"),0))</f>
        <v/>
      </c>
      <c r="L7" s="43">
        <f>IF(A7="","",IFERROR(SUMIFS('Dépenses chantier'!$H$7:$H$106,'Dépenses chantier'!$D$7:$D$106,A7,'Dépenses chantier'!$G$7:$G$106,"À payer")+SUMIFS('Dépenses chantier'!$H$7:$H$106,'Dépenses chantier'!$D$7:$D$106,A7,'Dépenses chantier'!$G$7:$G$106,"Engagée"),0))</f>
        <v/>
      </c>
      <c r="M7" s="43">
        <f>IF(A7="","",IFERROR(K7+L7,0))</f>
        <v/>
      </c>
      <c r="N7" s="43">
        <f>IF(A7="","",IFERROR(J7-M7,0))</f>
        <v/>
      </c>
      <c r="O7" s="43">
        <f>IF(A7="","",IFERROR(M7-J7,0))</f>
        <v/>
      </c>
      <c r="P7" s="44">
        <f>IF(A7="","",IFERROR(O7/J7,0))</f>
        <v/>
      </c>
      <c r="Q7" s="21" t="inlineStr">
        <is>
          <t>Terminé</t>
        </is>
      </c>
      <c r="R7" s="21" t="inlineStr">
        <is>
          <t>Permis émis par la municipalité</t>
        </is>
      </c>
    </row>
    <row r="8">
      <c r="A8" s="21" t="inlineStr">
        <is>
          <t>DEM-200</t>
        </is>
      </c>
      <c r="B8" s="21" t="inlineStr">
        <is>
          <t>Démolition</t>
        </is>
      </c>
      <c r="C8" s="21" t="inlineStr">
        <is>
          <t>Démolition des cloisons intérieures</t>
        </is>
      </c>
      <c r="D8" s="21" t="inlineStr">
        <is>
          <t>Main-d’œuvre interne</t>
        </is>
      </c>
      <c r="E8" s="21" t="inlineStr">
        <is>
          <t>heure</t>
        </is>
      </c>
      <c r="F8" s="22" t="n">
        <v>56</v>
      </c>
      <c r="G8" s="46" t="n">
        <v>42</v>
      </c>
      <c r="H8" s="43">
        <f>IF(A8="","",IFERROR(F8*G8,0))</f>
        <v/>
      </c>
      <c r="I8" s="46" t="n">
        <v>0</v>
      </c>
      <c r="J8" s="43">
        <f>IF(A8="","",IFERROR(H8+I8,0))</f>
        <v/>
      </c>
      <c r="K8" s="43">
        <f>IF(A8="","",IFERROR(SUMIFS('Dépenses chantier'!$H$7:$H$106,'Dépenses chantier'!$D$7:$D$106,A8,'Dépenses chantier'!$G$7:$G$106,"Payée"),0))</f>
        <v/>
      </c>
      <c r="L8" s="43">
        <f>IF(A8="","",IFERROR(SUMIFS('Dépenses chantier'!$H$7:$H$106,'Dépenses chantier'!$D$7:$D$106,A8,'Dépenses chantier'!$G$7:$G$106,"À payer")+SUMIFS('Dépenses chantier'!$H$7:$H$106,'Dépenses chantier'!$D$7:$D$106,A8,'Dépenses chantier'!$G$7:$G$106,"Engagée"),0))</f>
        <v/>
      </c>
      <c r="M8" s="43">
        <f>IF(A8="","",IFERROR(K8+L8,0))</f>
        <v/>
      </c>
      <c r="N8" s="43">
        <f>IF(A8="","",IFERROR(J8-M8,0))</f>
        <v/>
      </c>
      <c r="O8" s="43">
        <f>IF(A8="","",IFERROR(M8-J8,0))</f>
        <v/>
      </c>
      <c r="P8" s="44">
        <f>IF(A8="","",IFERROR(O8/J8,0))</f>
        <v/>
      </c>
      <c r="Q8" s="21" t="inlineStr">
        <is>
          <t>Terminé</t>
        </is>
      </c>
      <c r="R8" s="21" t="inlineStr">
        <is>
          <t>Équipe interne de deux personnes</t>
        </is>
      </c>
    </row>
    <row r="9">
      <c r="A9" s="21" t="inlineStr">
        <is>
          <t>FON-300</t>
        </is>
      </c>
      <c r="B9" s="21" t="inlineStr">
        <is>
          <t>Excavation et fondation</t>
        </is>
      </c>
      <c r="C9" s="21" t="inlineStr">
        <is>
          <t>Réparation localisée de fondation</t>
        </is>
      </c>
      <c r="D9" s="21" t="inlineStr">
        <is>
          <t>Sous-traitance</t>
        </is>
      </c>
      <c r="E9" s="21" t="inlineStr">
        <is>
          <t>forfait</t>
        </is>
      </c>
      <c r="F9" s="22" t="n">
        <v>1</v>
      </c>
      <c r="G9" s="46" t="n">
        <v>8500</v>
      </c>
      <c r="H9" s="43">
        <f>IF(A9="","",IFERROR(F9*G9,0))</f>
        <v/>
      </c>
      <c r="I9" s="46" t="n">
        <v>1200</v>
      </c>
      <c r="J9" s="43">
        <f>IF(A9="","",IFERROR(H9+I9,0))</f>
        <v/>
      </c>
      <c r="K9" s="43">
        <f>IF(A9="","",IFERROR(SUMIFS('Dépenses chantier'!$H$7:$H$106,'Dépenses chantier'!$D$7:$D$106,A9,'Dépenses chantier'!$G$7:$G$106,"Payée"),0))</f>
        <v/>
      </c>
      <c r="L9" s="43">
        <f>IF(A9="","",IFERROR(SUMIFS('Dépenses chantier'!$H$7:$H$106,'Dépenses chantier'!$D$7:$D$106,A9,'Dépenses chantier'!$G$7:$G$106,"À payer")+SUMIFS('Dépenses chantier'!$H$7:$H$106,'Dépenses chantier'!$D$7:$D$106,A9,'Dépenses chantier'!$G$7:$G$106,"Engagée"),0))</f>
        <v/>
      </c>
      <c r="M9" s="43">
        <f>IF(A9="","",IFERROR(K9+L9,0))</f>
        <v/>
      </c>
      <c r="N9" s="43">
        <f>IF(A9="","",IFERROR(J9-M9,0))</f>
        <v/>
      </c>
      <c r="O9" s="43">
        <f>IF(A9="","",IFERROR(M9-J9,0))</f>
        <v/>
      </c>
      <c r="P9" s="44">
        <f>IF(A9="","",IFERROR(O9/J9,0))</f>
        <v/>
      </c>
      <c r="Q9" s="21" t="inlineStr">
        <is>
          <t>En cours</t>
        </is>
      </c>
      <c r="R9" s="21" t="inlineStr">
        <is>
          <t>Travaux additionnels approuvés</t>
        </is>
      </c>
    </row>
    <row r="10">
      <c r="A10" s="21" t="inlineStr">
        <is>
          <t>CHA-400</t>
        </is>
      </c>
      <c r="B10" s="21" t="inlineStr">
        <is>
          <t>Charpente et structure</t>
        </is>
      </c>
      <c r="C10" s="21" t="inlineStr">
        <is>
          <t>Bois de charpente et quincaillerie</t>
        </is>
      </c>
      <c r="D10" s="21" t="inlineStr">
        <is>
          <t>Matériaux</t>
        </is>
      </c>
      <c r="E10" s="21" t="inlineStr">
        <is>
          <t>forfait</t>
        </is>
      </c>
      <c r="F10" s="22" t="n">
        <v>1</v>
      </c>
      <c r="G10" s="46" t="n">
        <v>6800</v>
      </c>
      <c r="H10" s="43">
        <f>IF(A10="","",IFERROR(F10*G10,0))</f>
        <v/>
      </c>
      <c r="I10" s="46" t="n">
        <v>0</v>
      </c>
      <c r="J10" s="43">
        <f>IF(A10="","",IFERROR(H10+I10,0))</f>
        <v/>
      </c>
      <c r="K10" s="43">
        <f>IF(A10="","",IFERROR(SUMIFS('Dépenses chantier'!$H$7:$H$106,'Dépenses chantier'!$D$7:$D$106,A10,'Dépenses chantier'!$G$7:$G$106,"Payée"),0))</f>
        <v/>
      </c>
      <c r="L10" s="43">
        <f>IF(A10="","",IFERROR(SUMIFS('Dépenses chantier'!$H$7:$H$106,'Dépenses chantier'!$D$7:$D$106,A10,'Dépenses chantier'!$G$7:$G$106,"À payer")+SUMIFS('Dépenses chantier'!$H$7:$H$106,'Dépenses chantier'!$D$7:$D$106,A10,'Dépenses chantier'!$G$7:$G$106,"Engagée"),0))</f>
        <v/>
      </c>
      <c r="M10" s="43">
        <f>IF(A10="","",IFERROR(K10+L10,0))</f>
        <v/>
      </c>
      <c r="N10" s="43">
        <f>IF(A10="","",IFERROR(J10-M10,0))</f>
        <v/>
      </c>
      <c r="O10" s="43">
        <f>IF(A10="","",IFERROR(M10-J10,0))</f>
        <v/>
      </c>
      <c r="P10" s="44">
        <f>IF(A10="","",IFERROR(O10/J10,0))</f>
        <v/>
      </c>
      <c r="Q10" s="21" t="inlineStr">
        <is>
          <t>En cours</t>
        </is>
      </c>
      <c r="R10" s="21" t="inlineStr">
        <is>
          <t>Inclut poutres et ancrages</t>
        </is>
      </c>
    </row>
    <row r="11">
      <c r="A11" s="21" t="inlineStr">
        <is>
          <t>TOI-500</t>
        </is>
      </c>
      <c r="B11" s="21" t="inlineStr">
        <is>
          <t>Toiture</t>
        </is>
      </c>
      <c r="C11" s="21" t="inlineStr">
        <is>
          <t>Réfection de la membrane de toiture</t>
        </is>
      </c>
      <c r="D11" s="21" t="inlineStr">
        <is>
          <t>Sous-traitance</t>
        </is>
      </c>
      <c r="E11" s="21" t="inlineStr">
        <is>
          <t>pi²</t>
        </is>
      </c>
      <c r="F11" s="22" t="n">
        <v>1200</v>
      </c>
      <c r="G11" s="46" t="n">
        <v>9.25</v>
      </c>
      <c r="H11" s="43">
        <f>IF(A11="","",IFERROR(F11*G11,0))</f>
        <v/>
      </c>
      <c r="I11" s="46" t="n">
        <v>0</v>
      </c>
      <c r="J11" s="43">
        <f>IF(A11="","",IFERROR(H11+I11,0))</f>
        <v/>
      </c>
      <c r="K11" s="43">
        <f>IF(A11="","",IFERROR(SUMIFS('Dépenses chantier'!$H$7:$H$106,'Dépenses chantier'!$D$7:$D$106,A11,'Dépenses chantier'!$G$7:$G$106,"Payée"),0))</f>
        <v/>
      </c>
      <c r="L11" s="43">
        <f>IF(A11="","",IFERROR(SUMIFS('Dépenses chantier'!$H$7:$H$106,'Dépenses chantier'!$D$7:$D$106,A11,'Dépenses chantier'!$G$7:$G$106,"À payer")+SUMIFS('Dépenses chantier'!$H$7:$H$106,'Dépenses chantier'!$D$7:$D$106,A11,'Dépenses chantier'!$G$7:$G$106,"Engagée"),0))</f>
        <v/>
      </c>
      <c r="M11" s="43">
        <f>IF(A11="","",IFERROR(K11+L11,0))</f>
        <v/>
      </c>
      <c r="N11" s="43">
        <f>IF(A11="","",IFERROR(J11-M11,0))</f>
        <v/>
      </c>
      <c r="O11" s="43">
        <f>IF(A11="","",IFERROR(M11-J11,0))</f>
        <v/>
      </c>
      <c r="P11" s="44">
        <f>IF(A11="","",IFERROR(O11/J11,0))</f>
        <v/>
      </c>
      <c r="Q11" s="21" t="inlineStr">
        <is>
          <t>À venir</t>
        </is>
      </c>
      <c r="R11" s="21" t="inlineStr">
        <is>
          <t>Soumission acceptée</t>
        </is>
      </c>
    </row>
    <row r="12">
      <c r="A12" s="21" t="inlineStr">
        <is>
          <t>PLO-600</t>
        </is>
      </c>
      <c r="B12" s="21" t="inlineStr">
        <is>
          <t>Plomberie</t>
        </is>
      </c>
      <c r="C12" s="21" t="inlineStr">
        <is>
          <t>Déplacement de conduites d’eau</t>
        </is>
      </c>
      <c r="D12" s="21" t="inlineStr">
        <is>
          <t>Sous-traitance</t>
        </is>
      </c>
      <c r="E12" s="21" t="inlineStr">
        <is>
          <t>forfait</t>
        </is>
      </c>
      <c r="F12" s="22" t="n">
        <v>1</v>
      </c>
      <c r="G12" s="46" t="n">
        <v>4750</v>
      </c>
      <c r="H12" s="43">
        <f>IF(A12="","",IFERROR(F12*G12,0))</f>
        <v/>
      </c>
      <c r="I12" s="46" t="n">
        <v>0</v>
      </c>
      <c r="J12" s="43">
        <f>IF(A12="","",IFERROR(H12+I12,0))</f>
        <v/>
      </c>
      <c r="K12" s="43">
        <f>IF(A12="","",IFERROR(SUMIFS('Dépenses chantier'!$H$7:$H$106,'Dépenses chantier'!$D$7:$D$106,A12,'Dépenses chantier'!$G$7:$G$106,"Payée"),0))</f>
        <v/>
      </c>
      <c r="L12" s="43">
        <f>IF(A12="","",IFERROR(SUMIFS('Dépenses chantier'!$H$7:$H$106,'Dépenses chantier'!$D$7:$D$106,A12,'Dépenses chantier'!$G$7:$G$106,"À payer")+SUMIFS('Dépenses chantier'!$H$7:$H$106,'Dépenses chantier'!$D$7:$D$106,A12,'Dépenses chantier'!$G$7:$G$106,"Engagée"),0))</f>
        <v/>
      </c>
      <c r="M12" s="43">
        <f>IF(A12="","",IFERROR(K12+L12,0))</f>
        <v/>
      </c>
      <c r="N12" s="43">
        <f>IF(A12="","",IFERROR(J12-M12,0))</f>
        <v/>
      </c>
      <c r="O12" s="43">
        <f>IF(A12="","",IFERROR(M12-J12,0))</f>
        <v/>
      </c>
      <c r="P12" s="44">
        <f>IF(A12="","",IFERROR(O12/J12,0))</f>
        <v/>
      </c>
      <c r="Q12" s="21" t="inlineStr">
        <is>
          <t>En cours</t>
        </is>
      </c>
      <c r="R12" s="21" t="inlineStr">
        <is>
          <t>Cuisine et salle de bain</t>
        </is>
      </c>
    </row>
    <row r="13">
      <c r="A13" s="21" t="inlineStr">
        <is>
          <t>ELE-700</t>
        </is>
      </c>
      <c r="B13" s="21" t="inlineStr">
        <is>
          <t>Électricité</t>
        </is>
      </c>
      <c r="C13" s="21" t="inlineStr">
        <is>
          <t>Mise à niveau du panneau électrique</t>
        </is>
      </c>
      <c r="D13" s="21" t="inlineStr">
        <is>
          <t>Sous-traitance</t>
        </is>
      </c>
      <c r="E13" s="21" t="inlineStr">
        <is>
          <t>forfait</t>
        </is>
      </c>
      <c r="F13" s="22" t="n">
        <v>1</v>
      </c>
      <c r="G13" s="46" t="n">
        <v>3950</v>
      </c>
      <c r="H13" s="43">
        <f>IF(A13="","",IFERROR(F13*G13,0))</f>
        <v/>
      </c>
      <c r="I13" s="46" t="n">
        <v>0</v>
      </c>
      <c r="J13" s="43">
        <f>IF(A13="","",IFERROR(H13+I13,0))</f>
        <v/>
      </c>
      <c r="K13" s="43">
        <f>IF(A13="","",IFERROR(SUMIFS('Dépenses chantier'!$H$7:$H$106,'Dépenses chantier'!$D$7:$D$106,A13,'Dépenses chantier'!$G$7:$G$106,"Payée"),0))</f>
        <v/>
      </c>
      <c r="L13" s="43">
        <f>IF(A13="","",IFERROR(SUMIFS('Dépenses chantier'!$H$7:$H$106,'Dépenses chantier'!$D$7:$D$106,A13,'Dépenses chantier'!$G$7:$G$106,"À payer")+SUMIFS('Dépenses chantier'!$H$7:$H$106,'Dépenses chantier'!$D$7:$D$106,A13,'Dépenses chantier'!$G$7:$G$106,"Engagée"),0))</f>
        <v/>
      </c>
      <c r="M13" s="43">
        <f>IF(A13="","",IFERROR(K13+L13,0))</f>
        <v/>
      </c>
      <c r="N13" s="43">
        <f>IF(A13="","",IFERROR(J13-M13,0))</f>
        <v/>
      </c>
      <c r="O13" s="43">
        <f>IF(A13="","",IFERROR(M13-J13,0))</f>
        <v/>
      </c>
      <c r="P13" s="44">
        <f>IF(A13="","",IFERROR(O13/J13,0))</f>
        <v/>
      </c>
      <c r="Q13" s="21" t="inlineStr">
        <is>
          <t>En cours</t>
        </is>
      </c>
      <c r="R13" s="21" t="inlineStr">
        <is>
          <t>Ajout de circuits requis</t>
        </is>
      </c>
    </row>
    <row r="14">
      <c r="A14" s="21" t="inlineStr">
        <is>
          <t>FIN-800</t>
        </is>
      </c>
      <c r="B14" s="21" t="inlineStr">
        <is>
          <t>Finition intérieure</t>
        </is>
      </c>
      <c r="C14" s="21" t="inlineStr">
        <is>
          <t>Gypse, tirage de joints et peinture</t>
        </is>
      </c>
      <c r="D14" s="21" t="inlineStr">
        <is>
          <t>Matériaux</t>
        </is>
      </c>
      <c r="E14" s="21" t="inlineStr">
        <is>
          <t>forfait</t>
        </is>
      </c>
      <c r="F14" s="22" t="n">
        <v>1</v>
      </c>
      <c r="G14" s="46" t="n">
        <v>7200</v>
      </c>
      <c r="H14" s="43">
        <f>IF(A14="","",IFERROR(F14*G14,0))</f>
        <v/>
      </c>
      <c r="I14" s="46" t="n">
        <v>0</v>
      </c>
      <c r="J14" s="43">
        <f>IF(A14="","",IFERROR(H14+I14,0))</f>
        <v/>
      </c>
      <c r="K14" s="43">
        <f>IF(A14="","",IFERROR(SUMIFS('Dépenses chantier'!$H$7:$H$106,'Dépenses chantier'!$D$7:$D$106,A14,'Dépenses chantier'!$G$7:$G$106,"Payée"),0))</f>
        <v/>
      </c>
      <c r="L14" s="43">
        <f>IF(A14="","",IFERROR(SUMIFS('Dépenses chantier'!$H$7:$H$106,'Dépenses chantier'!$D$7:$D$106,A14,'Dépenses chantier'!$G$7:$G$106,"À payer")+SUMIFS('Dépenses chantier'!$H$7:$H$106,'Dépenses chantier'!$D$7:$D$106,A14,'Dépenses chantier'!$G$7:$G$106,"Engagée"),0))</f>
        <v/>
      </c>
      <c r="M14" s="43">
        <f>IF(A14="","",IFERROR(K14+L14,0))</f>
        <v/>
      </c>
      <c r="N14" s="43">
        <f>IF(A14="","",IFERROR(J14-M14,0))</f>
        <v/>
      </c>
      <c r="O14" s="43">
        <f>IF(A14="","",IFERROR(M14-J14,0))</f>
        <v/>
      </c>
      <c r="P14" s="44">
        <f>IF(A14="","",IFERROR(O14/J14,0))</f>
        <v/>
      </c>
      <c r="Q14" s="21" t="inlineStr">
        <is>
          <t>À venir</t>
        </is>
      </c>
      <c r="R14" s="21" t="inlineStr">
        <is>
          <t>Matériaux et consommables</t>
        </is>
      </c>
    </row>
    <row r="15">
      <c r="A15" s="21" t="inlineStr">
        <is>
          <t>CON-900</t>
        </is>
      </c>
      <c r="B15" s="21" t="inlineStr">
        <is>
          <t>Contingence</t>
        </is>
      </c>
      <c r="C15" s="21" t="inlineStr">
        <is>
          <t>Réserve pour imprévus de chantier</t>
        </is>
      </c>
      <c r="D15" s="21" t="inlineStr">
        <is>
          <t>Autre</t>
        </is>
      </c>
      <c r="E15" s="21" t="inlineStr">
        <is>
          <t>forfait</t>
        </is>
      </c>
      <c r="F15" s="22" t="n">
        <v>1</v>
      </c>
      <c r="G15" s="46" t="n">
        <v>3500</v>
      </c>
      <c r="H15" s="43">
        <f>IF(A15="","",IFERROR(F15*G15,0))</f>
        <v/>
      </c>
      <c r="I15" s="46" t="n">
        <v>0</v>
      </c>
      <c r="J15" s="43">
        <f>IF(A15="","",IFERROR(H15+I15,0))</f>
        <v/>
      </c>
      <c r="K15" s="43">
        <f>IF(A15="","",IFERROR(SUMIFS('Dépenses chantier'!$H$7:$H$106,'Dépenses chantier'!$D$7:$D$106,A15,'Dépenses chantier'!$G$7:$G$106,"Payée"),0))</f>
        <v/>
      </c>
      <c r="L15" s="43">
        <f>IF(A15="","",IFERROR(SUMIFS('Dépenses chantier'!$H$7:$H$106,'Dépenses chantier'!$D$7:$D$106,A15,'Dépenses chantier'!$G$7:$G$106,"À payer")+SUMIFS('Dépenses chantier'!$H$7:$H$106,'Dépenses chantier'!$D$7:$D$106,A15,'Dépenses chantier'!$G$7:$G$106,"Engagée"),0))</f>
        <v/>
      </c>
      <c r="M15" s="43">
        <f>IF(A15="","",IFERROR(K15+L15,0))</f>
        <v/>
      </c>
      <c r="N15" s="43">
        <f>IF(A15="","",IFERROR(J15-M15,0))</f>
        <v/>
      </c>
      <c r="O15" s="43">
        <f>IF(A15="","",IFERROR(M15-J15,0))</f>
        <v/>
      </c>
      <c r="P15" s="44">
        <f>IF(A15="","",IFERROR(O15/J15,0))</f>
        <v/>
      </c>
      <c r="Q15" s="21" t="inlineStr">
        <is>
          <t>En attente</t>
        </is>
      </c>
      <c r="R15" s="21" t="inlineStr">
        <is>
          <t>À utiliser avec approbation</t>
        </is>
      </c>
    </row>
    <row r="16">
      <c r="A16" s="21" t="n"/>
      <c r="B16" s="21" t="n"/>
      <c r="C16" s="21" t="n"/>
      <c r="D16" s="21" t="n"/>
      <c r="E16" s="21" t="n"/>
      <c r="F16" s="22" t="n"/>
      <c r="G16" s="46" t="n"/>
      <c r="H16" s="43">
        <f>IF(A16="","",IFERROR(F16*G16,0))</f>
        <v/>
      </c>
      <c r="I16" s="46" t="n"/>
      <c r="J16" s="43">
        <f>IF(A16="","",IFERROR(H16+I16,0))</f>
        <v/>
      </c>
      <c r="K16" s="43">
        <f>IF(A16="","",IFERROR(SUMIFS('Dépenses chantier'!$H$7:$H$106,'Dépenses chantier'!$D$7:$D$106,A16,'Dépenses chantier'!$G$7:$G$106,"Payée"),0))</f>
        <v/>
      </c>
      <c r="L16" s="43">
        <f>IF(A16="","",IFERROR(SUMIFS('Dépenses chantier'!$H$7:$H$106,'Dépenses chantier'!$D$7:$D$106,A16,'Dépenses chantier'!$G$7:$G$106,"À payer")+SUMIFS('Dépenses chantier'!$H$7:$H$106,'Dépenses chantier'!$D$7:$D$106,A16,'Dépenses chantier'!$G$7:$G$106,"Engagée"),0))</f>
        <v/>
      </c>
      <c r="M16" s="43">
        <f>IF(A16="","",IFERROR(K16+L16,0))</f>
        <v/>
      </c>
      <c r="N16" s="43">
        <f>IF(A16="","",IFERROR(J16-M16,0))</f>
        <v/>
      </c>
      <c r="O16" s="43">
        <f>IF(A16="","",IFERROR(M16-J16,0))</f>
        <v/>
      </c>
      <c r="P16" s="44">
        <f>IF(A16="","",IFERROR(O16/J16,0))</f>
        <v/>
      </c>
      <c r="Q16" s="21" t="n"/>
      <c r="R16" s="21" t="n"/>
    </row>
    <row r="17">
      <c r="A17" s="21" t="n"/>
      <c r="B17" s="21" t="n"/>
      <c r="C17" s="21" t="n"/>
      <c r="D17" s="21" t="n"/>
      <c r="E17" s="21" t="n"/>
      <c r="F17" s="22" t="n"/>
      <c r="G17" s="46" t="n"/>
      <c r="H17" s="43">
        <f>IF(A17="","",IFERROR(F17*G17,0))</f>
        <v/>
      </c>
      <c r="I17" s="46" t="n"/>
      <c r="J17" s="43">
        <f>IF(A17="","",IFERROR(H17+I17,0))</f>
        <v/>
      </c>
      <c r="K17" s="43">
        <f>IF(A17="","",IFERROR(SUMIFS('Dépenses chantier'!$H$7:$H$106,'Dépenses chantier'!$D$7:$D$106,A17,'Dépenses chantier'!$G$7:$G$106,"Payée"),0))</f>
        <v/>
      </c>
      <c r="L17" s="43">
        <f>IF(A17="","",IFERROR(SUMIFS('Dépenses chantier'!$H$7:$H$106,'Dépenses chantier'!$D$7:$D$106,A17,'Dépenses chantier'!$G$7:$G$106,"À payer")+SUMIFS('Dépenses chantier'!$H$7:$H$106,'Dépenses chantier'!$D$7:$D$106,A17,'Dépenses chantier'!$G$7:$G$106,"Engagée"),0))</f>
        <v/>
      </c>
      <c r="M17" s="43">
        <f>IF(A17="","",IFERROR(K17+L17,0))</f>
        <v/>
      </c>
      <c r="N17" s="43">
        <f>IF(A17="","",IFERROR(J17-M17,0))</f>
        <v/>
      </c>
      <c r="O17" s="43">
        <f>IF(A17="","",IFERROR(M17-J17,0))</f>
        <v/>
      </c>
      <c r="P17" s="44">
        <f>IF(A17="","",IFERROR(O17/J17,0))</f>
        <v/>
      </c>
      <c r="Q17" s="21" t="n"/>
      <c r="R17" s="21" t="n"/>
    </row>
    <row r="18">
      <c r="A18" s="21" t="n"/>
      <c r="B18" s="21" t="n"/>
      <c r="C18" s="21" t="n"/>
      <c r="D18" s="21" t="n"/>
      <c r="E18" s="21" t="n"/>
      <c r="F18" s="22" t="n"/>
      <c r="G18" s="46" t="n"/>
      <c r="H18" s="43">
        <f>IF(A18="","",IFERROR(F18*G18,0))</f>
        <v/>
      </c>
      <c r="I18" s="46" t="n"/>
      <c r="J18" s="43">
        <f>IF(A18="","",IFERROR(H18+I18,0))</f>
        <v/>
      </c>
      <c r="K18" s="43">
        <f>IF(A18="","",IFERROR(SUMIFS('Dépenses chantier'!$H$7:$H$106,'Dépenses chantier'!$D$7:$D$106,A18,'Dépenses chantier'!$G$7:$G$106,"Payée"),0))</f>
        <v/>
      </c>
      <c r="L18" s="43">
        <f>IF(A18="","",IFERROR(SUMIFS('Dépenses chantier'!$H$7:$H$106,'Dépenses chantier'!$D$7:$D$106,A18,'Dépenses chantier'!$G$7:$G$106,"À payer")+SUMIFS('Dépenses chantier'!$H$7:$H$106,'Dépenses chantier'!$D$7:$D$106,A18,'Dépenses chantier'!$G$7:$G$106,"Engagée"),0))</f>
        <v/>
      </c>
      <c r="M18" s="43">
        <f>IF(A18="","",IFERROR(K18+L18,0))</f>
        <v/>
      </c>
      <c r="N18" s="43">
        <f>IF(A18="","",IFERROR(J18-M18,0))</f>
        <v/>
      </c>
      <c r="O18" s="43">
        <f>IF(A18="","",IFERROR(M18-J18,0))</f>
        <v/>
      </c>
      <c r="P18" s="44">
        <f>IF(A18="","",IFERROR(O18/J18,0))</f>
        <v/>
      </c>
      <c r="Q18" s="21" t="n"/>
      <c r="R18" s="21" t="n"/>
    </row>
    <row r="19">
      <c r="A19" s="21" t="n"/>
      <c r="B19" s="21" t="n"/>
      <c r="C19" s="21" t="n"/>
      <c r="D19" s="21" t="n"/>
      <c r="E19" s="21" t="n"/>
      <c r="F19" s="22" t="n"/>
      <c r="G19" s="46" t="n"/>
      <c r="H19" s="43">
        <f>IF(A19="","",IFERROR(F19*G19,0))</f>
        <v/>
      </c>
      <c r="I19" s="46" t="n"/>
      <c r="J19" s="43">
        <f>IF(A19="","",IFERROR(H19+I19,0))</f>
        <v/>
      </c>
      <c r="K19" s="43">
        <f>IF(A19="","",IFERROR(SUMIFS('Dépenses chantier'!$H$7:$H$106,'Dépenses chantier'!$D$7:$D$106,A19,'Dépenses chantier'!$G$7:$G$106,"Payée"),0))</f>
        <v/>
      </c>
      <c r="L19" s="43">
        <f>IF(A19="","",IFERROR(SUMIFS('Dépenses chantier'!$H$7:$H$106,'Dépenses chantier'!$D$7:$D$106,A19,'Dépenses chantier'!$G$7:$G$106,"À payer")+SUMIFS('Dépenses chantier'!$H$7:$H$106,'Dépenses chantier'!$D$7:$D$106,A19,'Dépenses chantier'!$G$7:$G$106,"Engagée"),0))</f>
        <v/>
      </c>
      <c r="M19" s="43">
        <f>IF(A19="","",IFERROR(K19+L19,0))</f>
        <v/>
      </c>
      <c r="N19" s="43">
        <f>IF(A19="","",IFERROR(J19-M19,0))</f>
        <v/>
      </c>
      <c r="O19" s="43">
        <f>IF(A19="","",IFERROR(M19-J19,0))</f>
        <v/>
      </c>
      <c r="P19" s="44">
        <f>IF(A19="","",IFERROR(O19/J19,0))</f>
        <v/>
      </c>
      <c r="Q19" s="21" t="n"/>
      <c r="R19" s="21" t="n"/>
    </row>
    <row r="20">
      <c r="A20" s="21" t="n"/>
      <c r="B20" s="21" t="n"/>
      <c r="C20" s="21" t="n"/>
      <c r="D20" s="21" t="n"/>
      <c r="E20" s="21" t="n"/>
      <c r="F20" s="22" t="n"/>
      <c r="G20" s="46" t="n"/>
      <c r="H20" s="43">
        <f>IF(A20="","",IFERROR(F20*G20,0))</f>
        <v/>
      </c>
      <c r="I20" s="46" t="n"/>
      <c r="J20" s="43">
        <f>IF(A20="","",IFERROR(H20+I20,0))</f>
        <v/>
      </c>
      <c r="K20" s="43">
        <f>IF(A20="","",IFERROR(SUMIFS('Dépenses chantier'!$H$7:$H$106,'Dépenses chantier'!$D$7:$D$106,A20,'Dépenses chantier'!$G$7:$G$106,"Payée"),0))</f>
        <v/>
      </c>
      <c r="L20" s="43">
        <f>IF(A20="","",IFERROR(SUMIFS('Dépenses chantier'!$H$7:$H$106,'Dépenses chantier'!$D$7:$D$106,A20,'Dépenses chantier'!$G$7:$G$106,"À payer")+SUMIFS('Dépenses chantier'!$H$7:$H$106,'Dépenses chantier'!$D$7:$D$106,A20,'Dépenses chantier'!$G$7:$G$106,"Engagée"),0))</f>
        <v/>
      </c>
      <c r="M20" s="43">
        <f>IF(A20="","",IFERROR(K20+L20,0))</f>
        <v/>
      </c>
      <c r="N20" s="43">
        <f>IF(A20="","",IFERROR(J20-M20,0))</f>
        <v/>
      </c>
      <c r="O20" s="43">
        <f>IF(A20="","",IFERROR(M20-J20,0))</f>
        <v/>
      </c>
      <c r="P20" s="44">
        <f>IF(A20="","",IFERROR(O20/J20,0))</f>
        <v/>
      </c>
      <c r="Q20" s="21" t="n"/>
      <c r="R20" s="21" t="n"/>
    </row>
    <row r="21">
      <c r="A21" s="21" t="n"/>
      <c r="B21" s="21" t="n"/>
      <c r="C21" s="21" t="n"/>
      <c r="D21" s="21" t="n"/>
      <c r="E21" s="21" t="n"/>
      <c r="F21" s="22" t="n"/>
      <c r="G21" s="46" t="n"/>
      <c r="H21" s="43">
        <f>IF(A21="","",IFERROR(F21*G21,0))</f>
        <v/>
      </c>
      <c r="I21" s="46" t="n"/>
      <c r="J21" s="43">
        <f>IF(A21="","",IFERROR(H21+I21,0))</f>
        <v/>
      </c>
      <c r="K21" s="43">
        <f>IF(A21="","",IFERROR(SUMIFS('Dépenses chantier'!$H$7:$H$106,'Dépenses chantier'!$D$7:$D$106,A21,'Dépenses chantier'!$G$7:$G$106,"Payée"),0))</f>
        <v/>
      </c>
      <c r="L21" s="43">
        <f>IF(A21="","",IFERROR(SUMIFS('Dépenses chantier'!$H$7:$H$106,'Dépenses chantier'!$D$7:$D$106,A21,'Dépenses chantier'!$G$7:$G$106,"À payer")+SUMIFS('Dépenses chantier'!$H$7:$H$106,'Dépenses chantier'!$D$7:$D$106,A21,'Dépenses chantier'!$G$7:$G$106,"Engagée"),0))</f>
        <v/>
      </c>
      <c r="M21" s="43">
        <f>IF(A21="","",IFERROR(K21+L21,0))</f>
        <v/>
      </c>
      <c r="N21" s="43">
        <f>IF(A21="","",IFERROR(J21-M21,0))</f>
        <v/>
      </c>
      <c r="O21" s="43">
        <f>IF(A21="","",IFERROR(M21-J21,0))</f>
        <v/>
      </c>
      <c r="P21" s="44">
        <f>IF(A21="","",IFERROR(O21/J21,0))</f>
        <v/>
      </c>
      <c r="Q21" s="21" t="n"/>
      <c r="R21" s="21" t="n"/>
    </row>
    <row r="22">
      <c r="A22" s="21" t="n"/>
      <c r="B22" s="21" t="n"/>
      <c r="C22" s="21" t="n"/>
      <c r="D22" s="21" t="n"/>
      <c r="E22" s="21" t="n"/>
      <c r="F22" s="22" t="n"/>
      <c r="G22" s="46" t="n"/>
      <c r="H22" s="43">
        <f>IF(A22="","",IFERROR(F22*G22,0))</f>
        <v/>
      </c>
      <c r="I22" s="46" t="n"/>
      <c r="J22" s="43">
        <f>IF(A22="","",IFERROR(H22+I22,0))</f>
        <v/>
      </c>
      <c r="K22" s="43">
        <f>IF(A22="","",IFERROR(SUMIFS('Dépenses chantier'!$H$7:$H$106,'Dépenses chantier'!$D$7:$D$106,A22,'Dépenses chantier'!$G$7:$G$106,"Payée"),0))</f>
        <v/>
      </c>
      <c r="L22" s="43">
        <f>IF(A22="","",IFERROR(SUMIFS('Dépenses chantier'!$H$7:$H$106,'Dépenses chantier'!$D$7:$D$106,A22,'Dépenses chantier'!$G$7:$G$106,"À payer")+SUMIFS('Dépenses chantier'!$H$7:$H$106,'Dépenses chantier'!$D$7:$D$106,A22,'Dépenses chantier'!$G$7:$G$106,"Engagée"),0))</f>
        <v/>
      </c>
      <c r="M22" s="43">
        <f>IF(A22="","",IFERROR(K22+L22,0))</f>
        <v/>
      </c>
      <c r="N22" s="43">
        <f>IF(A22="","",IFERROR(J22-M22,0))</f>
        <v/>
      </c>
      <c r="O22" s="43">
        <f>IF(A22="","",IFERROR(M22-J22,0))</f>
        <v/>
      </c>
      <c r="P22" s="44">
        <f>IF(A22="","",IFERROR(O22/J22,0))</f>
        <v/>
      </c>
      <c r="Q22" s="21" t="n"/>
      <c r="R22" s="21" t="n"/>
    </row>
    <row r="23">
      <c r="A23" s="21" t="n"/>
      <c r="B23" s="21" t="n"/>
      <c r="C23" s="21" t="n"/>
      <c r="D23" s="21" t="n"/>
      <c r="E23" s="21" t="n"/>
      <c r="F23" s="22" t="n"/>
      <c r="G23" s="46" t="n"/>
      <c r="H23" s="43">
        <f>IF(A23="","",IFERROR(F23*G23,0))</f>
        <v/>
      </c>
      <c r="I23" s="46" t="n"/>
      <c r="J23" s="43">
        <f>IF(A23="","",IFERROR(H23+I23,0))</f>
        <v/>
      </c>
      <c r="K23" s="43">
        <f>IF(A23="","",IFERROR(SUMIFS('Dépenses chantier'!$H$7:$H$106,'Dépenses chantier'!$D$7:$D$106,A23,'Dépenses chantier'!$G$7:$G$106,"Payée"),0))</f>
        <v/>
      </c>
      <c r="L23" s="43">
        <f>IF(A23="","",IFERROR(SUMIFS('Dépenses chantier'!$H$7:$H$106,'Dépenses chantier'!$D$7:$D$106,A23,'Dépenses chantier'!$G$7:$G$106,"À payer")+SUMIFS('Dépenses chantier'!$H$7:$H$106,'Dépenses chantier'!$D$7:$D$106,A23,'Dépenses chantier'!$G$7:$G$106,"Engagée"),0))</f>
        <v/>
      </c>
      <c r="M23" s="43">
        <f>IF(A23="","",IFERROR(K23+L23,0))</f>
        <v/>
      </c>
      <c r="N23" s="43">
        <f>IF(A23="","",IFERROR(J23-M23,0))</f>
        <v/>
      </c>
      <c r="O23" s="43">
        <f>IF(A23="","",IFERROR(M23-J23,0))</f>
        <v/>
      </c>
      <c r="P23" s="44">
        <f>IF(A23="","",IFERROR(O23/J23,0))</f>
        <v/>
      </c>
      <c r="Q23" s="21" t="n"/>
      <c r="R23" s="21" t="n"/>
    </row>
    <row r="24">
      <c r="A24" s="21" t="n"/>
      <c r="B24" s="21" t="n"/>
      <c r="C24" s="21" t="n"/>
      <c r="D24" s="21" t="n"/>
      <c r="E24" s="21" t="n"/>
      <c r="F24" s="22" t="n"/>
      <c r="G24" s="46" t="n"/>
      <c r="H24" s="43">
        <f>IF(A24="","",IFERROR(F24*G24,0))</f>
        <v/>
      </c>
      <c r="I24" s="46" t="n"/>
      <c r="J24" s="43">
        <f>IF(A24="","",IFERROR(H24+I24,0))</f>
        <v/>
      </c>
      <c r="K24" s="43">
        <f>IF(A24="","",IFERROR(SUMIFS('Dépenses chantier'!$H$7:$H$106,'Dépenses chantier'!$D$7:$D$106,A24,'Dépenses chantier'!$G$7:$G$106,"Payée"),0))</f>
        <v/>
      </c>
      <c r="L24" s="43">
        <f>IF(A24="","",IFERROR(SUMIFS('Dépenses chantier'!$H$7:$H$106,'Dépenses chantier'!$D$7:$D$106,A24,'Dépenses chantier'!$G$7:$G$106,"À payer")+SUMIFS('Dépenses chantier'!$H$7:$H$106,'Dépenses chantier'!$D$7:$D$106,A24,'Dépenses chantier'!$G$7:$G$106,"Engagée"),0))</f>
        <v/>
      </c>
      <c r="M24" s="43">
        <f>IF(A24="","",IFERROR(K24+L24,0))</f>
        <v/>
      </c>
      <c r="N24" s="43">
        <f>IF(A24="","",IFERROR(J24-M24,0))</f>
        <v/>
      </c>
      <c r="O24" s="43">
        <f>IF(A24="","",IFERROR(M24-J24,0))</f>
        <v/>
      </c>
      <c r="P24" s="44">
        <f>IF(A24="","",IFERROR(O24/J24,0))</f>
        <v/>
      </c>
      <c r="Q24" s="21" t="n"/>
      <c r="R24" s="21" t="n"/>
    </row>
    <row r="25">
      <c r="A25" s="21" t="n"/>
      <c r="B25" s="21" t="n"/>
      <c r="C25" s="21" t="n"/>
      <c r="D25" s="21" t="n"/>
      <c r="E25" s="21" t="n"/>
      <c r="F25" s="22" t="n"/>
      <c r="G25" s="46" t="n"/>
      <c r="H25" s="43">
        <f>IF(A25="","",IFERROR(F25*G25,0))</f>
        <v/>
      </c>
      <c r="I25" s="46" t="n"/>
      <c r="J25" s="43">
        <f>IF(A25="","",IFERROR(H25+I25,0))</f>
        <v/>
      </c>
      <c r="K25" s="43">
        <f>IF(A25="","",IFERROR(SUMIFS('Dépenses chantier'!$H$7:$H$106,'Dépenses chantier'!$D$7:$D$106,A25,'Dépenses chantier'!$G$7:$G$106,"Payée"),0))</f>
        <v/>
      </c>
      <c r="L25" s="43">
        <f>IF(A25="","",IFERROR(SUMIFS('Dépenses chantier'!$H$7:$H$106,'Dépenses chantier'!$D$7:$D$106,A25,'Dépenses chantier'!$G$7:$G$106,"À payer")+SUMIFS('Dépenses chantier'!$H$7:$H$106,'Dépenses chantier'!$D$7:$D$106,A25,'Dépenses chantier'!$G$7:$G$106,"Engagée"),0))</f>
        <v/>
      </c>
      <c r="M25" s="43">
        <f>IF(A25="","",IFERROR(K25+L25,0))</f>
        <v/>
      </c>
      <c r="N25" s="43">
        <f>IF(A25="","",IFERROR(J25-M25,0))</f>
        <v/>
      </c>
      <c r="O25" s="43">
        <f>IF(A25="","",IFERROR(M25-J25,0))</f>
        <v/>
      </c>
      <c r="P25" s="44">
        <f>IF(A25="","",IFERROR(O25/J25,0))</f>
        <v/>
      </c>
      <c r="Q25" s="21" t="n"/>
      <c r="R25" s="21" t="n"/>
    </row>
    <row r="26">
      <c r="A26" s="21" t="n"/>
      <c r="B26" s="21" t="n"/>
      <c r="C26" s="21" t="n"/>
      <c r="D26" s="21" t="n"/>
      <c r="E26" s="21" t="n"/>
      <c r="F26" s="22" t="n"/>
      <c r="G26" s="46" t="n"/>
      <c r="H26" s="43">
        <f>IF(A26="","",IFERROR(F26*G26,0))</f>
        <v/>
      </c>
      <c r="I26" s="46" t="n"/>
      <c r="J26" s="43">
        <f>IF(A26="","",IFERROR(H26+I26,0))</f>
        <v/>
      </c>
      <c r="K26" s="43">
        <f>IF(A26="","",IFERROR(SUMIFS('Dépenses chantier'!$H$7:$H$106,'Dépenses chantier'!$D$7:$D$106,A26,'Dépenses chantier'!$G$7:$G$106,"Payée"),0))</f>
        <v/>
      </c>
      <c r="L26" s="43">
        <f>IF(A26="","",IFERROR(SUMIFS('Dépenses chantier'!$H$7:$H$106,'Dépenses chantier'!$D$7:$D$106,A26,'Dépenses chantier'!$G$7:$G$106,"À payer")+SUMIFS('Dépenses chantier'!$H$7:$H$106,'Dépenses chantier'!$D$7:$D$106,A26,'Dépenses chantier'!$G$7:$G$106,"Engagée"),0))</f>
        <v/>
      </c>
      <c r="M26" s="43">
        <f>IF(A26="","",IFERROR(K26+L26,0))</f>
        <v/>
      </c>
      <c r="N26" s="43">
        <f>IF(A26="","",IFERROR(J26-M26,0))</f>
        <v/>
      </c>
      <c r="O26" s="43">
        <f>IF(A26="","",IFERROR(M26-J26,0))</f>
        <v/>
      </c>
      <c r="P26" s="44">
        <f>IF(A26="","",IFERROR(O26/J26,0))</f>
        <v/>
      </c>
      <c r="Q26" s="21" t="n"/>
      <c r="R26" s="21" t="n"/>
    </row>
    <row r="27">
      <c r="A27" s="21" t="n"/>
      <c r="B27" s="21" t="n"/>
      <c r="C27" s="21" t="n"/>
      <c r="D27" s="21" t="n"/>
      <c r="E27" s="21" t="n"/>
      <c r="F27" s="22" t="n"/>
      <c r="G27" s="46" t="n"/>
      <c r="H27" s="43">
        <f>IF(A27="","",IFERROR(F27*G27,0))</f>
        <v/>
      </c>
      <c r="I27" s="46" t="n"/>
      <c r="J27" s="43">
        <f>IF(A27="","",IFERROR(H27+I27,0))</f>
        <v/>
      </c>
      <c r="K27" s="43">
        <f>IF(A27="","",IFERROR(SUMIFS('Dépenses chantier'!$H$7:$H$106,'Dépenses chantier'!$D$7:$D$106,A27,'Dépenses chantier'!$G$7:$G$106,"Payée"),0))</f>
        <v/>
      </c>
      <c r="L27" s="43">
        <f>IF(A27="","",IFERROR(SUMIFS('Dépenses chantier'!$H$7:$H$106,'Dépenses chantier'!$D$7:$D$106,A27,'Dépenses chantier'!$G$7:$G$106,"À payer")+SUMIFS('Dépenses chantier'!$H$7:$H$106,'Dépenses chantier'!$D$7:$D$106,A27,'Dépenses chantier'!$G$7:$G$106,"Engagée"),0))</f>
        <v/>
      </c>
      <c r="M27" s="43">
        <f>IF(A27="","",IFERROR(K27+L27,0))</f>
        <v/>
      </c>
      <c r="N27" s="43">
        <f>IF(A27="","",IFERROR(J27-M27,0))</f>
        <v/>
      </c>
      <c r="O27" s="43">
        <f>IF(A27="","",IFERROR(M27-J27,0))</f>
        <v/>
      </c>
      <c r="P27" s="44">
        <f>IF(A27="","",IFERROR(O27/J27,0))</f>
        <v/>
      </c>
      <c r="Q27" s="21" t="n"/>
      <c r="R27" s="21" t="n"/>
    </row>
    <row r="28">
      <c r="A28" s="21" t="n"/>
      <c r="B28" s="21" t="n"/>
      <c r="C28" s="21" t="n"/>
      <c r="D28" s="21" t="n"/>
      <c r="E28" s="21" t="n"/>
      <c r="F28" s="22" t="n"/>
      <c r="G28" s="46" t="n"/>
      <c r="H28" s="43">
        <f>IF(A28="","",IFERROR(F28*G28,0))</f>
        <v/>
      </c>
      <c r="I28" s="46" t="n"/>
      <c r="J28" s="43">
        <f>IF(A28="","",IFERROR(H28+I28,0))</f>
        <v/>
      </c>
      <c r="K28" s="43">
        <f>IF(A28="","",IFERROR(SUMIFS('Dépenses chantier'!$H$7:$H$106,'Dépenses chantier'!$D$7:$D$106,A28,'Dépenses chantier'!$G$7:$G$106,"Payée"),0))</f>
        <v/>
      </c>
      <c r="L28" s="43">
        <f>IF(A28="","",IFERROR(SUMIFS('Dépenses chantier'!$H$7:$H$106,'Dépenses chantier'!$D$7:$D$106,A28,'Dépenses chantier'!$G$7:$G$106,"À payer")+SUMIFS('Dépenses chantier'!$H$7:$H$106,'Dépenses chantier'!$D$7:$D$106,A28,'Dépenses chantier'!$G$7:$G$106,"Engagée"),0))</f>
        <v/>
      </c>
      <c r="M28" s="43">
        <f>IF(A28="","",IFERROR(K28+L28,0))</f>
        <v/>
      </c>
      <c r="N28" s="43">
        <f>IF(A28="","",IFERROR(J28-M28,0))</f>
        <v/>
      </c>
      <c r="O28" s="43">
        <f>IF(A28="","",IFERROR(M28-J28,0))</f>
        <v/>
      </c>
      <c r="P28" s="44">
        <f>IF(A28="","",IFERROR(O28/J28,0))</f>
        <v/>
      </c>
      <c r="Q28" s="21" t="n"/>
      <c r="R28" s="21" t="n"/>
    </row>
    <row r="29">
      <c r="A29" s="21" t="n"/>
      <c r="B29" s="21" t="n"/>
      <c r="C29" s="21" t="n"/>
      <c r="D29" s="21" t="n"/>
      <c r="E29" s="21" t="n"/>
      <c r="F29" s="22" t="n"/>
      <c r="G29" s="46" t="n"/>
      <c r="H29" s="43">
        <f>IF(A29="","",IFERROR(F29*G29,0))</f>
        <v/>
      </c>
      <c r="I29" s="46" t="n"/>
      <c r="J29" s="43">
        <f>IF(A29="","",IFERROR(H29+I29,0))</f>
        <v/>
      </c>
      <c r="K29" s="43">
        <f>IF(A29="","",IFERROR(SUMIFS('Dépenses chantier'!$H$7:$H$106,'Dépenses chantier'!$D$7:$D$106,A29,'Dépenses chantier'!$G$7:$G$106,"Payée"),0))</f>
        <v/>
      </c>
      <c r="L29" s="43">
        <f>IF(A29="","",IFERROR(SUMIFS('Dépenses chantier'!$H$7:$H$106,'Dépenses chantier'!$D$7:$D$106,A29,'Dépenses chantier'!$G$7:$G$106,"À payer")+SUMIFS('Dépenses chantier'!$H$7:$H$106,'Dépenses chantier'!$D$7:$D$106,A29,'Dépenses chantier'!$G$7:$G$106,"Engagée"),0))</f>
        <v/>
      </c>
      <c r="M29" s="43">
        <f>IF(A29="","",IFERROR(K29+L29,0))</f>
        <v/>
      </c>
      <c r="N29" s="43">
        <f>IF(A29="","",IFERROR(J29-M29,0))</f>
        <v/>
      </c>
      <c r="O29" s="43">
        <f>IF(A29="","",IFERROR(M29-J29,0))</f>
        <v/>
      </c>
      <c r="P29" s="44">
        <f>IF(A29="","",IFERROR(O29/J29,0))</f>
        <v/>
      </c>
      <c r="Q29" s="21" t="n"/>
      <c r="R29" s="21" t="n"/>
    </row>
    <row r="30">
      <c r="A30" s="21" t="n"/>
      <c r="B30" s="21" t="n"/>
      <c r="C30" s="21" t="n"/>
      <c r="D30" s="21" t="n"/>
      <c r="E30" s="21" t="n"/>
      <c r="F30" s="22" t="n"/>
      <c r="G30" s="46" t="n"/>
      <c r="H30" s="43">
        <f>IF(A30="","",IFERROR(F30*G30,0))</f>
        <v/>
      </c>
      <c r="I30" s="46" t="n"/>
      <c r="J30" s="43">
        <f>IF(A30="","",IFERROR(H30+I30,0))</f>
        <v/>
      </c>
      <c r="K30" s="43">
        <f>IF(A30="","",IFERROR(SUMIFS('Dépenses chantier'!$H$7:$H$106,'Dépenses chantier'!$D$7:$D$106,A30,'Dépenses chantier'!$G$7:$G$106,"Payée"),0))</f>
        <v/>
      </c>
      <c r="L30" s="43">
        <f>IF(A30="","",IFERROR(SUMIFS('Dépenses chantier'!$H$7:$H$106,'Dépenses chantier'!$D$7:$D$106,A30,'Dépenses chantier'!$G$7:$G$106,"À payer")+SUMIFS('Dépenses chantier'!$H$7:$H$106,'Dépenses chantier'!$D$7:$D$106,A30,'Dépenses chantier'!$G$7:$G$106,"Engagée"),0))</f>
        <v/>
      </c>
      <c r="M30" s="43">
        <f>IF(A30="","",IFERROR(K30+L30,0))</f>
        <v/>
      </c>
      <c r="N30" s="43">
        <f>IF(A30="","",IFERROR(J30-M30,0))</f>
        <v/>
      </c>
      <c r="O30" s="43">
        <f>IF(A30="","",IFERROR(M30-J30,0))</f>
        <v/>
      </c>
      <c r="P30" s="44">
        <f>IF(A30="","",IFERROR(O30/J30,0))</f>
        <v/>
      </c>
      <c r="Q30" s="21" t="n"/>
      <c r="R30" s="21" t="n"/>
    </row>
    <row r="31">
      <c r="A31" s="21" t="n"/>
      <c r="B31" s="21" t="n"/>
      <c r="C31" s="21" t="n"/>
      <c r="D31" s="21" t="n"/>
      <c r="E31" s="21" t="n"/>
      <c r="F31" s="22" t="n"/>
      <c r="G31" s="46" t="n"/>
      <c r="H31" s="43">
        <f>IF(A31="","",IFERROR(F31*G31,0))</f>
        <v/>
      </c>
      <c r="I31" s="46" t="n"/>
      <c r="J31" s="43">
        <f>IF(A31="","",IFERROR(H31+I31,0))</f>
        <v/>
      </c>
      <c r="K31" s="43">
        <f>IF(A31="","",IFERROR(SUMIFS('Dépenses chantier'!$H$7:$H$106,'Dépenses chantier'!$D$7:$D$106,A31,'Dépenses chantier'!$G$7:$G$106,"Payée"),0))</f>
        <v/>
      </c>
      <c r="L31" s="43">
        <f>IF(A31="","",IFERROR(SUMIFS('Dépenses chantier'!$H$7:$H$106,'Dépenses chantier'!$D$7:$D$106,A31,'Dépenses chantier'!$G$7:$G$106,"À payer")+SUMIFS('Dépenses chantier'!$H$7:$H$106,'Dépenses chantier'!$D$7:$D$106,A31,'Dépenses chantier'!$G$7:$G$106,"Engagée"),0))</f>
        <v/>
      </c>
      <c r="M31" s="43">
        <f>IF(A31="","",IFERROR(K31+L31,0))</f>
        <v/>
      </c>
      <c r="N31" s="43">
        <f>IF(A31="","",IFERROR(J31-M31,0))</f>
        <v/>
      </c>
      <c r="O31" s="43">
        <f>IF(A31="","",IFERROR(M31-J31,0))</f>
        <v/>
      </c>
      <c r="P31" s="44">
        <f>IF(A31="","",IFERROR(O31/J31,0))</f>
        <v/>
      </c>
      <c r="Q31" s="21" t="n"/>
      <c r="R31" s="21" t="n"/>
    </row>
    <row r="32">
      <c r="A32" s="21" t="n"/>
      <c r="B32" s="21" t="n"/>
      <c r="C32" s="21" t="n"/>
      <c r="D32" s="21" t="n"/>
      <c r="E32" s="21" t="n"/>
      <c r="F32" s="22" t="n"/>
      <c r="G32" s="46" t="n"/>
      <c r="H32" s="43">
        <f>IF(A32="","",IFERROR(F32*G32,0))</f>
        <v/>
      </c>
      <c r="I32" s="46" t="n"/>
      <c r="J32" s="43">
        <f>IF(A32="","",IFERROR(H32+I32,0))</f>
        <v/>
      </c>
      <c r="K32" s="43">
        <f>IF(A32="","",IFERROR(SUMIFS('Dépenses chantier'!$H$7:$H$106,'Dépenses chantier'!$D$7:$D$106,A32,'Dépenses chantier'!$G$7:$G$106,"Payée"),0))</f>
        <v/>
      </c>
      <c r="L32" s="43">
        <f>IF(A32="","",IFERROR(SUMIFS('Dépenses chantier'!$H$7:$H$106,'Dépenses chantier'!$D$7:$D$106,A32,'Dépenses chantier'!$G$7:$G$106,"À payer")+SUMIFS('Dépenses chantier'!$H$7:$H$106,'Dépenses chantier'!$D$7:$D$106,A32,'Dépenses chantier'!$G$7:$G$106,"Engagée"),0))</f>
        <v/>
      </c>
      <c r="M32" s="43">
        <f>IF(A32="","",IFERROR(K32+L32,0))</f>
        <v/>
      </c>
      <c r="N32" s="43">
        <f>IF(A32="","",IFERROR(J32-M32,0))</f>
        <v/>
      </c>
      <c r="O32" s="43">
        <f>IF(A32="","",IFERROR(M32-J32,0))</f>
        <v/>
      </c>
      <c r="P32" s="44">
        <f>IF(A32="","",IFERROR(O32/J32,0))</f>
        <v/>
      </c>
      <c r="Q32" s="21" t="n"/>
      <c r="R32" s="21" t="n"/>
    </row>
    <row r="33">
      <c r="A33" s="21" t="n"/>
      <c r="B33" s="21" t="n"/>
      <c r="C33" s="21" t="n"/>
      <c r="D33" s="21" t="n"/>
      <c r="E33" s="21" t="n"/>
      <c r="F33" s="22" t="n"/>
      <c r="G33" s="46" t="n"/>
      <c r="H33" s="43">
        <f>IF(A33="","",IFERROR(F33*G33,0))</f>
        <v/>
      </c>
      <c r="I33" s="46" t="n"/>
      <c r="J33" s="43">
        <f>IF(A33="","",IFERROR(H33+I33,0))</f>
        <v/>
      </c>
      <c r="K33" s="43">
        <f>IF(A33="","",IFERROR(SUMIFS('Dépenses chantier'!$H$7:$H$106,'Dépenses chantier'!$D$7:$D$106,A33,'Dépenses chantier'!$G$7:$G$106,"Payée"),0))</f>
        <v/>
      </c>
      <c r="L33" s="43">
        <f>IF(A33="","",IFERROR(SUMIFS('Dépenses chantier'!$H$7:$H$106,'Dépenses chantier'!$D$7:$D$106,A33,'Dépenses chantier'!$G$7:$G$106,"À payer")+SUMIFS('Dépenses chantier'!$H$7:$H$106,'Dépenses chantier'!$D$7:$D$106,A33,'Dépenses chantier'!$G$7:$G$106,"Engagée"),0))</f>
        <v/>
      </c>
      <c r="M33" s="43">
        <f>IF(A33="","",IFERROR(K33+L33,0))</f>
        <v/>
      </c>
      <c r="N33" s="43">
        <f>IF(A33="","",IFERROR(J33-M33,0))</f>
        <v/>
      </c>
      <c r="O33" s="43">
        <f>IF(A33="","",IFERROR(M33-J33,0))</f>
        <v/>
      </c>
      <c r="P33" s="44">
        <f>IF(A33="","",IFERROR(O33/J33,0))</f>
        <v/>
      </c>
      <c r="Q33" s="21" t="n"/>
      <c r="R33" s="21" t="n"/>
    </row>
    <row r="34">
      <c r="A34" s="21" t="n"/>
      <c r="B34" s="21" t="n"/>
      <c r="C34" s="21" t="n"/>
      <c r="D34" s="21" t="n"/>
      <c r="E34" s="21" t="n"/>
      <c r="F34" s="22" t="n"/>
      <c r="G34" s="46" t="n"/>
      <c r="H34" s="43">
        <f>IF(A34="","",IFERROR(F34*G34,0))</f>
        <v/>
      </c>
      <c r="I34" s="46" t="n"/>
      <c r="J34" s="43">
        <f>IF(A34="","",IFERROR(H34+I34,0))</f>
        <v/>
      </c>
      <c r="K34" s="43">
        <f>IF(A34="","",IFERROR(SUMIFS('Dépenses chantier'!$H$7:$H$106,'Dépenses chantier'!$D$7:$D$106,A34,'Dépenses chantier'!$G$7:$G$106,"Payée"),0))</f>
        <v/>
      </c>
      <c r="L34" s="43">
        <f>IF(A34="","",IFERROR(SUMIFS('Dépenses chantier'!$H$7:$H$106,'Dépenses chantier'!$D$7:$D$106,A34,'Dépenses chantier'!$G$7:$G$106,"À payer")+SUMIFS('Dépenses chantier'!$H$7:$H$106,'Dépenses chantier'!$D$7:$D$106,A34,'Dépenses chantier'!$G$7:$G$106,"Engagée"),0))</f>
        <v/>
      </c>
      <c r="M34" s="43">
        <f>IF(A34="","",IFERROR(K34+L34,0))</f>
        <v/>
      </c>
      <c r="N34" s="43">
        <f>IF(A34="","",IFERROR(J34-M34,0))</f>
        <v/>
      </c>
      <c r="O34" s="43">
        <f>IF(A34="","",IFERROR(M34-J34,0))</f>
        <v/>
      </c>
      <c r="P34" s="44">
        <f>IF(A34="","",IFERROR(O34/J34,0))</f>
        <v/>
      </c>
      <c r="Q34" s="21" t="n"/>
      <c r="R34" s="21" t="n"/>
    </row>
    <row r="35">
      <c r="A35" s="21" t="n"/>
      <c r="B35" s="21" t="n"/>
      <c r="C35" s="21" t="n"/>
      <c r="D35" s="21" t="n"/>
      <c r="E35" s="21" t="n"/>
      <c r="F35" s="22" t="n"/>
      <c r="G35" s="46" t="n"/>
      <c r="H35" s="43">
        <f>IF(A35="","",IFERROR(F35*G35,0))</f>
        <v/>
      </c>
      <c r="I35" s="46" t="n"/>
      <c r="J35" s="43">
        <f>IF(A35="","",IFERROR(H35+I35,0))</f>
        <v/>
      </c>
      <c r="K35" s="43">
        <f>IF(A35="","",IFERROR(SUMIFS('Dépenses chantier'!$H$7:$H$106,'Dépenses chantier'!$D$7:$D$106,A35,'Dépenses chantier'!$G$7:$G$106,"Payée"),0))</f>
        <v/>
      </c>
      <c r="L35" s="43">
        <f>IF(A35="","",IFERROR(SUMIFS('Dépenses chantier'!$H$7:$H$106,'Dépenses chantier'!$D$7:$D$106,A35,'Dépenses chantier'!$G$7:$G$106,"À payer")+SUMIFS('Dépenses chantier'!$H$7:$H$106,'Dépenses chantier'!$D$7:$D$106,A35,'Dépenses chantier'!$G$7:$G$106,"Engagée"),0))</f>
        <v/>
      </c>
      <c r="M35" s="43">
        <f>IF(A35="","",IFERROR(K35+L35,0))</f>
        <v/>
      </c>
      <c r="N35" s="43">
        <f>IF(A35="","",IFERROR(J35-M35,0))</f>
        <v/>
      </c>
      <c r="O35" s="43">
        <f>IF(A35="","",IFERROR(M35-J35,0))</f>
        <v/>
      </c>
      <c r="P35" s="44">
        <f>IF(A35="","",IFERROR(O35/J35,0))</f>
        <v/>
      </c>
      <c r="Q35" s="21" t="n"/>
      <c r="R35" s="21" t="n"/>
    </row>
    <row r="36">
      <c r="A36" s="21" t="n"/>
      <c r="B36" s="21" t="n"/>
      <c r="C36" s="21" t="n"/>
      <c r="D36" s="21" t="n"/>
      <c r="E36" s="21" t="n"/>
      <c r="F36" s="22" t="n"/>
      <c r="G36" s="46" t="n"/>
      <c r="H36" s="43">
        <f>IF(A36="","",IFERROR(F36*G36,0))</f>
        <v/>
      </c>
      <c r="I36" s="46" t="n"/>
      <c r="J36" s="43">
        <f>IF(A36="","",IFERROR(H36+I36,0))</f>
        <v/>
      </c>
      <c r="K36" s="43">
        <f>IF(A36="","",IFERROR(SUMIFS('Dépenses chantier'!$H$7:$H$106,'Dépenses chantier'!$D$7:$D$106,A36,'Dépenses chantier'!$G$7:$G$106,"Payée"),0))</f>
        <v/>
      </c>
      <c r="L36" s="43">
        <f>IF(A36="","",IFERROR(SUMIFS('Dépenses chantier'!$H$7:$H$106,'Dépenses chantier'!$D$7:$D$106,A36,'Dépenses chantier'!$G$7:$G$106,"À payer")+SUMIFS('Dépenses chantier'!$H$7:$H$106,'Dépenses chantier'!$D$7:$D$106,A36,'Dépenses chantier'!$G$7:$G$106,"Engagée"),0))</f>
        <v/>
      </c>
      <c r="M36" s="43">
        <f>IF(A36="","",IFERROR(K36+L36,0))</f>
        <v/>
      </c>
      <c r="N36" s="43">
        <f>IF(A36="","",IFERROR(J36-M36,0))</f>
        <v/>
      </c>
      <c r="O36" s="43">
        <f>IF(A36="","",IFERROR(M36-J36,0))</f>
        <v/>
      </c>
      <c r="P36" s="44">
        <f>IF(A36="","",IFERROR(O36/J36,0))</f>
        <v/>
      </c>
      <c r="Q36" s="21" t="n"/>
      <c r="R36" s="21" t="n"/>
    </row>
    <row r="37">
      <c r="A37" s="21" t="n"/>
      <c r="B37" s="21" t="n"/>
      <c r="C37" s="21" t="n"/>
      <c r="D37" s="21" t="n"/>
      <c r="E37" s="21" t="n"/>
      <c r="F37" s="22" t="n"/>
      <c r="G37" s="46" t="n"/>
      <c r="H37" s="43">
        <f>IF(A37="","",IFERROR(F37*G37,0))</f>
        <v/>
      </c>
      <c r="I37" s="46" t="n"/>
      <c r="J37" s="43">
        <f>IF(A37="","",IFERROR(H37+I37,0))</f>
        <v/>
      </c>
      <c r="K37" s="43">
        <f>IF(A37="","",IFERROR(SUMIFS('Dépenses chantier'!$H$7:$H$106,'Dépenses chantier'!$D$7:$D$106,A37,'Dépenses chantier'!$G$7:$G$106,"Payée"),0))</f>
        <v/>
      </c>
      <c r="L37" s="43">
        <f>IF(A37="","",IFERROR(SUMIFS('Dépenses chantier'!$H$7:$H$106,'Dépenses chantier'!$D$7:$D$106,A37,'Dépenses chantier'!$G$7:$G$106,"À payer")+SUMIFS('Dépenses chantier'!$H$7:$H$106,'Dépenses chantier'!$D$7:$D$106,A37,'Dépenses chantier'!$G$7:$G$106,"Engagée"),0))</f>
        <v/>
      </c>
      <c r="M37" s="43">
        <f>IF(A37="","",IFERROR(K37+L37,0))</f>
        <v/>
      </c>
      <c r="N37" s="43">
        <f>IF(A37="","",IFERROR(J37-M37,0))</f>
        <v/>
      </c>
      <c r="O37" s="43">
        <f>IF(A37="","",IFERROR(M37-J37,0))</f>
        <v/>
      </c>
      <c r="P37" s="44">
        <f>IF(A37="","",IFERROR(O37/J37,0))</f>
        <v/>
      </c>
      <c r="Q37" s="21" t="n"/>
      <c r="R37" s="21" t="n"/>
    </row>
    <row r="38">
      <c r="A38" s="21" t="n"/>
      <c r="B38" s="21" t="n"/>
      <c r="C38" s="21" t="n"/>
      <c r="D38" s="21" t="n"/>
      <c r="E38" s="21" t="n"/>
      <c r="F38" s="22" t="n"/>
      <c r="G38" s="46" t="n"/>
      <c r="H38" s="43">
        <f>IF(A38="","",IFERROR(F38*G38,0))</f>
        <v/>
      </c>
      <c r="I38" s="46" t="n"/>
      <c r="J38" s="43">
        <f>IF(A38="","",IFERROR(H38+I38,0))</f>
        <v/>
      </c>
      <c r="K38" s="43">
        <f>IF(A38="","",IFERROR(SUMIFS('Dépenses chantier'!$H$7:$H$106,'Dépenses chantier'!$D$7:$D$106,A38,'Dépenses chantier'!$G$7:$G$106,"Payée"),0))</f>
        <v/>
      </c>
      <c r="L38" s="43">
        <f>IF(A38="","",IFERROR(SUMIFS('Dépenses chantier'!$H$7:$H$106,'Dépenses chantier'!$D$7:$D$106,A38,'Dépenses chantier'!$G$7:$G$106,"À payer")+SUMIFS('Dépenses chantier'!$H$7:$H$106,'Dépenses chantier'!$D$7:$D$106,A38,'Dépenses chantier'!$G$7:$G$106,"Engagée"),0))</f>
        <v/>
      </c>
      <c r="M38" s="43">
        <f>IF(A38="","",IFERROR(K38+L38,0))</f>
        <v/>
      </c>
      <c r="N38" s="43">
        <f>IF(A38="","",IFERROR(J38-M38,0))</f>
        <v/>
      </c>
      <c r="O38" s="43">
        <f>IF(A38="","",IFERROR(M38-J38,0))</f>
        <v/>
      </c>
      <c r="P38" s="44">
        <f>IF(A38="","",IFERROR(O38/J38,0))</f>
        <v/>
      </c>
      <c r="Q38" s="21" t="n"/>
      <c r="R38" s="21" t="n"/>
    </row>
    <row r="39">
      <c r="A39" s="21" t="n"/>
      <c r="B39" s="21" t="n"/>
      <c r="C39" s="21" t="n"/>
      <c r="D39" s="21" t="n"/>
      <c r="E39" s="21" t="n"/>
      <c r="F39" s="22" t="n"/>
      <c r="G39" s="46" t="n"/>
      <c r="H39" s="43">
        <f>IF(A39="","",IFERROR(F39*G39,0))</f>
        <v/>
      </c>
      <c r="I39" s="46" t="n"/>
      <c r="J39" s="43">
        <f>IF(A39="","",IFERROR(H39+I39,0))</f>
        <v/>
      </c>
      <c r="K39" s="43">
        <f>IF(A39="","",IFERROR(SUMIFS('Dépenses chantier'!$H$7:$H$106,'Dépenses chantier'!$D$7:$D$106,A39,'Dépenses chantier'!$G$7:$G$106,"Payée"),0))</f>
        <v/>
      </c>
      <c r="L39" s="43">
        <f>IF(A39="","",IFERROR(SUMIFS('Dépenses chantier'!$H$7:$H$106,'Dépenses chantier'!$D$7:$D$106,A39,'Dépenses chantier'!$G$7:$G$106,"À payer")+SUMIFS('Dépenses chantier'!$H$7:$H$106,'Dépenses chantier'!$D$7:$D$106,A39,'Dépenses chantier'!$G$7:$G$106,"Engagée"),0))</f>
        <v/>
      </c>
      <c r="M39" s="43">
        <f>IF(A39="","",IFERROR(K39+L39,0))</f>
        <v/>
      </c>
      <c r="N39" s="43">
        <f>IF(A39="","",IFERROR(J39-M39,0))</f>
        <v/>
      </c>
      <c r="O39" s="43">
        <f>IF(A39="","",IFERROR(M39-J39,0))</f>
        <v/>
      </c>
      <c r="P39" s="44">
        <f>IF(A39="","",IFERROR(O39/J39,0))</f>
        <v/>
      </c>
      <c r="Q39" s="21" t="n"/>
      <c r="R39" s="21" t="n"/>
    </row>
    <row r="40">
      <c r="A40" s="21" t="n"/>
      <c r="B40" s="21" t="n"/>
      <c r="C40" s="21" t="n"/>
      <c r="D40" s="21" t="n"/>
      <c r="E40" s="21" t="n"/>
      <c r="F40" s="22" t="n"/>
      <c r="G40" s="46" t="n"/>
      <c r="H40" s="43">
        <f>IF(A40="","",IFERROR(F40*G40,0))</f>
        <v/>
      </c>
      <c r="I40" s="46" t="n"/>
      <c r="J40" s="43">
        <f>IF(A40="","",IFERROR(H40+I40,0))</f>
        <v/>
      </c>
      <c r="K40" s="43">
        <f>IF(A40="","",IFERROR(SUMIFS('Dépenses chantier'!$H$7:$H$106,'Dépenses chantier'!$D$7:$D$106,A40,'Dépenses chantier'!$G$7:$G$106,"Payée"),0))</f>
        <v/>
      </c>
      <c r="L40" s="43">
        <f>IF(A40="","",IFERROR(SUMIFS('Dépenses chantier'!$H$7:$H$106,'Dépenses chantier'!$D$7:$D$106,A40,'Dépenses chantier'!$G$7:$G$106,"À payer")+SUMIFS('Dépenses chantier'!$H$7:$H$106,'Dépenses chantier'!$D$7:$D$106,A40,'Dépenses chantier'!$G$7:$G$106,"Engagée"),0))</f>
        <v/>
      </c>
      <c r="M40" s="43">
        <f>IF(A40="","",IFERROR(K40+L40,0))</f>
        <v/>
      </c>
      <c r="N40" s="43">
        <f>IF(A40="","",IFERROR(J40-M40,0))</f>
        <v/>
      </c>
      <c r="O40" s="43">
        <f>IF(A40="","",IFERROR(M40-J40,0))</f>
        <v/>
      </c>
      <c r="P40" s="44">
        <f>IF(A40="","",IFERROR(O40/J40,0))</f>
        <v/>
      </c>
      <c r="Q40" s="21" t="n"/>
      <c r="R40" s="21" t="n"/>
    </row>
    <row r="41">
      <c r="A41" s="21" t="n"/>
      <c r="B41" s="21" t="n"/>
      <c r="C41" s="21" t="n"/>
      <c r="D41" s="21" t="n"/>
      <c r="E41" s="21" t="n"/>
      <c r="F41" s="22" t="n"/>
      <c r="G41" s="46" t="n"/>
      <c r="H41" s="43">
        <f>IF(A41="","",IFERROR(F41*G41,0))</f>
        <v/>
      </c>
      <c r="I41" s="46" t="n"/>
      <c r="J41" s="43">
        <f>IF(A41="","",IFERROR(H41+I41,0))</f>
        <v/>
      </c>
      <c r="K41" s="43">
        <f>IF(A41="","",IFERROR(SUMIFS('Dépenses chantier'!$H$7:$H$106,'Dépenses chantier'!$D$7:$D$106,A41,'Dépenses chantier'!$G$7:$G$106,"Payée"),0))</f>
        <v/>
      </c>
      <c r="L41" s="43">
        <f>IF(A41="","",IFERROR(SUMIFS('Dépenses chantier'!$H$7:$H$106,'Dépenses chantier'!$D$7:$D$106,A41,'Dépenses chantier'!$G$7:$G$106,"À payer")+SUMIFS('Dépenses chantier'!$H$7:$H$106,'Dépenses chantier'!$D$7:$D$106,A41,'Dépenses chantier'!$G$7:$G$106,"Engagée"),0))</f>
        <v/>
      </c>
      <c r="M41" s="43">
        <f>IF(A41="","",IFERROR(K41+L41,0))</f>
        <v/>
      </c>
      <c r="N41" s="43">
        <f>IF(A41="","",IFERROR(J41-M41,0))</f>
        <v/>
      </c>
      <c r="O41" s="43">
        <f>IF(A41="","",IFERROR(M41-J41,0))</f>
        <v/>
      </c>
      <c r="P41" s="44">
        <f>IF(A41="","",IFERROR(O41/J41,0))</f>
        <v/>
      </c>
      <c r="Q41" s="21" t="n"/>
      <c r="R41" s="21" t="n"/>
    </row>
    <row r="42">
      <c r="A42" s="21" t="n"/>
      <c r="B42" s="21" t="n"/>
      <c r="C42" s="21" t="n"/>
      <c r="D42" s="21" t="n"/>
      <c r="E42" s="21" t="n"/>
      <c r="F42" s="22" t="n"/>
      <c r="G42" s="46" t="n"/>
      <c r="H42" s="43">
        <f>IF(A42="","",IFERROR(F42*G42,0))</f>
        <v/>
      </c>
      <c r="I42" s="46" t="n"/>
      <c r="J42" s="43">
        <f>IF(A42="","",IFERROR(H42+I42,0))</f>
        <v/>
      </c>
      <c r="K42" s="43">
        <f>IF(A42="","",IFERROR(SUMIFS('Dépenses chantier'!$H$7:$H$106,'Dépenses chantier'!$D$7:$D$106,A42,'Dépenses chantier'!$G$7:$G$106,"Payée"),0))</f>
        <v/>
      </c>
      <c r="L42" s="43">
        <f>IF(A42="","",IFERROR(SUMIFS('Dépenses chantier'!$H$7:$H$106,'Dépenses chantier'!$D$7:$D$106,A42,'Dépenses chantier'!$G$7:$G$106,"À payer")+SUMIFS('Dépenses chantier'!$H$7:$H$106,'Dépenses chantier'!$D$7:$D$106,A42,'Dépenses chantier'!$G$7:$G$106,"Engagée"),0))</f>
        <v/>
      </c>
      <c r="M42" s="43">
        <f>IF(A42="","",IFERROR(K42+L42,0))</f>
        <v/>
      </c>
      <c r="N42" s="43">
        <f>IF(A42="","",IFERROR(J42-M42,0))</f>
        <v/>
      </c>
      <c r="O42" s="43">
        <f>IF(A42="","",IFERROR(M42-J42,0))</f>
        <v/>
      </c>
      <c r="P42" s="44">
        <f>IF(A42="","",IFERROR(O42/J42,0))</f>
        <v/>
      </c>
      <c r="Q42" s="21" t="n"/>
      <c r="R42" s="21" t="n"/>
    </row>
    <row r="43">
      <c r="A43" s="21" t="n"/>
      <c r="B43" s="21" t="n"/>
      <c r="C43" s="21" t="n"/>
      <c r="D43" s="21" t="n"/>
      <c r="E43" s="21" t="n"/>
      <c r="F43" s="22" t="n"/>
      <c r="G43" s="46" t="n"/>
      <c r="H43" s="43">
        <f>IF(A43="","",IFERROR(F43*G43,0))</f>
        <v/>
      </c>
      <c r="I43" s="46" t="n"/>
      <c r="J43" s="43">
        <f>IF(A43="","",IFERROR(H43+I43,0))</f>
        <v/>
      </c>
      <c r="K43" s="43">
        <f>IF(A43="","",IFERROR(SUMIFS('Dépenses chantier'!$H$7:$H$106,'Dépenses chantier'!$D$7:$D$106,A43,'Dépenses chantier'!$G$7:$G$106,"Payée"),0))</f>
        <v/>
      </c>
      <c r="L43" s="43">
        <f>IF(A43="","",IFERROR(SUMIFS('Dépenses chantier'!$H$7:$H$106,'Dépenses chantier'!$D$7:$D$106,A43,'Dépenses chantier'!$G$7:$G$106,"À payer")+SUMIFS('Dépenses chantier'!$H$7:$H$106,'Dépenses chantier'!$D$7:$D$106,A43,'Dépenses chantier'!$G$7:$G$106,"Engagée"),0))</f>
        <v/>
      </c>
      <c r="M43" s="43">
        <f>IF(A43="","",IFERROR(K43+L43,0))</f>
        <v/>
      </c>
      <c r="N43" s="43">
        <f>IF(A43="","",IFERROR(J43-M43,0))</f>
        <v/>
      </c>
      <c r="O43" s="43">
        <f>IF(A43="","",IFERROR(M43-J43,0))</f>
        <v/>
      </c>
      <c r="P43" s="44">
        <f>IF(A43="","",IFERROR(O43/J43,0))</f>
        <v/>
      </c>
      <c r="Q43" s="21" t="n"/>
      <c r="R43" s="21" t="n"/>
    </row>
    <row r="44">
      <c r="A44" s="21" t="n"/>
      <c r="B44" s="21" t="n"/>
      <c r="C44" s="21" t="n"/>
      <c r="D44" s="21" t="n"/>
      <c r="E44" s="21" t="n"/>
      <c r="F44" s="22" t="n"/>
      <c r="G44" s="46" t="n"/>
      <c r="H44" s="43">
        <f>IF(A44="","",IFERROR(F44*G44,0))</f>
        <v/>
      </c>
      <c r="I44" s="46" t="n"/>
      <c r="J44" s="43">
        <f>IF(A44="","",IFERROR(H44+I44,0))</f>
        <v/>
      </c>
      <c r="K44" s="43">
        <f>IF(A44="","",IFERROR(SUMIFS('Dépenses chantier'!$H$7:$H$106,'Dépenses chantier'!$D$7:$D$106,A44,'Dépenses chantier'!$G$7:$G$106,"Payée"),0))</f>
        <v/>
      </c>
      <c r="L44" s="43">
        <f>IF(A44="","",IFERROR(SUMIFS('Dépenses chantier'!$H$7:$H$106,'Dépenses chantier'!$D$7:$D$106,A44,'Dépenses chantier'!$G$7:$G$106,"À payer")+SUMIFS('Dépenses chantier'!$H$7:$H$106,'Dépenses chantier'!$D$7:$D$106,A44,'Dépenses chantier'!$G$7:$G$106,"Engagée"),0))</f>
        <v/>
      </c>
      <c r="M44" s="43">
        <f>IF(A44="","",IFERROR(K44+L44,0))</f>
        <v/>
      </c>
      <c r="N44" s="43">
        <f>IF(A44="","",IFERROR(J44-M44,0))</f>
        <v/>
      </c>
      <c r="O44" s="43">
        <f>IF(A44="","",IFERROR(M44-J44,0))</f>
        <v/>
      </c>
      <c r="P44" s="44">
        <f>IF(A44="","",IFERROR(O44/J44,0))</f>
        <v/>
      </c>
      <c r="Q44" s="21" t="n"/>
      <c r="R44" s="21" t="n"/>
    </row>
    <row r="45">
      <c r="A45" s="21" t="n"/>
      <c r="B45" s="21" t="n"/>
      <c r="C45" s="21" t="n"/>
      <c r="D45" s="21" t="n"/>
      <c r="E45" s="21" t="n"/>
      <c r="F45" s="22" t="n"/>
      <c r="G45" s="46" t="n"/>
      <c r="H45" s="43">
        <f>IF(A45="","",IFERROR(F45*G45,0))</f>
        <v/>
      </c>
      <c r="I45" s="46" t="n"/>
      <c r="J45" s="43">
        <f>IF(A45="","",IFERROR(H45+I45,0))</f>
        <v/>
      </c>
      <c r="K45" s="43">
        <f>IF(A45="","",IFERROR(SUMIFS('Dépenses chantier'!$H$7:$H$106,'Dépenses chantier'!$D$7:$D$106,A45,'Dépenses chantier'!$G$7:$G$106,"Payée"),0))</f>
        <v/>
      </c>
      <c r="L45" s="43">
        <f>IF(A45="","",IFERROR(SUMIFS('Dépenses chantier'!$H$7:$H$106,'Dépenses chantier'!$D$7:$D$106,A45,'Dépenses chantier'!$G$7:$G$106,"À payer")+SUMIFS('Dépenses chantier'!$H$7:$H$106,'Dépenses chantier'!$D$7:$D$106,A45,'Dépenses chantier'!$G$7:$G$106,"Engagée"),0))</f>
        <v/>
      </c>
      <c r="M45" s="43">
        <f>IF(A45="","",IFERROR(K45+L45,0))</f>
        <v/>
      </c>
      <c r="N45" s="43">
        <f>IF(A45="","",IFERROR(J45-M45,0))</f>
        <v/>
      </c>
      <c r="O45" s="43">
        <f>IF(A45="","",IFERROR(M45-J45,0))</f>
        <v/>
      </c>
      <c r="P45" s="44">
        <f>IF(A45="","",IFERROR(O45/J45,0))</f>
        <v/>
      </c>
      <c r="Q45" s="21" t="n"/>
      <c r="R45" s="21" t="n"/>
    </row>
    <row r="46">
      <c r="A46" s="21" t="n"/>
      <c r="B46" s="21" t="n"/>
      <c r="C46" s="21" t="n"/>
      <c r="D46" s="21" t="n"/>
      <c r="E46" s="21" t="n"/>
      <c r="F46" s="22" t="n"/>
      <c r="G46" s="46" t="n"/>
      <c r="H46" s="43">
        <f>IF(A46="","",IFERROR(F46*G46,0))</f>
        <v/>
      </c>
      <c r="I46" s="46" t="n"/>
      <c r="J46" s="43">
        <f>IF(A46="","",IFERROR(H46+I46,0))</f>
        <v/>
      </c>
      <c r="K46" s="43">
        <f>IF(A46="","",IFERROR(SUMIFS('Dépenses chantier'!$H$7:$H$106,'Dépenses chantier'!$D$7:$D$106,A46,'Dépenses chantier'!$G$7:$G$106,"Payée"),0))</f>
        <v/>
      </c>
      <c r="L46" s="43">
        <f>IF(A46="","",IFERROR(SUMIFS('Dépenses chantier'!$H$7:$H$106,'Dépenses chantier'!$D$7:$D$106,A46,'Dépenses chantier'!$G$7:$G$106,"À payer")+SUMIFS('Dépenses chantier'!$H$7:$H$106,'Dépenses chantier'!$D$7:$D$106,A46,'Dépenses chantier'!$G$7:$G$106,"Engagée"),0))</f>
        <v/>
      </c>
      <c r="M46" s="43">
        <f>IF(A46="","",IFERROR(K46+L46,0))</f>
        <v/>
      </c>
      <c r="N46" s="43">
        <f>IF(A46="","",IFERROR(J46-M46,0))</f>
        <v/>
      </c>
      <c r="O46" s="43">
        <f>IF(A46="","",IFERROR(M46-J46,0))</f>
        <v/>
      </c>
      <c r="P46" s="44">
        <f>IF(A46="","",IFERROR(O46/J46,0))</f>
        <v/>
      </c>
      <c r="Q46" s="21" t="n"/>
      <c r="R46" s="21" t="n"/>
    </row>
    <row r="47">
      <c r="A47" s="21" t="n"/>
      <c r="B47" s="21" t="n"/>
      <c r="C47" s="21" t="n"/>
      <c r="D47" s="21" t="n"/>
      <c r="E47" s="21" t="n"/>
      <c r="F47" s="22" t="n"/>
      <c r="G47" s="46" t="n"/>
      <c r="H47" s="43">
        <f>IF(A47="","",IFERROR(F47*G47,0))</f>
        <v/>
      </c>
      <c r="I47" s="46" t="n"/>
      <c r="J47" s="43">
        <f>IF(A47="","",IFERROR(H47+I47,0))</f>
        <v/>
      </c>
      <c r="K47" s="43">
        <f>IF(A47="","",IFERROR(SUMIFS('Dépenses chantier'!$H$7:$H$106,'Dépenses chantier'!$D$7:$D$106,A47,'Dépenses chantier'!$G$7:$G$106,"Payée"),0))</f>
        <v/>
      </c>
      <c r="L47" s="43">
        <f>IF(A47="","",IFERROR(SUMIFS('Dépenses chantier'!$H$7:$H$106,'Dépenses chantier'!$D$7:$D$106,A47,'Dépenses chantier'!$G$7:$G$106,"À payer")+SUMIFS('Dépenses chantier'!$H$7:$H$106,'Dépenses chantier'!$D$7:$D$106,A47,'Dépenses chantier'!$G$7:$G$106,"Engagée"),0))</f>
        <v/>
      </c>
      <c r="M47" s="43">
        <f>IF(A47="","",IFERROR(K47+L47,0))</f>
        <v/>
      </c>
      <c r="N47" s="43">
        <f>IF(A47="","",IFERROR(J47-M47,0))</f>
        <v/>
      </c>
      <c r="O47" s="43">
        <f>IF(A47="","",IFERROR(M47-J47,0))</f>
        <v/>
      </c>
      <c r="P47" s="44">
        <f>IF(A47="","",IFERROR(O47/J47,0))</f>
        <v/>
      </c>
      <c r="Q47" s="21" t="n"/>
      <c r="R47" s="21" t="n"/>
    </row>
    <row r="48">
      <c r="A48" s="21" t="n"/>
      <c r="B48" s="21" t="n"/>
      <c r="C48" s="21" t="n"/>
      <c r="D48" s="21" t="n"/>
      <c r="E48" s="21" t="n"/>
      <c r="F48" s="22" t="n"/>
      <c r="G48" s="46" t="n"/>
      <c r="H48" s="43">
        <f>IF(A48="","",IFERROR(F48*G48,0))</f>
        <v/>
      </c>
      <c r="I48" s="46" t="n"/>
      <c r="J48" s="43">
        <f>IF(A48="","",IFERROR(H48+I48,0))</f>
        <v/>
      </c>
      <c r="K48" s="43">
        <f>IF(A48="","",IFERROR(SUMIFS('Dépenses chantier'!$H$7:$H$106,'Dépenses chantier'!$D$7:$D$106,A48,'Dépenses chantier'!$G$7:$G$106,"Payée"),0))</f>
        <v/>
      </c>
      <c r="L48" s="43">
        <f>IF(A48="","",IFERROR(SUMIFS('Dépenses chantier'!$H$7:$H$106,'Dépenses chantier'!$D$7:$D$106,A48,'Dépenses chantier'!$G$7:$G$106,"À payer")+SUMIFS('Dépenses chantier'!$H$7:$H$106,'Dépenses chantier'!$D$7:$D$106,A48,'Dépenses chantier'!$G$7:$G$106,"Engagée"),0))</f>
        <v/>
      </c>
      <c r="M48" s="43">
        <f>IF(A48="","",IFERROR(K48+L48,0))</f>
        <v/>
      </c>
      <c r="N48" s="43">
        <f>IF(A48="","",IFERROR(J48-M48,0))</f>
        <v/>
      </c>
      <c r="O48" s="43">
        <f>IF(A48="","",IFERROR(M48-J48,0))</f>
        <v/>
      </c>
      <c r="P48" s="44">
        <f>IF(A48="","",IFERROR(O48/J48,0))</f>
        <v/>
      </c>
      <c r="Q48" s="21" t="n"/>
      <c r="R48" s="21" t="n"/>
    </row>
    <row r="49">
      <c r="A49" s="21" t="n"/>
      <c r="B49" s="21" t="n"/>
      <c r="C49" s="21" t="n"/>
      <c r="D49" s="21" t="n"/>
      <c r="E49" s="21" t="n"/>
      <c r="F49" s="22" t="n"/>
      <c r="G49" s="46" t="n"/>
      <c r="H49" s="43">
        <f>IF(A49="","",IFERROR(F49*G49,0))</f>
        <v/>
      </c>
      <c r="I49" s="46" t="n"/>
      <c r="J49" s="43">
        <f>IF(A49="","",IFERROR(H49+I49,0))</f>
        <v/>
      </c>
      <c r="K49" s="43">
        <f>IF(A49="","",IFERROR(SUMIFS('Dépenses chantier'!$H$7:$H$106,'Dépenses chantier'!$D$7:$D$106,A49,'Dépenses chantier'!$G$7:$G$106,"Payée"),0))</f>
        <v/>
      </c>
      <c r="L49" s="43">
        <f>IF(A49="","",IFERROR(SUMIFS('Dépenses chantier'!$H$7:$H$106,'Dépenses chantier'!$D$7:$D$106,A49,'Dépenses chantier'!$G$7:$G$106,"À payer")+SUMIFS('Dépenses chantier'!$H$7:$H$106,'Dépenses chantier'!$D$7:$D$106,A49,'Dépenses chantier'!$G$7:$G$106,"Engagée"),0))</f>
        <v/>
      </c>
      <c r="M49" s="43">
        <f>IF(A49="","",IFERROR(K49+L49,0))</f>
        <v/>
      </c>
      <c r="N49" s="43">
        <f>IF(A49="","",IFERROR(J49-M49,0))</f>
        <v/>
      </c>
      <c r="O49" s="43">
        <f>IF(A49="","",IFERROR(M49-J49,0))</f>
        <v/>
      </c>
      <c r="P49" s="44">
        <f>IF(A49="","",IFERROR(O49/J49,0))</f>
        <v/>
      </c>
      <c r="Q49" s="21" t="n"/>
      <c r="R49" s="21" t="n"/>
    </row>
    <row r="50">
      <c r="A50" s="21" t="n"/>
      <c r="B50" s="21" t="n"/>
      <c r="C50" s="21" t="n"/>
      <c r="D50" s="21" t="n"/>
      <c r="E50" s="21" t="n"/>
      <c r="F50" s="22" t="n"/>
      <c r="G50" s="46" t="n"/>
      <c r="H50" s="43">
        <f>IF(A50="","",IFERROR(F50*G50,0))</f>
        <v/>
      </c>
      <c r="I50" s="46" t="n"/>
      <c r="J50" s="43">
        <f>IF(A50="","",IFERROR(H50+I50,0))</f>
        <v/>
      </c>
      <c r="K50" s="43">
        <f>IF(A50="","",IFERROR(SUMIFS('Dépenses chantier'!$H$7:$H$106,'Dépenses chantier'!$D$7:$D$106,A50,'Dépenses chantier'!$G$7:$G$106,"Payée"),0))</f>
        <v/>
      </c>
      <c r="L50" s="43">
        <f>IF(A50="","",IFERROR(SUMIFS('Dépenses chantier'!$H$7:$H$106,'Dépenses chantier'!$D$7:$D$106,A50,'Dépenses chantier'!$G$7:$G$106,"À payer")+SUMIFS('Dépenses chantier'!$H$7:$H$106,'Dépenses chantier'!$D$7:$D$106,A50,'Dépenses chantier'!$G$7:$G$106,"Engagée"),0))</f>
        <v/>
      </c>
      <c r="M50" s="43">
        <f>IF(A50="","",IFERROR(K50+L50,0))</f>
        <v/>
      </c>
      <c r="N50" s="43">
        <f>IF(A50="","",IFERROR(J50-M50,0))</f>
        <v/>
      </c>
      <c r="O50" s="43">
        <f>IF(A50="","",IFERROR(M50-J50,0))</f>
        <v/>
      </c>
      <c r="P50" s="44">
        <f>IF(A50="","",IFERROR(O50/J50,0))</f>
        <v/>
      </c>
      <c r="Q50" s="21" t="n"/>
      <c r="R50" s="21" t="n"/>
    </row>
    <row r="51">
      <c r="A51" s="21" t="n"/>
      <c r="B51" s="21" t="n"/>
      <c r="C51" s="21" t="n"/>
      <c r="D51" s="21" t="n"/>
      <c r="E51" s="21" t="n"/>
      <c r="F51" s="22" t="n"/>
      <c r="G51" s="46" t="n"/>
      <c r="H51" s="43">
        <f>IF(A51="","",IFERROR(F51*G51,0))</f>
        <v/>
      </c>
      <c r="I51" s="46" t="n"/>
      <c r="J51" s="43">
        <f>IF(A51="","",IFERROR(H51+I51,0))</f>
        <v/>
      </c>
      <c r="K51" s="43">
        <f>IF(A51="","",IFERROR(SUMIFS('Dépenses chantier'!$H$7:$H$106,'Dépenses chantier'!$D$7:$D$106,A51,'Dépenses chantier'!$G$7:$G$106,"Payée"),0))</f>
        <v/>
      </c>
      <c r="L51" s="43">
        <f>IF(A51="","",IFERROR(SUMIFS('Dépenses chantier'!$H$7:$H$106,'Dépenses chantier'!$D$7:$D$106,A51,'Dépenses chantier'!$G$7:$G$106,"À payer")+SUMIFS('Dépenses chantier'!$H$7:$H$106,'Dépenses chantier'!$D$7:$D$106,A51,'Dépenses chantier'!$G$7:$G$106,"Engagée"),0))</f>
        <v/>
      </c>
      <c r="M51" s="43">
        <f>IF(A51="","",IFERROR(K51+L51,0))</f>
        <v/>
      </c>
      <c r="N51" s="43">
        <f>IF(A51="","",IFERROR(J51-M51,0))</f>
        <v/>
      </c>
      <c r="O51" s="43">
        <f>IF(A51="","",IFERROR(M51-J51,0))</f>
        <v/>
      </c>
      <c r="P51" s="44">
        <f>IF(A51="","",IFERROR(O51/J51,0))</f>
        <v/>
      </c>
      <c r="Q51" s="21" t="n"/>
      <c r="R51" s="21" t="n"/>
    </row>
    <row r="52">
      <c r="A52" s="21" t="n"/>
      <c r="B52" s="21" t="n"/>
      <c r="C52" s="21" t="n"/>
      <c r="D52" s="21" t="n"/>
      <c r="E52" s="21" t="n"/>
      <c r="F52" s="22" t="n"/>
      <c r="G52" s="46" t="n"/>
      <c r="H52" s="43">
        <f>IF(A52="","",IFERROR(F52*G52,0))</f>
        <v/>
      </c>
      <c r="I52" s="46" t="n"/>
      <c r="J52" s="43">
        <f>IF(A52="","",IFERROR(H52+I52,0))</f>
        <v/>
      </c>
      <c r="K52" s="43">
        <f>IF(A52="","",IFERROR(SUMIFS('Dépenses chantier'!$H$7:$H$106,'Dépenses chantier'!$D$7:$D$106,A52,'Dépenses chantier'!$G$7:$G$106,"Payée"),0))</f>
        <v/>
      </c>
      <c r="L52" s="43">
        <f>IF(A52="","",IFERROR(SUMIFS('Dépenses chantier'!$H$7:$H$106,'Dépenses chantier'!$D$7:$D$106,A52,'Dépenses chantier'!$G$7:$G$106,"À payer")+SUMIFS('Dépenses chantier'!$H$7:$H$106,'Dépenses chantier'!$D$7:$D$106,A52,'Dépenses chantier'!$G$7:$G$106,"Engagée"),0))</f>
        <v/>
      </c>
      <c r="M52" s="43">
        <f>IF(A52="","",IFERROR(K52+L52,0))</f>
        <v/>
      </c>
      <c r="N52" s="43">
        <f>IF(A52="","",IFERROR(J52-M52,0))</f>
        <v/>
      </c>
      <c r="O52" s="43">
        <f>IF(A52="","",IFERROR(M52-J52,0))</f>
        <v/>
      </c>
      <c r="P52" s="44">
        <f>IF(A52="","",IFERROR(O52/J52,0))</f>
        <v/>
      </c>
      <c r="Q52" s="21" t="n"/>
      <c r="R52" s="21" t="n"/>
    </row>
    <row r="53">
      <c r="A53" s="21" t="n"/>
      <c r="B53" s="21" t="n"/>
      <c r="C53" s="21" t="n"/>
      <c r="D53" s="21" t="n"/>
      <c r="E53" s="21" t="n"/>
      <c r="F53" s="22" t="n"/>
      <c r="G53" s="46" t="n"/>
      <c r="H53" s="43">
        <f>IF(A53="","",IFERROR(F53*G53,0))</f>
        <v/>
      </c>
      <c r="I53" s="46" t="n"/>
      <c r="J53" s="43">
        <f>IF(A53="","",IFERROR(H53+I53,0))</f>
        <v/>
      </c>
      <c r="K53" s="43">
        <f>IF(A53="","",IFERROR(SUMIFS('Dépenses chantier'!$H$7:$H$106,'Dépenses chantier'!$D$7:$D$106,A53,'Dépenses chantier'!$G$7:$G$106,"Payée"),0))</f>
        <v/>
      </c>
      <c r="L53" s="43">
        <f>IF(A53="","",IFERROR(SUMIFS('Dépenses chantier'!$H$7:$H$106,'Dépenses chantier'!$D$7:$D$106,A53,'Dépenses chantier'!$G$7:$G$106,"À payer")+SUMIFS('Dépenses chantier'!$H$7:$H$106,'Dépenses chantier'!$D$7:$D$106,A53,'Dépenses chantier'!$G$7:$G$106,"Engagée"),0))</f>
        <v/>
      </c>
      <c r="M53" s="43">
        <f>IF(A53="","",IFERROR(K53+L53,0))</f>
        <v/>
      </c>
      <c r="N53" s="43">
        <f>IF(A53="","",IFERROR(J53-M53,0))</f>
        <v/>
      </c>
      <c r="O53" s="43">
        <f>IF(A53="","",IFERROR(M53-J53,0))</f>
        <v/>
      </c>
      <c r="P53" s="44">
        <f>IF(A53="","",IFERROR(O53/J53,0))</f>
        <v/>
      </c>
      <c r="Q53" s="21" t="n"/>
      <c r="R53" s="21" t="n"/>
    </row>
    <row r="54">
      <c r="A54" s="21" t="n"/>
      <c r="B54" s="21" t="n"/>
      <c r="C54" s="21" t="n"/>
      <c r="D54" s="21" t="n"/>
      <c r="E54" s="21" t="n"/>
      <c r="F54" s="22" t="n"/>
      <c r="G54" s="46" t="n"/>
      <c r="H54" s="43">
        <f>IF(A54="","",IFERROR(F54*G54,0))</f>
        <v/>
      </c>
      <c r="I54" s="46" t="n"/>
      <c r="J54" s="43">
        <f>IF(A54="","",IFERROR(H54+I54,0))</f>
        <v/>
      </c>
      <c r="K54" s="43">
        <f>IF(A54="","",IFERROR(SUMIFS('Dépenses chantier'!$H$7:$H$106,'Dépenses chantier'!$D$7:$D$106,A54,'Dépenses chantier'!$G$7:$G$106,"Payée"),0))</f>
        <v/>
      </c>
      <c r="L54" s="43">
        <f>IF(A54="","",IFERROR(SUMIFS('Dépenses chantier'!$H$7:$H$106,'Dépenses chantier'!$D$7:$D$106,A54,'Dépenses chantier'!$G$7:$G$106,"À payer")+SUMIFS('Dépenses chantier'!$H$7:$H$106,'Dépenses chantier'!$D$7:$D$106,A54,'Dépenses chantier'!$G$7:$G$106,"Engagée"),0))</f>
        <v/>
      </c>
      <c r="M54" s="43">
        <f>IF(A54="","",IFERROR(K54+L54,0))</f>
        <v/>
      </c>
      <c r="N54" s="43">
        <f>IF(A54="","",IFERROR(J54-M54,0))</f>
        <v/>
      </c>
      <c r="O54" s="43">
        <f>IF(A54="","",IFERROR(M54-J54,0))</f>
        <v/>
      </c>
      <c r="P54" s="44">
        <f>IF(A54="","",IFERROR(O54/J54,0))</f>
        <v/>
      </c>
      <c r="Q54" s="21" t="n"/>
      <c r="R54" s="21" t="n"/>
    </row>
    <row r="55">
      <c r="A55" s="21" t="n"/>
      <c r="B55" s="21" t="n"/>
      <c r="C55" s="21" t="n"/>
      <c r="D55" s="21" t="n"/>
      <c r="E55" s="21" t="n"/>
      <c r="F55" s="22" t="n"/>
      <c r="G55" s="46" t="n"/>
      <c r="H55" s="43">
        <f>IF(A55="","",IFERROR(F55*G55,0))</f>
        <v/>
      </c>
      <c r="I55" s="46" t="n"/>
      <c r="J55" s="43">
        <f>IF(A55="","",IFERROR(H55+I55,0))</f>
        <v/>
      </c>
      <c r="K55" s="43">
        <f>IF(A55="","",IFERROR(SUMIFS('Dépenses chantier'!$H$7:$H$106,'Dépenses chantier'!$D$7:$D$106,A55,'Dépenses chantier'!$G$7:$G$106,"Payée"),0))</f>
        <v/>
      </c>
      <c r="L55" s="43">
        <f>IF(A55="","",IFERROR(SUMIFS('Dépenses chantier'!$H$7:$H$106,'Dépenses chantier'!$D$7:$D$106,A55,'Dépenses chantier'!$G$7:$G$106,"À payer")+SUMIFS('Dépenses chantier'!$H$7:$H$106,'Dépenses chantier'!$D$7:$D$106,A55,'Dépenses chantier'!$G$7:$G$106,"Engagée"),0))</f>
        <v/>
      </c>
      <c r="M55" s="43">
        <f>IF(A55="","",IFERROR(K55+L55,0))</f>
        <v/>
      </c>
      <c r="N55" s="43">
        <f>IF(A55="","",IFERROR(J55-M55,0))</f>
        <v/>
      </c>
      <c r="O55" s="43">
        <f>IF(A55="","",IFERROR(M55-J55,0))</f>
        <v/>
      </c>
      <c r="P55" s="44">
        <f>IF(A55="","",IFERROR(O55/J55,0))</f>
        <v/>
      </c>
      <c r="Q55" s="21" t="n"/>
      <c r="R55" s="21" t="n"/>
    </row>
    <row r="56">
      <c r="A56" s="21" t="n"/>
      <c r="B56" s="21" t="n"/>
      <c r="C56" s="21" t="n"/>
      <c r="D56" s="21" t="n"/>
      <c r="E56" s="21" t="n"/>
      <c r="F56" s="22" t="n"/>
      <c r="G56" s="46" t="n"/>
      <c r="H56" s="43">
        <f>IF(A56="","",IFERROR(F56*G56,0))</f>
        <v/>
      </c>
      <c r="I56" s="46" t="n"/>
      <c r="J56" s="43">
        <f>IF(A56="","",IFERROR(H56+I56,0))</f>
        <v/>
      </c>
      <c r="K56" s="43">
        <f>IF(A56="","",IFERROR(SUMIFS('Dépenses chantier'!$H$7:$H$106,'Dépenses chantier'!$D$7:$D$106,A56,'Dépenses chantier'!$G$7:$G$106,"Payée"),0))</f>
        <v/>
      </c>
      <c r="L56" s="43">
        <f>IF(A56="","",IFERROR(SUMIFS('Dépenses chantier'!$H$7:$H$106,'Dépenses chantier'!$D$7:$D$106,A56,'Dépenses chantier'!$G$7:$G$106,"À payer")+SUMIFS('Dépenses chantier'!$H$7:$H$106,'Dépenses chantier'!$D$7:$D$106,A56,'Dépenses chantier'!$G$7:$G$106,"Engagée"),0))</f>
        <v/>
      </c>
      <c r="M56" s="43">
        <f>IF(A56="","",IFERROR(K56+L56,0))</f>
        <v/>
      </c>
      <c r="N56" s="43">
        <f>IF(A56="","",IFERROR(J56-M56,0))</f>
        <v/>
      </c>
      <c r="O56" s="43">
        <f>IF(A56="","",IFERROR(M56-J56,0))</f>
        <v/>
      </c>
      <c r="P56" s="44">
        <f>IF(A56="","",IFERROR(O56/J56,0))</f>
        <v/>
      </c>
      <c r="Q56" s="21" t="n"/>
      <c r="R56" s="21" t="n"/>
    </row>
    <row r="57">
      <c r="A57" s="21" t="n"/>
      <c r="B57" s="21" t="n"/>
      <c r="C57" s="21" t="n"/>
      <c r="D57" s="21" t="n"/>
      <c r="E57" s="21" t="n"/>
      <c r="F57" s="22" t="n"/>
      <c r="G57" s="46" t="n"/>
      <c r="H57" s="43">
        <f>IF(A57="","",IFERROR(F57*G57,0))</f>
        <v/>
      </c>
      <c r="I57" s="46" t="n"/>
      <c r="J57" s="43">
        <f>IF(A57="","",IFERROR(H57+I57,0))</f>
        <v/>
      </c>
      <c r="K57" s="43">
        <f>IF(A57="","",IFERROR(SUMIFS('Dépenses chantier'!$H$7:$H$106,'Dépenses chantier'!$D$7:$D$106,A57,'Dépenses chantier'!$G$7:$G$106,"Payée"),0))</f>
        <v/>
      </c>
      <c r="L57" s="43">
        <f>IF(A57="","",IFERROR(SUMIFS('Dépenses chantier'!$H$7:$H$106,'Dépenses chantier'!$D$7:$D$106,A57,'Dépenses chantier'!$G$7:$G$106,"À payer")+SUMIFS('Dépenses chantier'!$H$7:$H$106,'Dépenses chantier'!$D$7:$D$106,A57,'Dépenses chantier'!$G$7:$G$106,"Engagée"),0))</f>
        <v/>
      </c>
      <c r="M57" s="43">
        <f>IF(A57="","",IFERROR(K57+L57,0))</f>
        <v/>
      </c>
      <c r="N57" s="43">
        <f>IF(A57="","",IFERROR(J57-M57,0))</f>
        <v/>
      </c>
      <c r="O57" s="43">
        <f>IF(A57="","",IFERROR(M57-J57,0))</f>
        <v/>
      </c>
      <c r="P57" s="44">
        <f>IF(A57="","",IFERROR(O57/J57,0))</f>
        <v/>
      </c>
      <c r="Q57" s="21" t="n"/>
      <c r="R57" s="21" t="n"/>
    </row>
    <row r="58">
      <c r="A58" s="21" t="n"/>
      <c r="B58" s="21" t="n"/>
      <c r="C58" s="21" t="n"/>
      <c r="D58" s="21" t="n"/>
      <c r="E58" s="21" t="n"/>
      <c r="F58" s="22" t="n"/>
      <c r="G58" s="46" t="n"/>
      <c r="H58" s="43">
        <f>IF(A58="","",IFERROR(F58*G58,0))</f>
        <v/>
      </c>
      <c r="I58" s="46" t="n"/>
      <c r="J58" s="43">
        <f>IF(A58="","",IFERROR(H58+I58,0))</f>
        <v/>
      </c>
      <c r="K58" s="43">
        <f>IF(A58="","",IFERROR(SUMIFS('Dépenses chantier'!$H$7:$H$106,'Dépenses chantier'!$D$7:$D$106,A58,'Dépenses chantier'!$G$7:$G$106,"Payée"),0))</f>
        <v/>
      </c>
      <c r="L58" s="43">
        <f>IF(A58="","",IFERROR(SUMIFS('Dépenses chantier'!$H$7:$H$106,'Dépenses chantier'!$D$7:$D$106,A58,'Dépenses chantier'!$G$7:$G$106,"À payer")+SUMIFS('Dépenses chantier'!$H$7:$H$106,'Dépenses chantier'!$D$7:$D$106,A58,'Dépenses chantier'!$G$7:$G$106,"Engagée"),0))</f>
        <v/>
      </c>
      <c r="M58" s="43">
        <f>IF(A58="","",IFERROR(K58+L58,0))</f>
        <v/>
      </c>
      <c r="N58" s="43">
        <f>IF(A58="","",IFERROR(J58-M58,0))</f>
        <v/>
      </c>
      <c r="O58" s="43">
        <f>IF(A58="","",IFERROR(M58-J58,0))</f>
        <v/>
      </c>
      <c r="P58" s="44">
        <f>IF(A58="","",IFERROR(O58/J58,0))</f>
        <v/>
      </c>
      <c r="Q58" s="21" t="n"/>
      <c r="R58" s="21" t="n"/>
    </row>
    <row r="59">
      <c r="A59" s="21" t="n"/>
      <c r="B59" s="21" t="n"/>
      <c r="C59" s="21" t="n"/>
      <c r="D59" s="21" t="n"/>
      <c r="E59" s="21" t="n"/>
      <c r="F59" s="22" t="n"/>
      <c r="G59" s="46" t="n"/>
      <c r="H59" s="43">
        <f>IF(A59="","",IFERROR(F59*G59,0))</f>
        <v/>
      </c>
      <c r="I59" s="46" t="n"/>
      <c r="J59" s="43">
        <f>IF(A59="","",IFERROR(H59+I59,0))</f>
        <v/>
      </c>
      <c r="K59" s="43">
        <f>IF(A59="","",IFERROR(SUMIFS('Dépenses chantier'!$H$7:$H$106,'Dépenses chantier'!$D$7:$D$106,A59,'Dépenses chantier'!$G$7:$G$106,"Payée"),0))</f>
        <v/>
      </c>
      <c r="L59" s="43">
        <f>IF(A59="","",IFERROR(SUMIFS('Dépenses chantier'!$H$7:$H$106,'Dépenses chantier'!$D$7:$D$106,A59,'Dépenses chantier'!$G$7:$G$106,"À payer")+SUMIFS('Dépenses chantier'!$H$7:$H$106,'Dépenses chantier'!$D$7:$D$106,A59,'Dépenses chantier'!$G$7:$G$106,"Engagée"),0))</f>
        <v/>
      </c>
      <c r="M59" s="43">
        <f>IF(A59="","",IFERROR(K59+L59,0))</f>
        <v/>
      </c>
      <c r="N59" s="43">
        <f>IF(A59="","",IFERROR(J59-M59,0))</f>
        <v/>
      </c>
      <c r="O59" s="43">
        <f>IF(A59="","",IFERROR(M59-J59,0))</f>
        <v/>
      </c>
      <c r="P59" s="44">
        <f>IF(A59="","",IFERROR(O59/J59,0))</f>
        <v/>
      </c>
      <c r="Q59" s="21" t="n"/>
      <c r="R59" s="21" t="n"/>
    </row>
    <row r="60">
      <c r="A60" s="21" t="n"/>
      <c r="B60" s="21" t="n"/>
      <c r="C60" s="21" t="n"/>
      <c r="D60" s="21" t="n"/>
      <c r="E60" s="21" t="n"/>
      <c r="F60" s="22" t="n"/>
      <c r="G60" s="46" t="n"/>
      <c r="H60" s="43">
        <f>IF(A60="","",IFERROR(F60*G60,0))</f>
        <v/>
      </c>
      <c r="I60" s="46" t="n"/>
      <c r="J60" s="43">
        <f>IF(A60="","",IFERROR(H60+I60,0))</f>
        <v/>
      </c>
      <c r="K60" s="43">
        <f>IF(A60="","",IFERROR(SUMIFS('Dépenses chantier'!$H$7:$H$106,'Dépenses chantier'!$D$7:$D$106,A60,'Dépenses chantier'!$G$7:$G$106,"Payée"),0))</f>
        <v/>
      </c>
      <c r="L60" s="43">
        <f>IF(A60="","",IFERROR(SUMIFS('Dépenses chantier'!$H$7:$H$106,'Dépenses chantier'!$D$7:$D$106,A60,'Dépenses chantier'!$G$7:$G$106,"À payer")+SUMIFS('Dépenses chantier'!$H$7:$H$106,'Dépenses chantier'!$D$7:$D$106,A60,'Dépenses chantier'!$G$7:$G$106,"Engagée"),0))</f>
        <v/>
      </c>
      <c r="M60" s="43">
        <f>IF(A60="","",IFERROR(K60+L60,0))</f>
        <v/>
      </c>
      <c r="N60" s="43">
        <f>IF(A60="","",IFERROR(J60-M60,0))</f>
        <v/>
      </c>
      <c r="O60" s="43">
        <f>IF(A60="","",IFERROR(M60-J60,0))</f>
        <v/>
      </c>
      <c r="P60" s="44">
        <f>IF(A60="","",IFERROR(O60/J60,0))</f>
        <v/>
      </c>
      <c r="Q60" s="21" t="n"/>
      <c r="R60" s="21" t="n"/>
    </row>
    <row r="61">
      <c r="A61" s="21" t="n"/>
      <c r="B61" s="21" t="n"/>
      <c r="C61" s="21" t="n"/>
      <c r="D61" s="21" t="n"/>
      <c r="E61" s="21" t="n"/>
      <c r="F61" s="22" t="n"/>
      <c r="G61" s="46" t="n"/>
      <c r="H61" s="43">
        <f>IF(A61="","",IFERROR(F61*G61,0))</f>
        <v/>
      </c>
      <c r="I61" s="46" t="n"/>
      <c r="J61" s="43">
        <f>IF(A61="","",IFERROR(H61+I61,0))</f>
        <v/>
      </c>
      <c r="K61" s="43">
        <f>IF(A61="","",IFERROR(SUMIFS('Dépenses chantier'!$H$7:$H$106,'Dépenses chantier'!$D$7:$D$106,A61,'Dépenses chantier'!$G$7:$G$106,"Payée"),0))</f>
        <v/>
      </c>
      <c r="L61" s="43">
        <f>IF(A61="","",IFERROR(SUMIFS('Dépenses chantier'!$H$7:$H$106,'Dépenses chantier'!$D$7:$D$106,A61,'Dépenses chantier'!$G$7:$G$106,"À payer")+SUMIFS('Dépenses chantier'!$H$7:$H$106,'Dépenses chantier'!$D$7:$D$106,A61,'Dépenses chantier'!$G$7:$G$106,"Engagée"),0))</f>
        <v/>
      </c>
      <c r="M61" s="43">
        <f>IF(A61="","",IFERROR(K61+L61,0))</f>
        <v/>
      </c>
      <c r="N61" s="43">
        <f>IF(A61="","",IFERROR(J61-M61,0))</f>
        <v/>
      </c>
      <c r="O61" s="43">
        <f>IF(A61="","",IFERROR(M61-J61,0))</f>
        <v/>
      </c>
      <c r="P61" s="44">
        <f>IF(A61="","",IFERROR(O61/J61,0))</f>
        <v/>
      </c>
      <c r="Q61" s="21" t="n"/>
      <c r="R61" s="21" t="n"/>
    </row>
    <row r="62">
      <c r="A62" s="21" t="n"/>
      <c r="B62" s="21" t="n"/>
      <c r="C62" s="21" t="n"/>
      <c r="D62" s="21" t="n"/>
      <c r="E62" s="21" t="n"/>
      <c r="F62" s="22" t="n"/>
      <c r="G62" s="46" t="n"/>
      <c r="H62" s="43">
        <f>IF(A62="","",IFERROR(F62*G62,0))</f>
        <v/>
      </c>
      <c r="I62" s="46" t="n"/>
      <c r="J62" s="43">
        <f>IF(A62="","",IFERROR(H62+I62,0))</f>
        <v/>
      </c>
      <c r="K62" s="43">
        <f>IF(A62="","",IFERROR(SUMIFS('Dépenses chantier'!$H$7:$H$106,'Dépenses chantier'!$D$7:$D$106,A62,'Dépenses chantier'!$G$7:$G$106,"Payée"),0))</f>
        <v/>
      </c>
      <c r="L62" s="43">
        <f>IF(A62="","",IFERROR(SUMIFS('Dépenses chantier'!$H$7:$H$106,'Dépenses chantier'!$D$7:$D$106,A62,'Dépenses chantier'!$G$7:$G$106,"À payer")+SUMIFS('Dépenses chantier'!$H$7:$H$106,'Dépenses chantier'!$D$7:$D$106,A62,'Dépenses chantier'!$G$7:$G$106,"Engagée"),0))</f>
        <v/>
      </c>
      <c r="M62" s="43">
        <f>IF(A62="","",IFERROR(K62+L62,0))</f>
        <v/>
      </c>
      <c r="N62" s="43">
        <f>IF(A62="","",IFERROR(J62-M62,0))</f>
        <v/>
      </c>
      <c r="O62" s="43">
        <f>IF(A62="","",IFERROR(M62-J62,0))</f>
        <v/>
      </c>
      <c r="P62" s="44">
        <f>IF(A62="","",IFERROR(O62/J62,0))</f>
        <v/>
      </c>
      <c r="Q62" s="21" t="n"/>
      <c r="R62" s="21" t="n"/>
    </row>
    <row r="63">
      <c r="A63" s="21" t="n"/>
      <c r="B63" s="21" t="n"/>
      <c r="C63" s="21" t="n"/>
      <c r="D63" s="21" t="n"/>
      <c r="E63" s="21" t="n"/>
      <c r="F63" s="22" t="n"/>
      <c r="G63" s="46" t="n"/>
      <c r="H63" s="43">
        <f>IF(A63="","",IFERROR(F63*G63,0))</f>
        <v/>
      </c>
      <c r="I63" s="46" t="n"/>
      <c r="J63" s="43">
        <f>IF(A63="","",IFERROR(H63+I63,0))</f>
        <v/>
      </c>
      <c r="K63" s="43">
        <f>IF(A63="","",IFERROR(SUMIFS('Dépenses chantier'!$H$7:$H$106,'Dépenses chantier'!$D$7:$D$106,A63,'Dépenses chantier'!$G$7:$G$106,"Payée"),0))</f>
        <v/>
      </c>
      <c r="L63" s="43">
        <f>IF(A63="","",IFERROR(SUMIFS('Dépenses chantier'!$H$7:$H$106,'Dépenses chantier'!$D$7:$D$106,A63,'Dépenses chantier'!$G$7:$G$106,"À payer")+SUMIFS('Dépenses chantier'!$H$7:$H$106,'Dépenses chantier'!$D$7:$D$106,A63,'Dépenses chantier'!$G$7:$G$106,"Engagée"),0))</f>
        <v/>
      </c>
      <c r="M63" s="43">
        <f>IF(A63="","",IFERROR(K63+L63,0))</f>
        <v/>
      </c>
      <c r="N63" s="43">
        <f>IF(A63="","",IFERROR(J63-M63,0))</f>
        <v/>
      </c>
      <c r="O63" s="43">
        <f>IF(A63="","",IFERROR(M63-J63,0))</f>
        <v/>
      </c>
      <c r="P63" s="44">
        <f>IF(A63="","",IFERROR(O63/J63,0))</f>
        <v/>
      </c>
      <c r="Q63" s="21" t="n"/>
      <c r="R63" s="21" t="n"/>
    </row>
    <row r="64">
      <c r="A64" s="21" t="n"/>
      <c r="B64" s="21" t="n"/>
      <c r="C64" s="21" t="n"/>
      <c r="D64" s="21" t="n"/>
      <c r="E64" s="21" t="n"/>
      <c r="F64" s="22" t="n"/>
      <c r="G64" s="46" t="n"/>
      <c r="H64" s="43">
        <f>IF(A64="","",IFERROR(F64*G64,0))</f>
        <v/>
      </c>
      <c r="I64" s="46" t="n"/>
      <c r="J64" s="43">
        <f>IF(A64="","",IFERROR(H64+I64,0))</f>
        <v/>
      </c>
      <c r="K64" s="43">
        <f>IF(A64="","",IFERROR(SUMIFS('Dépenses chantier'!$H$7:$H$106,'Dépenses chantier'!$D$7:$D$106,A64,'Dépenses chantier'!$G$7:$G$106,"Payée"),0))</f>
        <v/>
      </c>
      <c r="L64" s="43">
        <f>IF(A64="","",IFERROR(SUMIFS('Dépenses chantier'!$H$7:$H$106,'Dépenses chantier'!$D$7:$D$106,A64,'Dépenses chantier'!$G$7:$G$106,"À payer")+SUMIFS('Dépenses chantier'!$H$7:$H$106,'Dépenses chantier'!$D$7:$D$106,A64,'Dépenses chantier'!$G$7:$G$106,"Engagée"),0))</f>
        <v/>
      </c>
      <c r="M64" s="43">
        <f>IF(A64="","",IFERROR(K64+L64,0))</f>
        <v/>
      </c>
      <c r="N64" s="43">
        <f>IF(A64="","",IFERROR(J64-M64,0))</f>
        <v/>
      </c>
      <c r="O64" s="43">
        <f>IF(A64="","",IFERROR(M64-J64,0))</f>
        <v/>
      </c>
      <c r="P64" s="44">
        <f>IF(A64="","",IFERROR(O64/J64,0))</f>
        <v/>
      </c>
      <c r="Q64" s="21" t="n"/>
      <c r="R64" s="21" t="n"/>
    </row>
    <row r="65">
      <c r="A65" s="21" t="n"/>
      <c r="B65" s="21" t="n"/>
      <c r="C65" s="21" t="n"/>
      <c r="D65" s="21" t="n"/>
      <c r="E65" s="21" t="n"/>
      <c r="F65" s="22" t="n"/>
      <c r="G65" s="46" t="n"/>
      <c r="H65" s="43">
        <f>IF(A65="","",IFERROR(F65*G65,0))</f>
        <v/>
      </c>
      <c r="I65" s="46" t="n"/>
      <c r="J65" s="43">
        <f>IF(A65="","",IFERROR(H65+I65,0))</f>
        <v/>
      </c>
      <c r="K65" s="43">
        <f>IF(A65="","",IFERROR(SUMIFS('Dépenses chantier'!$H$7:$H$106,'Dépenses chantier'!$D$7:$D$106,A65,'Dépenses chantier'!$G$7:$G$106,"Payée"),0))</f>
        <v/>
      </c>
      <c r="L65" s="43">
        <f>IF(A65="","",IFERROR(SUMIFS('Dépenses chantier'!$H$7:$H$106,'Dépenses chantier'!$D$7:$D$106,A65,'Dépenses chantier'!$G$7:$G$106,"À payer")+SUMIFS('Dépenses chantier'!$H$7:$H$106,'Dépenses chantier'!$D$7:$D$106,A65,'Dépenses chantier'!$G$7:$G$106,"Engagée"),0))</f>
        <v/>
      </c>
      <c r="M65" s="43">
        <f>IF(A65="","",IFERROR(K65+L65,0))</f>
        <v/>
      </c>
      <c r="N65" s="43">
        <f>IF(A65="","",IFERROR(J65-M65,0))</f>
        <v/>
      </c>
      <c r="O65" s="43">
        <f>IF(A65="","",IFERROR(M65-J65,0))</f>
        <v/>
      </c>
      <c r="P65" s="44">
        <f>IF(A65="","",IFERROR(O65/J65,0))</f>
        <v/>
      </c>
      <c r="Q65" s="21" t="n"/>
      <c r="R65" s="21" t="n"/>
    </row>
    <row r="66">
      <c r="A66" s="21" t="n"/>
      <c r="B66" s="21" t="n"/>
      <c r="C66" s="21" t="n"/>
      <c r="D66" s="21" t="n"/>
      <c r="E66" s="21" t="n"/>
      <c r="F66" s="22" t="n"/>
      <c r="G66" s="46" t="n"/>
      <c r="H66" s="43">
        <f>IF(A66="","",IFERROR(F66*G66,0))</f>
        <v/>
      </c>
      <c r="I66" s="46" t="n"/>
      <c r="J66" s="43">
        <f>IF(A66="","",IFERROR(H66+I66,0))</f>
        <v/>
      </c>
      <c r="K66" s="43">
        <f>IF(A66="","",IFERROR(SUMIFS('Dépenses chantier'!$H$7:$H$106,'Dépenses chantier'!$D$7:$D$106,A66,'Dépenses chantier'!$G$7:$G$106,"Payée"),0))</f>
        <v/>
      </c>
      <c r="L66" s="43">
        <f>IF(A66="","",IFERROR(SUMIFS('Dépenses chantier'!$H$7:$H$106,'Dépenses chantier'!$D$7:$D$106,A66,'Dépenses chantier'!$G$7:$G$106,"À payer")+SUMIFS('Dépenses chantier'!$H$7:$H$106,'Dépenses chantier'!$D$7:$D$106,A66,'Dépenses chantier'!$G$7:$G$106,"Engagée"),0))</f>
        <v/>
      </c>
      <c r="M66" s="43">
        <f>IF(A66="","",IFERROR(K66+L66,0))</f>
        <v/>
      </c>
      <c r="N66" s="43">
        <f>IF(A66="","",IFERROR(J66-M66,0))</f>
        <v/>
      </c>
      <c r="O66" s="43">
        <f>IF(A66="","",IFERROR(M66-J66,0))</f>
        <v/>
      </c>
      <c r="P66" s="44">
        <f>IF(A66="","",IFERROR(O66/J66,0))</f>
        <v/>
      </c>
      <c r="Q66" s="21" t="n"/>
      <c r="R66" s="21" t="n"/>
    </row>
    <row r="67">
      <c r="A67" s="21" t="n"/>
      <c r="B67" s="21" t="n"/>
      <c r="C67" s="21" t="n"/>
      <c r="D67" s="21" t="n"/>
      <c r="E67" s="21" t="n"/>
      <c r="F67" s="22" t="n"/>
      <c r="G67" s="46" t="n"/>
      <c r="H67" s="43">
        <f>IF(A67="","",IFERROR(F67*G67,0))</f>
        <v/>
      </c>
      <c r="I67" s="46" t="n"/>
      <c r="J67" s="43">
        <f>IF(A67="","",IFERROR(H67+I67,0))</f>
        <v/>
      </c>
      <c r="K67" s="43">
        <f>IF(A67="","",IFERROR(SUMIFS('Dépenses chantier'!$H$7:$H$106,'Dépenses chantier'!$D$7:$D$106,A67,'Dépenses chantier'!$G$7:$G$106,"Payée"),0))</f>
        <v/>
      </c>
      <c r="L67" s="43">
        <f>IF(A67="","",IFERROR(SUMIFS('Dépenses chantier'!$H$7:$H$106,'Dépenses chantier'!$D$7:$D$106,A67,'Dépenses chantier'!$G$7:$G$106,"À payer")+SUMIFS('Dépenses chantier'!$H$7:$H$106,'Dépenses chantier'!$D$7:$D$106,A67,'Dépenses chantier'!$G$7:$G$106,"Engagée"),0))</f>
        <v/>
      </c>
      <c r="M67" s="43">
        <f>IF(A67="","",IFERROR(K67+L67,0))</f>
        <v/>
      </c>
      <c r="N67" s="43">
        <f>IF(A67="","",IFERROR(J67-M67,0))</f>
        <v/>
      </c>
      <c r="O67" s="43">
        <f>IF(A67="","",IFERROR(M67-J67,0))</f>
        <v/>
      </c>
      <c r="P67" s="44">
        <f>IF(A67="","",IFERROR(O67/J67,0))</f>
        <v/>
      </c>
      <c r="Q67" s="21" t="n"/>
      <c r="R67" s="21" t="n"/>
    </row>
    <row r="68">
      <c r="A68" s="21" t="n"/>
      <c r="B68" s="21" t="n"/>
      <c r="C68" s="21" t="n"/>
      <c r="D68" s="21" t="n"/>
      <c r="E68" s="21" t="n"/>
      <c r="F68" s="22" t="n"/>
      <c r="G68" s="46" t="n"/>
      <c r="H68" s="43">
        <f>IF(A68="","",IFERROR(F68*G68,0))</f>
        <v/>
      </c>
      <c r="I68" s="46" t="n"/>
      <c r="J68" s="43">
        <f>IF(A68="","",IFERROR(H68+I68,0))</f>
        <v/>
      </c>
      <c r="K68" s="43">
        <f>IF(A68="","",IFERROR(SUMIFS('Dépenses chantier'!$H$7:$H$106,'Dépenses chantier'!$D$7:$D$106,A68,'Dépenses chantier'!$G$7:$G$106,"Payée"),0))</f>
        <v/>
      </c>
      <c r="L68" s="43">
        <f>IF(A68="","",IFERROR(SUMIFS('Dépenses chantier'!$H$7:$H$106,'Dépenses chantier'!$D$7:$D$106,A68,'Dépenses chantier'!$G$7:$G$106,"À payer")+SUMIFS('Dépenses chantier'!$H$7:$H$106,'Dépenses chantier'!$D$7:$D$106,A68,'Dépenses chantier'!$G$7:$G$106,"Engagée"),0))</f>
        <v/>
      </c>
      <c r="M68" s="43">
        <f>IF(A68="","",IFERROR(K68+L68,0))</f>
        <v/>
      </c>
      <c r="N68" s="43">
        <f>IF(A68="","",IFERROR(J68-M68,0))</f>
        <v/>
      </c>
      <c r="O68" s="43">
        <f>IF(A68="","",IFERROR(M68-J68,0))</f>
        <v/>
      </c>
      <c r="P68" s="44">
        <f>IF(A68="","",IFERROR(O68/J68,0))</f>
        <v/>
      </c>
      <c r="Q68" s="21" t="n"/>
      <c r="R68" s="21" t="n"/>
    </row>
    <row r="69">
      <c r="A69" s="21" t="n"/>
      <c r="B69" s="21" t="n"/>
      <c r="C69" s="21" t="n"/>
      <c r="D69" s="21" t="n"/>
      <c r="E69" s="21" t="n"/>
      <c r="F69" s="22" t="n"/>
      <c r="G69" s="46" t="n"/>
      <c r="H69" s="43">
        <f>IF(A69="","",IFERROR(F69*G69,0))</f>
        <v/>
      </c>
      <c r="I69" s="46" t="n"/>
      <c r="J69" s="43">
        <f>IF(A69="","",IFERROR(H69+I69,0))</f>
        <v/>
      </c>
      <c r="K69" s="43">
        <f>IF(A69="","",IFERROR(SUMIFS('Dépenses chantier'!$H$7:$H$106,'Dépenses chantier'!$D$7:$D$106,A69,'Dépenses chantier'!$G$7:$G$106,"Payée"),0))</f>
        <v/>
      </c>
      <c r="L69" s="43">
        <f>IF(A69="","",IFERROR(SUMIFS('Dépenses chantier'!$H$7:$H$106,'Dépenses chantier'!$D$7:$D$106,A69,'Dépenses chantier'!$G$7:$G$106,"À payer")+SUMIFS('Dépenses chantier'!$H$7:$H$106,'Dépenses chantier'!$D$7:$D$106,A69,'Dépenses chantier'!$G$7:$G$106,"Engagée"),0))</f>
        <v/>
      </c>
      <c r="M69" s="43">
        <f>IF(A69="","",IFERROR(K69+L69,0))</f>
        <v/>
      </c>
      <c r="N69" s="43">
        <f>IF(A69="","",IFERROR(J69-M69,0))</f>
        <v/>
      </c>
      <c r="O69" s="43">
        <f>IF(A69="","",IFERROR(M69-J69,0))</f>
        <v/>
      </c>
      <c r="P69" s="44">
        <f>IF(A69="","",IFERROR(O69/J69,0))</f>
        <v/>
      </c>
      <c r="Q69" s="21" t="n"/>
      <c r="R69" s="21" t="n"/>
    </row>
    <row r="70">
      <c r="A70" s="21" t="n"/>
      <c r="B70" s="21" t="n"/>
      <c r="C70" s="21" t="n"/>
      <c r="D70" s="21" t="n"/>
      <c r="E70" s="21" t="n"/>
      <c r="F70" s="22" t="n"/>
      <c r="G70" s="46" t="n"/>
      <c r="H70" s="43">
        <f>IF(A70="","",IFERROR(F70*G70,0))</f>
        <v/>
      </c>
      <c r="I70" s="46" t="n"/>
      <c r="J70" s="43">
        <f>IF(A70="","",IFERROR(H70+I70,0))</f>
        <v/>
      </c>
      <c r="K70" s="43">
        <f>IF(A70="","",IFERROR(SUMIFS('Dépenses chantier'!$H$7:$H$106,'Dépenses chantier'!$D$7:$D$106,A70,'Dépenses chantier'!$G$7:$G$106,"Payée"),0))</f>
        <v/>
      </c>
      <c r="L70" s="43">
        <f>IF(A70="","",IFERROR(SUMIFS('Dépenses chantier'!$H$7:$H$106,'Dépenses chantier'!$D$7:$D$106,A70,'Dépenses chantier'!$G$7:$G$106,"À payer")+SUMIFS('Dépenses chantier'!$H$7:$H$106,'Dépenses chantier'!$D$7:$D$106,A70,'Dépenses chantier'!$G$7:$G$106,"Engagée"),0))</f>
        <v/>
      </c>
      <c r="M70" s="43">
        <f>IF(A70="","",IFERROR(K70+L70,0))</f>
        <v/>
      </c>
      <c r="N70" s="43">
        <f>IF(A70="","",IFERROR(J70-M70,0))</f>
        <v/>
      </c>
      <c r="O70" s="43">
        <f>IF(A70="","",IFERROR(M70-J70,0))</f>
        <v/>
      </c>
      <c r="P70" s="44">
        <f>IF(A70="","",IFERROR(O70/J70,0))</f>
        <v/>
      </c>
      <c r="Q70" s="21" t="n"/>
      <c r="R70" s="21" t="n"/>
    </row>
    <row r="71">
      <c r="A71" s="21" t="n"/>
      <c r="B71" s="21" t="n"/>
      <c r="C71" s="21" t="n"/>
      <c r="D71" s="21" t="n"/>
      <c r="E71" s="21" t="n"/>
      <c r="F71" s="22" t="n"/>
      <c r="G71" s="46" t="n"/>
      <c r="H71" s="43">
        <f>IF(A71="","",IFERROR(F71*G71,0))</f>
        <v/>
      </c>
      <c r="I71" s="46" t="n"/>
      <c r="J71" s="43">
        <f>IF(A71="","",IFERROR(H71+I71,0))</f>
        <v/>
      </c>
      <c r="K71" s="43">
        <f>IF(A71="","",IFERROR(SUMIFS('Dépenses chantier'!$H$7:$H$106,'Dépenses chantier'!$D$7:$D$106,A71,'Dépenses chantier'!$G$7:$G$106,"Payée"),0))</f>
        <v/>
      </c>
      <c r="L71" s="43">
        <f>IF(A71="","",IFERROR(SUMIFS('Dépenses chantier'!$H$7:$H$106,'Dépenses chantier'!$D$7:$D$106,A71,'Dépenses chantier'!$G$7:$G$106,"À payer")+SUMIFS('Dépenses chantier'!$H$7:$H$106,'Dépenses chantier'!$D$7:$D$106,A71,'Dépenses chantier'!$G$7:$G$106,"Engagée"),0))</f>
        <v/>
      </c>
      <c r="M71" s="43">
        <f>IF(A71="","",IFERROR(K71+L71,0))</f>
        <v/>
      </c>
      <c r="N71" s="43">
        <f>IF(A71="","",IFERROR(J71-M71,0))</f>
        <v/>
      </c>
      <c r="O71" s="43">
        <f>IF(A71="","",IFERROR(M71-J71,0))</f>
        <v/>
      </c>
      <c r="P71" s="44">
        <f>IF(A71="","",IFERROR(O71/J71,0))</f>
        <v/>
      </c>
      <c r="Q71" s="21" t="n"/>
      <c r="R71" s="21" t="n"/>
    </row>
    <row r="72">
      <c r="A72" s="21" t="n"/>
      <c r="B72" s="21" t="n"/>
      <c r="C72" s="21" t="n"/>
      <c r="D72" s="21" t="n"/>
      <c r="E72" s="21" t="n"/>
      <c r="F72" s="22" t="n"/>
      <c r="G72" s="46" t="n"/>
      <c r="H72" s="43">
        <f>IF(A72="","",IFERROR(F72*G72,0))</f>
        <v/>
      </c>
      <c r="I72" s="46" t="n"/>
      <c r="J72" s="43">
        <f>IF(A72="","",IFERROR(H72+I72,0))</f>
        <v/>
      </c>
      <c r="K72" s="43">
        <f>IF(A72="","",IFERROR(SUMIFS('Dépenses chantier'!$H$7:$H$106,'Dépenses chantier'!$D$7:$D$106,A72,'Dépenses chantier'!$G$7:$G$106,"Payée"),0))</f>
        <v/>
      </c>
      <c r="L72" s="43">
        <f>IF(A72="","",IFERROR(SUMIFS('Dépenses chantier'!$H$7:$H$106,'Dépenses chantier'!$D$7:$D$106,A72,'Dépenses chantier'!$G$7:$G$106,"À payer")+SUMIFS('Dépenses chantier'!$H$7:$H$106,'Dépenses chantier'!$D$7:$D$106,A72,'Dépenses chantier'!$G$7:$G$106,"Engagée"),0))</f>
        <v/>
      </c>
      <c r="M72" s="43">
        <f>IF(A72="","",IFERROR(K72+L72,0))</f>
        <v/>
      </c>
      <c r="N72" s="43">
        <f>IF(A72="","",IFERROR(J72-M72,0))</f>
        <v/>
      </c>
      <c r="O72" s="43">
        <f>IF(A72="","",IFERROR(M72-J72,0))</f>
        <v/>
      </c>
      <c r="P72" s="44">
        <f>IF(A72="","",IFERROR(O72/J72,0))</f>
        <v/>
      </c>
      <c r="Q72" s="21" t="n"/>
      <c r="R72" s="21" t="n"/>
    </row>
    <row r="73">
      <c r="A73" s="21" t="n"/>
      <c r="B73" s="21" t="n"/>
      <c r="C73" s="21" t="n"/>
      <c r="D73" s="21" t="n"/>
      <c r="E73" s="21" t="n"/>
      <c r="F73" s="22" t="n"/>
      <c r="G73" s="46" t="n"/>
      <c r="H73" s="43">
        <f>IF(A73="","",IFERROR(F73*G73,0))</f>
        <v/>
      </c>
      <c r="I73" s="46" t="n"/>
      <c r="J73" s="43">
        <f>IF(A73="","",IFERROR(H73+I73,0))</f>
        <v/>
      </c>
      <c r="K73" s="43">
        <f>IF(A73="","",IFERROR(SUMIFS('Dépenses chantier'!$H$7:$H$106,'Dépenses chantier'!$D$7:$D$106,A73,'Dépenses chantier'!$G$7:$G$106,"Payée"),0))</f>
        <v/>
      </c>
      <c r="L73" s="43">
        <f>IF(A73="","",IFERROR(SUMIFS('Dépenses chantier'!$H$7:$H$106,'Dépenses chantier'!$D$7:$D$106,A73,'Dépenses chantier'!$G$7:$G$106,"À payer")+SUMIFS('Dépenses chantier'!$H$7:$H$106,'Dépenses chantier'!$D$7:$D$106,A73,'Dépenses chantier'!$G$7:$G$106,"Engagée"),0))</f>
        <v/>
      </c>
      <c r="M73" s="43">
        <f>IF(A73="","",IFERROR(K73+L73,0))</f>
        <v/>
      </c>
      <c r="N73" s="43">
        <f>IF(A73="","",IFERROR(J73-M73,0))</f>
        <v/>
      </c>
      <c r="O73" s="43">
        <f>IF(A73="","",IFERROR(M73-J73,0))</f>
        <v/>
      </c>
      <c r="P73" s="44">
        <f>IF(A73="","",IFERROR(O73/J73,0))</f>
        <v/>
      </c>
      <c r="Q73" s="21" t="n"/>
      <c r="R73" s="21" t="n"/>
    </row>
    <row r="74">
      <c r="A74" s="21" t="n"/>
      <c r="B74" s="21" t="n"/>
      <c r="C74" s="21" t="n"/>
      <c r="D74" s="21" t="n"/>
      <c r="E74" s="21" t="n"/>
      <c r="F74" s="22" t="n"/>
      <c r="G74" s="46" t="n"/>
      <c r="H74" s="43">
        <f>IF(A74="","",IFERROR(F74*G74,0))</f>
        <v/>
      </c>
      <c r="I74" s="46" t="n"/>
      <c r="J74" s="43">
        <f>IF(A74="","",IFERROR(H74+I74,0))</f>
        <v/>
      </c>
      <c r="K74" s="43">
        <f>IF(A74="","",IFERROR(SUMIFS('Dépenses chantier'!$H$7:$H$106,'Dépenses chantier'!$D$7:$D$106,A74,'Dépenses chantier'!$G$7:$G$106,"Payée"),0))</f>
        <v/>
      </c>
      <c r="L74" s="43">
        <f>IF(A74="","",IFERROR(SUMIFS('Dépenses chantier'!$H$7:$H$106,'Dépenses chantier'!$D$7:$D$106,A74,'Dépenses chantier'!$G$7:$G$106,"À payer")+SUMIFS('Dépenses chantier'!$H$7:$H$106,'Dépenses chantier'!$D$7:$D$106,A74,'Dépenses chantier'!$G$7:$G$106,"Engagée"),0))</f>
        <v/>
      </c>
      <c r="M74" s="43">
        <f>IF(A74="","",IFERROR(K74+L74,0))</f>
        <v/>
      </c>
      <c r="N74" s="43">
        <f>IF(A74="","",IFERROR(J74-M74,0))</f>
        <v/>
      </c>
      <c r="O74" s="43">
        <f>IF(A74="","",IFERROR(M74-J74,0))</f>
        <v/>
      </c>
      <c r="P74" s="44">
        <f>IF(A74="","",IFERROR(O74/J74,0))</f>
        <v/>
      </c>
      <c r="Q74" s="21" t="n"/>
      <c r="R74" s="21" t="n"/>
    </row>
    <row r="75">
      <c r="A75" s="21" t="n"/>
      <c r="B75" s="21" t="n"/>
      <c r="C75" s="21" t="n"/>
      <c r="D75" s="21" t="n"/>
      <c r="E75" s="21" t="n"/>
      <c r="F75" s="22" t="n"/>
      <c r="G75" s="46" t="n"/>
      <c r="H75" s="43">
        <f>IF(A75="","",IFERROR(F75*G75,0))</f>
        <v/>
      </c>
      <c r="I75" s="46" t="n"/>
      <c r="J75" s="43">
        <f>IF(A75="","",IFERROR(H75+I75,0))</f>
        <v/>
      </c>
      <c r="K75" s="43">
        <f>IF(A75="","",IFERROR(SUMIFS('Dépenses chantier'!$H$7:$H$106,'Dépenses chantier'!$D$7:$D$106,A75,'Dépenses chantier'!$G$7:$G$106,"Payée"),0))</f>
        <v/>
      </c>
      <c r="L75" s="43">
        <f>IF(A75="","",IFERROR(SUMIFS('Dépenses chantier'!$H$7:$H$106,'Dépenses chantier'!$D$7:$D$106,A75,'Dépenses chantier'!$G$7:$G$106,"À payer")+SUMIFS('Dépenses chantier'!$H$7:$H$106,'Dépenses chantier'!$D$7:$D$106,A75,'Dépenses chantier'!$G$7:$G$106,"Engagée"),0))</f>
        <v/>
      </c>
      <c r="M75" s="43">
        <f>IF(A75="","",IFERROR(K75+L75,0))</f>
        <v/>
      </c>
      <c r="N75" s="43">
        <f>IF(A75="","",IFERROR(J75-M75,0))</f>
        <v/>
      </c>
      <c r="O75" s="43">
        <f>IF(A75="","",IFERROR(M75-J75,0))</f>
        <v/>
      </c>
      <c r="P75" s="44">
        <f>IF(A75="","",IFERROR(O75/J75,0))</f>
        <v/>
      </c>
      <c r="Q75" s="21" t="n"/>
      <c r="R75" s="21" t="n"/>
    </row>
    <row r="76">
      <c r="A76" s="21" t="n"/>
      <c r="B76" s="21" t="n"/>
      <c r="C76" s="21" t="n"/>
      <c r="D76" s="21" t="n"/>
      <c r="E76" s="21" t="n"/>
      <c r="F76" s="22" t="n"/>
      <c r="G76" s="46" t="n"/>
      <c r="H76" s="43">
        <f>IF(A76="","",IFERROR(F76*G76,0))</f>
        <v/>
      </c>
      <c r="I76" s="46" t="n"/>
      <c r="J76" s="43">
        <f>IF(A76="","",IFERROR(H76+I76,0))</f>
        <v/>
      </c>
      <c r="K76" s="43">
        <f>IF(A76="","",IFERROR(SUMIFS('Dépenses chantier'!$H$7:$H$106,'Dépenses chantier'!$D$7:$D$106,A76,'Dépenses chantier'!$G$7:$G$106,"Payée"),0))</f>
        <v/>
      </c>
      <c r="L76" s="43">
        <f>IF(A76="","",IFERROR(SUMIFS('Dépenses chantier'!$H$7:$H$106,'Dépenses chantier'!$D$7:$D$106,A76,'Dépenses chantier'!$G$7:$G$106,"À payer")+SUMIFS('Dépenses chantier'!$H$7:$H$106,'Dépenses chantier'!$D$7:$D$106,A76,'Dépenses chantier'!$G$7:$G$106,"Engagée"),0))</f>
        <v/>
      </c>
      <c r="M76" s="43">
        <f>IF(A76="","",IFERROR(K76+L76,0))</f>
        <v/>
      </c>
      <c r="N76" s="43">
        <f>IF(A76="","",IFERROR(J76-M76,0))</f>
        <v/>
      </c>
      <c r="O76" s="43">
        <f>IF(A76="","",IFERROR(M76-J76,0))</f>
        <v/>
      </c>
      <c r="P76" s="44">
        <f>IF(A76="","",IFERROR(O76/J76,0))</f>
        <v/>
      </c>
      <c r="Q76" s="21" t="n"/>
      <c r="R76" s="21" t="n"/>
    </row>
    <row r="77">
      <c r="A77" s="21" t="n"/>
      <c r="B77" s="21" t="n"/>
      <c r="C77" s="21" t="n"/>
      <c r="D77" s="21" t="n"/>
      <c r="E77" s="21" t="n"/>
      <c r="F77" s="22" t="n"/>
      <c r="G77" s="46" t="n"/>
      <c r="H77" s="43">
        <f>IF(A77="","",IFERROR(F77*G77,0))</f>
        <v/>
      </c>
      <c r="I77" s="46" t="n"/>
      <c r="J77" s="43">
        <f>IF(A77="","",IFERROR(H77+I77,0))</f>
        <v/>
      </c>
      <c r="K77" s="43">
        <f>IF(A77="","",IFERROR(SUMIFS('Dépenses chantier'!$H$7:$H$106,'Dépenses chantier'!$D$7:$D$106,A77,'Dépenses chantier'!$G$7:$G$106,"Payée"),0))</f>
        <v/>
      </c>
      <c r="L77" s="43">
        <f>IF(A77="","",IFERROR(SUMIFS('Dépenses chantier'!$H$7:$H$106,'Dépenses chantier'!$D$7:$D$106,A77,'Dépenses chantier'!$G$7:$G$106,"À payer")+SUMIFS('Dépenses chantier'!$H$7:$H$106,'Dépenses chantier'!$D$7:$D$106,A77,'Dépenses chantier'!$G$7:$G$106,"Engagée"),0))</f>
        <v/>
      </c>
      <c r="M77" s="43">
        <f>IF(A77="","",IFERROR(K77+L77,0))</f>
        <v/>
      </c>
      <c r="N77" s="43">
        <f>IF(A77="","",IFERROR(J77-M77,0))</f>
        <v/>
      </c>
      <c r="O77" s="43">
        <f>IF(A77="","",IFERROR(M77-J77,0))</f>
        <v/>
      </c>
      <c r="P77" s="44">
        <f>IF(A77="","",IFERROR(O77/J77,0))</f>
        <v/>
      </c>
      <c r="Q77" s="21" t="n"/>
      <c r="R77" s="21" t="n"/>
    </row>
    <row r="78">
      <c r="A78" s="21" t="n"/>
      <c r="B78" s="21" t="n"/>
      <c r="C78" s="21" t="n"/>
      <c r="D78" s="21" t="n"/>
      <c r="E78" s="21" t="n"/>
      <c r="F78" s="22" t="n"/>
      <c r="G78" s="46" t="n"/>
      <c r="H78" s="43">
        <f>IF(A78="","",IFERROR(F78*G78,0))</f>
        <v/>
      </c>
      <c r="I78" s="46" t="n"/>
      <c r="J78" s="43">
        <f>IF(A78="","",IFERROR(H78+I78,0))</f>
        <v/>
      </c>
      <c r="K78" s="43">
        <f>IF(A78="","",IFERROR(SUMIFS('Dépenses chantier'!$H$7:$H$106,'Dépenses chantier'!$D$7:$D$106,A78,'Dépenses chantier'!$G$7:$G$106,"Payée"),0))</f>
        <v/>
      </c>
      <c r="L78" s="43">
        <f>IF(A78="","",IFERROR(SUMIFS('Dépenses chantier'!$H$7:$H$106,'Dépenses chantier'!$D$7:$D$106,A78,'Dépenses chantier'!$G$7:$G$106,"À payer")+SUMIFS('Dépenses chantier'!$H$7:$H$106,'Dépenses chantier'!$D$7:$D$106,A78,'Dépenses chantier'!$G$7:$G$106,"Engagée"),0))</f>
        <v/>
      </c>
      <c r="M78" s="43">
        <f>IF(A78="","",IFERROR(K78+L78,0))</f>
        <v/>
      </c>
      <c r="N78" s="43">
        <f>IF(A78="","",IFERROR(J78-M78,0))</f>
        <v/>
      </c>
      <c r="O78" s="43">
        <f>IF(A78="","",IFERROR(M78-J78,0))</f>
        <v/>
      </c>
      <c r="P78" s="44">
        <f>IF(A78="","",IFERROR(O78/J78,0))</f>
        <v/>
      </c>
      <c r="Q78" s="21" t="n"/>
      <c r="R78" s="21" t="n"/>
    </row>
    <row r="79">
      <c r="A79" s="21" t="n"/>
      <c r="B79" s="21" t="n"/>
      <c r="C79" s="21" t="n"/>
      <c r="D79" s="21" t="n"/>
      <c r="E79" s="21" t="n"/>
      <c r="F79" s="22" t="n"/>
      <c r="G79" s="46" t="n"/>
      <c r="H79" s="43">
        <f>IF(A79="","",IFERROR(F79*G79,0))</f>
        <v/>
      </c>
      <c r="I79" s="46" t="n"/>
      <c r="J79" s="43">
        <f>IF(A79="","",IFERROR(H79+I79,0))</f>
        <v/>
      </c>
      <c r="K79" s="43">
        <f>IF(A79="","",IFERROR(SUMIFS('Dépenses chantier'!$H$7:$H$106,'Dépenses chantier'!$D$7:$D$106,A79,'Dépenses chantier'!$G$7:$G$106,"Payée"),0))</f>
        <v/>
      </c>
      <c r="L79" s="43">
        <f>IF(A79="","",IFERROR(SUMIFS('Dépenses chantier'!$H$7:$H$106,'Dépenses chantier'!$D$7:$D$106,A79,'Dépenses chantier'!$G$7:$G$106,"À payer")+SUMIFS('Dépenses chantier'!$H$7:$H$106,'Dépenses chantier'!$D$7:$D$106,A79,'Dépenses chantier'!$G$7:$G$106,"Engagée"),0))</f>
        <v/>
      </c>
      <c r="M79" s="43">
        <f>IF(A79="","",IFERROR(K79+L79,0))</f>
        <v/>
      </c>
      <c r="N79" s="43">
        <f>IF(A79="","",IFERROR(J79-M79,0))</f>
        <v/>
      </c>
      <c r="O79" s="43">
        <f>IF(A79="","",IFERROR(M79-J79,0))</f>
        <v/>
      </c>
      <c r="P79" s="44">
        <f>IF(A79="","",IFERROR(O79/J79,0))</f>
        <v/>
      </c>
      <c r="Q79" s="21" t="n"/>
      <c r="R79" s="21" t="n"/>
    </row>
    <row r="80">
      <c r="A80" s="21" t="n"/>
      <c r="B80" s="21" t="n"/>
      <c r="C80" s="21" t="n"/>
      <c r="D80" s="21" t="n"/>
      <c r="E80" s="21" t="n"/>
      <c r="F80" s="22" t="n"/>
      <c r="G80" s="46" t="n"/>
      <c r="H80" s="43">
        <f>IF(A80="","",IFERROR(F80*G80,0))</f>
        <v/>
      </c>
      <c r="I80" s="46" t="n"/>
      <c r="J80" s="43">
        <f>IF(A80="","",IFERROR(H80+I80,0))</f>
        <v/>
      </c>
      <c r="K80" s="43">
        <f>IF(A80="","",IFERROR(SUMIFS('Dépenses chantier'!$H$7:$H$106,'Dépenses chantier'!$D$7:$D$106,A80,'Dépenses chantier'!$G$7:$G$106,"Payée"),0))</f>
        <v/>
      </c>
      <c r="L80" s="43">
        <f>IF(A80="","",IFERROR(SUMIFS('Dépenses chantier'!$H$7:$H$106,'Dépenses chantier'!$D$7:$D$106,A80,'Dépenses chantier'!$G$7:$G$106,"À payer")+SUMIFS('Dépenses chantier'!$H$7:$H$106,'Dépenses chantier'!$D$7:$D$106,A80,'Dépenses chantier'!$G$7:$G$106,"Engagée"),0))</f>
        <v/>
      </c>
      <c r="M80" s="43">
        <f>IF(A80="","",IFERROR(K80+L80,0))</f>
        <v/>
      </c>
      <c r="N80" s="43">
        <f>IF(A80="","",IFERROR(J80-M80,0))</f>
        <v/>
      </c>
      <c r="O80" s="43">
        <f>IF(A80="","",IFERROR(M80-J80,0))</f>
        <v/>
      </c>
      <c r="P80" s="44">
        <f>IF(A80="","",IFERROR(O80/J80,0))</f>
        <v/>
      </c>
      <c r="Q80" s="21" t="n"/>
      <c r="R80" s="21" t="n"/>
    </row>
    <row r="81">
      <c r="A81" s="21" t="n"/>
      <c r="B81" s="21" t="n"/>
      <c r="C81" s="21" t="n"/>
      <c r="D81" s="21" t="n"/>
      <c r="E81" s="21" t="n"/>
      <c r="F81" s="22" t="n"/>
      <c r="G81" s="46" t="n"/>
      <c r="H81" s="43">
        <f>IF(A81="","",IFERROR(F81*G81,0))</f>
        <v/>
      </c>
      <c r="I81" s="46" t="n"/>
      <c r="J81" s="43">
        <f>IF(A81="","",IFERROR(H81+I81,0))</f>
        <v/>
      </c>
      <c r="K81" s="43">
        <f>IF(A81="","",IFERROR(SUMIFS('Dépenses chantier'!$H$7:$H$106,'Dépenses chantier'!$D$7:$D$106,A81,'Dépenses chantier'!$G$7:$G$106,"Payée"),0))</f>
        <v/>
      </c>
      <c r="L81" s="43">
        <f>IF(A81="","",IFERROR(SUMIFS('Dépenses chantier'!$H$7:$H$106,'Dépenses chantier'!$D$7:$D$106,A81,'Dépenses chantier'!$G$7:$G$106,"À payer")+SUMIFS('Dépenses chantier'!$H$7:$H$106,'Dépenses chantier'!$D$7:$D$106,A81,'Dépenses chantier'!$G$7:$G$106,"Engagée"),0))</f>
        <v/>
      </c>
      <c r="M81" s="43">
        <f>IF(A81="","",IFERROR(K81+L81,0))</f>
        <v/>
      </c>
      <c r="N81" s="43">
        <f>IF(A81="","",IFERROR(J81-M81,0))</f>
        <v/>
      </c>
      <c r="O81" s="43">
        <f>IF(A81="","",IFERROR(M81-J81,0))</f>
        <v/>
      </c>
      <c r="P81" s="44">
        <f>IF(A81="","",IFERROR(O81/J81,0))</f>
        <v/>
      </c>
      <c r="Q81" s="21" t="n"/>
      <c r="R81" s="21" t="n"/>
    </row>
    <row r="82">
      <c r="A82" s="21" t="n"/>
      <c r="B82" s="21" t="n"/>
      <c r="C82" s="21" t="n"/>
      <c r="D82" s="21" t="n"/>
      <c r="E82" s="21" t="n"/>
      <c r="F82" s="22" t="n"/>
      <c r="G82" s="46" t="n"/>
      <c r="H82" s="43">
        <f>IF(A82="","",IFERROR(F82*G82,0))</f>
        <v/>
      </c>
      <c r="I82" s="46" t="n"/>
      <c r="J82" s="43">
        <f>IF(A82="","",IFERROR(H82+I82,0))</f>
        <v/>
      </c>
      <c r="K82" s="43">
        <f>IF(A82="","",IFERROR(SUMIFS('Dépenses chantier'!$H$7:$H$106,'Dépenses chantier'!$D$7:$D$106,A82,'Dépenses chantier'!$G$7:$G$106,"Payée"),0))</f>
        <v/>
      </c>
      <c r="L82" s="43">
        <f>IF(A82="","",IFERROR(SUMIFS('Dépenses chantier'!$H$7:$H$106,'Dépenses chantier'!$D$7:$D$106,A82,'Dépenses chantier'!$G$7:$G$106,"À payer")+SUMIFS('Dépenses chantier'!$H$7:$H$106,'Dépenses chantier'!$D$7:$D$106,A82,'Dépenses chantier'!$G$7:$G$106,"Engagée"),0))</f>
        <v/>
      </c>
      <c r="M82" s="43">
        <f>IF(A82="","",IFERROR(K82+L82,0))</f>
        <v/>
      </c>
      <c r="N82" s="43">
        <f>IF(A82="","",IFERROR(J82-M82,0))</f>
        <v/>
      </c>
      <c r="O82" s="43">
        <f>IF(A82="","",IFERROR(M82-J82,0))</f>
        <v/>
      </c>
      <c r="P82" s="44">
        <f>IF(A82="","",IFERROR(O82/J82,0))</f>
        <v/>
      </c>
      <c r="Q82" s="21" t="n"/>
      <c r="R82" s="21" t="n"/>
    </row>
    <row r="83">
      <c r="A83" s="21" t="n"/>
      <c r="B83" s="21" t="n"/>
      <c r="C83" s="21" t="n"/>
      <c r="D83" s="21" t="n"/>
      <c r="E83" s="21" t="n"/>
      <c r="F83" s="22" t="n"/>
      <c r="G83" s="46" t="n"/>
      <c r="H83" s="43">
        <f>IF(A83="","",IFERROR(F83*G83,0))</f>
        <v/>
      </c>
      <c r="I83" s="46" t="n"/>
      <c r="J83" s="43">
        <f>IF(A83="","",IFERROR(H83+I83,0))</f>
        <v/>
      </c>
      <c r="K83" s="43">
        <f>IF(A83="","",IFERROR(SUMIFS('Dépenses chantier'!$H$7:$H$106,'Dépenses chantier'!$D$7:$D$106,A83,'Dépenses chantier'!$G$7:$G$106,"Payée"),0))</f>
        <v/>
      </c>
      <c r="L83" s="43">
        <f>IF(A83="","",IFERROR(SUMIFS('Dépenses chantier'!$H$7:$H$106,'Dépenses chantier'!$D$7:$D$106,A83,'Dépenses chantier'!$G$7:$G$106,"À payer")+SUMIFS('Dépenses chantier'!$H$7:$H$106,'Dépenses chantier'!$D$7:$D$106,A83,'Dépenses chantier'!$G$7:$G$106,"Engagée"),0))</f>
        <v/>
      </c>
      <c r="M83" s="43">
        <f>IF(A83="","",IFERROR(K83+L83,0))</f>
        <v/>
      </c>
      <c r="N83" s="43">
        <f>IF(A83="","",IFERROR(J83-M83,0))</f>
        <v/>
      </c>
      <c r="O83" s="43">
        <f>IF(A83="","",IFERROR(M83-J83,0))</f>
        <v/>
      </c>
      <c r="P83" s="44">
        <f>IF(A83="","",IFERROR(O83/J83,0))</f>
        <v/>
      </c>
      <c r="Q83" s="21" t="n"/>
      <c r="R83" s="21" t="n"/>
    </row>
    <row r="84">
      <c r="A84" s="21" t="n"/>
      <c r="B84" s="21" t="n"/>
      <c r="C84" s="21" t="n"/>
      <c r="D84" s="21" t="n"/>
      <c r="E84" s="21" t="n"/>
      <c r="F84" s="22" t="n"/>
      <c r="G84" s="46" t="n"/>
      <c r="H84" s="43">
        <f>IF(A84="","",IFERROR(F84*G84,0))</f>
        <v/>
      </c>
      <c r="I84" s="46" t="n"/>
      <c r="J84" s="43">
        <f>IF(A84="","",IFERROR(H84+I84,0))</f>
        <v/>
      </c>
      <c r="K84" s="43">
        <f>IF(A84="","",IFERROR(SUMIFS('Dépenses chantier'!$H$7:$H$106,'Dépenses chantier'!$D$7:$D$106,A84,'Dépenses chantier'!$G$7:$G$106,"Payée"),0))</f>
        <v/>
      </c>
      <c r="L84" s="43">
        <f>IF(A84="","",IFERROR(SUMIFS('Dépenses chantier'!$H$7:$H$106,'Dépenses chantier'!$D$7:$D$106,A84,'Dépenses chantier'!$G$7:$G$106,"À payer")+SUMIFS('Dépenses chantier'!$H$7:$H$106,'Dépenses chantier'!$D$7:$D$106,A84,'Dépenses chantier'!$G$7:$G$106,"Engagée"),0))</f>
        <v/>
      </c>
      <c r="M84" s="43">
        <f>IF(A84="","",IFERROR(K84+L84,0))</f>
        <v/>
      </c>
      <c r="N84" s="43">
        <f>IF(A84="","",IFERROR(J84-M84,0))</f>
        <v/>
      </c>
      <c r="O84" s="43">
        <f>IF(A84="","",IFERROR(M84-J84,0))</f>
        <v/>
      </c>
      <c r="P84" s="44">
        <f>IF(A84="","",IFERROR(O84/J84,0))</f>
        <v/>
      </c>
      <c r="Q84" s="21" t="n"/>
      <c r="R84" s="21" t="n"/>
    </row>
    <row r="85">
      <c r="A85" s="21" t="n"/>
      <c r="B85" s="21" t="n"/>
      <c r="C85" s="21" t="n"/>
      <c r="D85" s="21" t="n"/>
      <c r="E85" s="21" t="n"/>
      <c r="F85" s="22" t="n"/>
      <c r="G85" s="46" t="n"/>
      <c r="H85" s="43">
        <f>IF(A85="","",IFERROR(F85*G85,0))</f>
        <v/>
      </c>
      <c r="I85" s="46" t="n"/>
      <c r="J85" s="43">
        <f>IF(A85="","",IFERROR(H85+I85,0))</f>
        <v/>
      </c>
      <c r="K85" s="43">
        <f>IF(A85="","",IFERROR(SUMIFS('Dépenses chantier'!$H$7:$H$106,'Dépenses chantier'!$D$7:$D$106,A85,'Dépenses chantier'!$G$7:$G$106,"Payée"),0))</f>
        <v/>
      </c>
      <c r="L85" s="43">
        <f>IF(A85="","",IFERROR(SUMIFS('Dépenses chantier'!$H$7:$H$106,'Dépenses chantier'!$D$7:$D$106,A85,'Dépenses chantier'!$G$7:$G$106,"À payer")+SUMIFS('Dépenses chantier'!$H$7:$H$106,'Dépenses chantier'!$D$7:$D$106,A85,'Dépenses chantier'!$G$7:$G$106,"Engagée"),0))</f>
        <v/>
      </c>
      <c r="M85" s="43">
        <f>IF(A85="","",IFERROR(K85+L85,0))</f>
        <v/>
      </c>
      <c r="N85" s="43">
        <f>IF(A85="","",IFERROR(J85-M85,0))</f>
        <v/>
      </c>
      <c r="O85" s="43">
        <f>IF(A85="","",IFERROR(M85-J85,0))</f>
        <v/>
      </c>
      <c r="P85" s="44">
        <f>IF(A85="","",IFERROR(O85/J85,0))</f>
        <v/>
      </c>
      <c r="Q85" s="21" t="n"/>
      <c r="R85" s="21" t="n"/>
    </row>
    <row r="86">
      <c r="A86" s="21" t="n"/>
      <c r="B86" s="21" t="n"/>
      <c r="C86" s="21" t="n"/>
      <c r="D86" s="21" t="n"/>
      <c r="E86" s="21" t="n"/>
      <c r="F86" s="22" t="n"/>
      <c r="G86" s="46" t="n"/>
      <c r="H86" s="43">
        <f>IF(A86="","",IFERROR(F86*G86,0))</f>
        <v/>
      </c>
      <c r="I86" s="46" t="n"/>
      <c r="J86" s="43">
        <f>IF(A86="","",IFERROR(H86+I86,0))</f>
        <v/>
      </c>
      <c r="K86" s="43">
        <f>IF(A86="","",IFERROR(SUMIFS('Dépenses chantier'!$H$7:$H$106,'Dépenses chantier'!$D$7:$D$106,A86,'Dépenses chantier'!$G$7:$G$106,"Payée"),0))</f>
        <v/>
      </c>
      <c r="L86" s="43">
        <f>IF(A86="","",IFERROR(SUMIFS('Dépenses chantier'!$H$7:$H$106,'Dépenses chantier'!$D$7:$D$106,A86,'Dépenses chantier'!$G$7:$G$106,"À payer")+SUMIFS('Dépenses chantier'!$H$7:$H$106,'Dépenses chantier'!$D$7:$D$106,A86,'Dépenses chantier'!$G$7:$G$106,"Engagée"),0))</f>
        <v/>
      </c>
      <c r="M86" s="43">
        <f>IF(A86="","",IFERROR(K86+L86,0))</f>
        <v/>
      </c>
      <c r="N86" s="43">
        <f>IF(A86="","",IFERROR(J86-M86,0))</f>
        <v/>
      </c>
      <c r="O86" s="43">
        <f>IF(A86="","",IFERROR(M86-J86,0))</f>
        <v/>
      </c>
      <c r="P86" s="44">
        <f>IF(A86="","",IFERROR(O86/J86,0))</f>
        <v/>
      </c>
      <c r="Q86" s="21" t="n"/>
      <c r="R86" s="21" t="n"/>
    </row>
    <row r="87">
      <c r="A87" s="21" t="n"/>
      <c r="B87" s="21" t="n"/>
      <c r="C87" s="21" t="n"/>
      <c r="D87" s="21" t="n"/>
      <c r="E87" s="21" t="n"/>
      <c r="F87" s="22" t="n"/>
      <c r="G87" s="46" t="n"/>
      <c r="H87" s="43">
        <f>IF(A87="","",IFERROR(F87*G87,0))</f>
        <v/>
      </c>
      <c r="I87" s="46" t="n"/>
      <c r="J87" s="43">
        <f>IF(A87="","",IFERROR(H87+I87,0))</f>
        <v/>
      </c>
      <c r="K87" s="43">
        <f>IF(A87="","",IFERROR(SUMIFS('Dépenses chantier'!$H$7:$H$106,'Dépenses chantier'!$D$7:$D$106,A87,'Dépenses chantier'!$G$7:$G$106,"Payée"),0))</f>
        <v/>
      </c>
      <c r="L87" s="43">
        <f>IF(A87="","",IFERROR(SUMIFS('Dépenses chantier'!$H$7:$H$106,'Dépenses chantier'!$D$7:$D$106,A87,'Dépenses chantier'!$G$7:$G$106,"À payer")+SUMIFS('Dépenses chantier'!$H$7:$H$106,'Dépenses chantier'!$D$7:$D$106,A87,'Dépenses chantier'!$G$7:$G$106,"Engagée"),0))</f>
        <v/>
      </c>
      <c r="M87" s="43">
        <f>IF(A87="","",IFERROR(K87+L87,0))</f>
        <v/>
      </c>
      <c r="N87" s="43">
        <f>IF(A87="","",IFERROR(J87-M87,0))</f>
        <v/>
      </c>
      <c r="O87" s="43">
        <f>IF(A87="","",IFERROR(M87-J87,0))</f>
        <v/>
      </c>
      <c r="P87" s="44">
        <f>IF(A87="","",IFERROR(O87/J87,0))</f>
        <v/>
      </c>
      <c r="Q87" s="21" t="n"/>
      <c r="R87" s="21" t="n"/>
    </row>
    <row r="88">
      <c r="A88" s="21" t="n"/>
      <c r="B88" s="21" t="n"/>
      <c r="C88" s="21" t="n"/>
      <c r="D88" s="21" t="n"/>
      <c r="E88" s="21" t="n"/>
      <c r="F88" s="22" t="n"/>
      <c r="G88" s="46" t="n"/>
      <c r="H88" s="43">
        <f>IF(A88="","",IFERROR(F88*G88,0))</f>
        <v/>
      </c>
      <c r="I88" s="46" t="n"/>
      <c r="J88" s="43">
        <f>IF(A88="","",IFERROR(H88+I88,0))</f>
        <v/>
      </c>
      <c r="K88" s="43">
        <f>IF(A88="","",IFERROR(SUMIFS('Dépenses chantier'!$H$7:$H$106,'Dépenses chantier'!$D$7:$D$106,A88,'Dépenses chantier'!$G$7:$G$106,"Payée"),0))</f>
        <v/>
      </c>
      <c r="L88" s="43">
        <f>IF(A88="","",IFERROR(SUMIFS('Dépenses chantier'!$H$7:$H$106,'Dépenses chantier'!$D$7:$D$106,A88,'Dépenses chantier'!$G$7:$G$106,"À payer")+SUMIFS('Dépenses chantier'!$H$7:$H$106,'Dépenses chantier'!$D$7:$D$106,A88,'Dépenses chantier'!$G$7:$G$106,"Engagée"),0))</f>
        <v/>
      </c>
      <c r="M88" s="43">
        <f>IF(A88="","",IFERROR(K88+L88,0))</f>
        <v/>
      </c>
      <c r="N88" s="43">
        <f>IF(A88="","",IFERROR(J88-M88,0))</f>
        <v/>
      </c>
      <c r="O88" s="43">
        <f>IF(A88="","",IFERROR(M88-J88,0))</f>
        <v/>
      </c>
      <c r="P88" s="44">
        <f>IF(A88="","",IFERROR(O88/J88,0))</f>
        <v/>
      </c>
      <c r="Q88" s="21" t="n"/>
      <c r="R88" s="21" t="n"/>
    </row>
    <row r="89">
      <c r="A89" s="21" t="n"/>
      <c r="B89" s="21" t="n"/>
      <c r="C89" s="21" t="n"/>
      <c r="D89" s="21" t="n"/>
      <c r="E89" s="21" t="n"/>
      <c r="F89" s="22" t="n"/>
      <c r="G89" s="46" t="n"/>
      <c r="H89" s="43">
        <f>IF(A89="","",IFERROR(F89*G89,0))</f>
        <v/>
      </c>
      <c r="I89" s="46" t="n"/>
      <c r="J89" s="43">
        <f>IF(A89="","",IFERROR(H89+I89,0))</f>
        <v/>
      </c>
      <c r="K89" s="43">
        <f>IF(A89="","",IFERROR(SUMIFS('Dépenses chantier'!$H$7:$H$106,'Dépenses chantier'!$D$7:$D$106,A89,'Dépenses chantier'!$G$7:$G$106,"Payée"),0))</f>
        <v/>
      </c>
      <c r="L89" s="43">
        <f>IF(A89="","",IFERROR(SUMIFS('Dépenses chantier'!$H$7:$H$106,'Dépenses chantier'!$D$7:$D$106,A89,'Dépenses chantier'!$G$7:$G$106,"À payer")+SUMIFS('Dépenses chantier'!$H$7:$H$106,'Dépenses chantier'!$D$7:$D$106,A89,'Dépenses chantier'!$G$7:$G$106,"Engagée"),0))</f>
        <v/>
      </c>
      <c r="M89" s="43">
        <f>IF(A89="","",IFERROR(K89+L89,0))</f>
        <v/>
      </c>
      <c r="N89" s="43">
        <f>IF(A89="","",IFERROR(J89-M89,0))</f>
        <v/>
      </c>
      <c r="O89" s="43">
        <f>IF(A89="","",IFERROR(M89-J89,0))</f>
        <v/>
      </c>
      <c r="P89" s="44">
        <f>IF(A89="","",IFERROR(O89/J89,0))</f>
        <v/>
      </c>
      <c r="Q89" s="21" t="n"/>
      <c r="R89" s="21" t="n"/>
    </row>
    <row r="90">
      <c r="A90" s="21" t="n"/>
      <c r="B90" s="21" t="n"/>
      <c r="C90" s="21" t="n"/>
      <c r="D90" s="21" t="n"/>
      <c r="E90" s="21" t="n"/>
      <c r="F90" s="22" t="n"/>
      <c r="G90" s="46" t="n"/>
      <c r="H90" s="43">
        <f>IF(A90="","",IFERROR(F90*G90,0))</f>
        <v/>
      </c>
      <c r="I90" s="46" t="n"/>
      <c r="J90" s="43">
        <f>IF(A90="","",IFERROR(H90+I90,0))</f>
        <v/>
      </c>
      <c r="K90" s="43">
        <f>IF(A90="","",IFERROR(SUMIFS('Dépenses chantier'!$H$7:$H$106,'Dépenses chantier'!$D$7:$D$106,A90,'Dépenses chantier'!$G$7:$G$106,"Payée"),0))</f>
        <v/>
      </c>
      <c r="L90" s="43">
        <f>IF(A90="","",IFERROR(SUMIFS('Dépenses chantier'!$H$7:$H$106,'Dépenses chantier'!$D$7:$D$106,A90,'Dépenses chantier'!$G$7:$G$106,"À payer")+SUMIFS('Dépenses chantier'!$H$7:$H$106,'Dépenses chantier'!$D$7:$D$106,A90,'Dépenses chantier'!$G$7:$G$106,"Engagée"),0))</f>
        <v/>
      </c>
      <c r="M90" s="43">
        <f>IF(A90="","",IFERROR(K90+L90,0))</f>
        <v/>
      </c>
      <c r="N90" s="43">
        <f>IF(A90="","",IFERROR(J90-M90,0))</f>
        <v/>
      </c>
      <c r="O90" s="43">
        <f>IF(A90="","",IFERROR(M90-J90,0))</f>
        <v/>
      </c>
      <c r="P90" s="44">
        <f>IF(A90="","",IFERROR(O90/J90,0))</f>
        <v/>
      </c>
      <c r="Q90" s="21" t="n"/>
      <c r="R90" s="21" t="n"/>
    </row>
    <row r="91">
      <c r="A91" s="21" t="n"/>
      <c r="B91" s="21" t="n"/>
      <c r="C91" s="21" t="n"/>
      <c r="D91" s="21" t="n"/>
      <c r="E91" s="21" t="n"/>
      <c r="F91" s="22" t="n"/>
      <c r="G91" s="46" t="n"/>
      <c r="H91" s="43">
        <f>IF(A91="","",IFERROR(F91*G91,0))</f>
        <v/>
      </c>
      <c r="I91" s="46" t="n"/>
      <c r="J91" s="43">
        <f>IF(A91="","",IFERROR(H91+I91,0))</f>
        <v/>
      </c>
      <c r="K91" s="43">
        <f>IF(A91="","",IFERROR(SUMIFS('Dépenses chantier'!$H$7:$H$106,'Dépenses chantier'!$D$7:$D$106,A91,'Dépenses chantier'!$G$7:$G$106,"Payée"),0))</f>
        <v/>
      </c>
      <c r="L91" s="43">
        <f>IF(A91="","",IFERROR(SUMIFS('Dépenses chantier'!$H$7:$H$106,'Dépenses chantier'!$D$7:$D$106,A91,'Dépenses chantier'!$G$7:$G$106,"À payer")+SUMIFS('Dépenses chantier'!$H$7:$H$106,'Dépenses chantier'!$D$7:$D$106,A91,'Dépenses chantier'!$G$7:$G$106,"Engagée"),0))</f>
        <v/>
      </c>
      <c r="M91" s="43">
        <f>IF(A91="","",IFERROR(K91+L91,0))</f>
        <v/>
      </c>
      <c r="N91" s="43">
        <f>IF(A91="","",IFERROR(J91-M91,0))</f>
        <v/>
      </c>
      <c r="O91" s="43">
        <f>IF(A91="","",IFERROR(M91-J91,0))</f>
        <v/>
      </c>
      <c r="P91" s="44">
        <f>IF(A91="","",IFERROR(O91/J91,0))</f>
        <v/>
      </c>
      <c r="Q91" s="21" t="n"/>
      <c r="R91" s="21" t="n"/>
    </row>
    <row r="92">
      <c r="A92" s="21" t="n"/>
      <c r="B92" s="21" t="n"/>
      <c r="C92" s="21" t="n"/>
      <c r="D92" s="21" t="n"/>
      <c r="E92" s="21" t="n"/>
      <c r="F92" s="22" t="n"/>
      <c r="G92" s="46" t="n"/>
      <c r="H92" s="43">
        <f>IF(A92="","",IFERROR(F92*G92,0))</f>
        <v/>
      </c>
      <c r="I92" s="46" t="n"/>
      <c r="J92" s="43">
        <f>IF(A92="","",IFERROR(H92+I92,0))</f>
        <v/>
      </c>
      <c r="K92" s="43">
        <f>IF(A92="","",IFERROR(SUMIFS('Dépenses chantier'!$H$7:$H$106,'Dépenses chantier'!$D$7:$D$106,A92,'Dépenses chantier'!$G$7:$G$106,"Payée"),0))</f>
        <v/>
      </c>
      <c r="L92" s="43">
        <f>IF(A92="","",IFERROR(SUMIFS('Dépenses chantier'!$H$7:$H$106,'Dépenses chantier'!$D$7:$D$106,A92,'Dépenses chantier'!$G$7:$G$106,"À payer")+SUMIFS('Dépenses chantier'!$H$7:$H$106,'Dépenses chantier'!$D$7:$D$106,A92,'Dépenses chantier'!$G$7:$G$106,"Engagée"),0))</f>
        <v/>
      </c>
      <c r="M92" s="43">
        <f>IF(A92="","",IFERROR(K92+L92,0))</f>
        <v/>
      </c>
      <c r="N92" s="43">
        <f>IF(A92="","",IFERROR(J92-M92,0))</f>
        <v/>
      </c>
      <c r="O92" s="43">
        <f>IF(A92="","",IFERROR(M92-J92,0))</f>
        <v/>
      </c>
      <c r="P92" s="44">
        <f>IF(A92="","",IFERROR(O92/J92,0))</f>
        <v/>
      </c>
      <c r="Q92" s="21" t="n"/>
      <c r="R92" s="21" t="n"/>
    </row>
    <row r="93">
      <c r="A93" s="21" t="n"/>
      <c r="B93" s="21" t="n"/>
      <c r="C93" s="21" t="n"/>
      <c r="D93" s="21" t="n"/>
      <c r="E93" s="21" t="n"/>
      <c r="F93" s="22" t="n"/>
      <c r="G93" s="46" t="n"/>
      <c r="H93" s="43">
        <f>IF(A93="","",IFERROR(F93*G93,0))</f>
        <v/>
      </c>
      <c r="I93" s="46" t="n"/>
      <c r="J93" s="43">
        <f>IF(A93="","",IFERROR(H93+I93,0))</f>
        <v/>
      </c>
      <c r="K93" s="43">
        <f>IF(A93="","",IFERROR(SUMIFS('Dépenses chantier'!$H$7:$H$106,'Dépenses chantier'!$D$7:$D$106,A93,'Dépenses chantier'!$G$7:$G$106,"Payée"),0))</f>
        <v/>
      </c>
      <c r="L93" s="43">
        <f>IF(A93="","",IFERROR(SUMIFS('Dépenses chantier'!$H$7:$H$106,'Dépenses chantier'!$D$7:$D$106,A93,'Dépenses chantier'!$G$7:$G$106,"À payer")+SUMIFS('Dépenses chantier'!$H$7:$H$106,'Dépenses chantier'!$D$7:$D$106,A93,'Dépenses chantier'!$G$7:$G$106,"Engagée"),0))</f>
        <v/>
      </c>
      <c r="M93" s="43">
        <f>IF(A93="","",IFERROR(K93+L93,0))</f>
        <v/>
      </c>
      <c r="N93" s="43">
        <f>IF(A93="","",IFERROR(J93-M93,0))</f>
        <v/>
      </c>
      <c r="O93" s="43">
        <f>IF(A93="","",IFERROR(M93-J93,0))</f>
        <v/>
      </c>
      <c r="P93" s="44">
        <f>IF(A93="","",IFERROR(O93/J93,0))</f>
        <v/>
      </c>
      <c r="Q93" s="21" t="n"/>
      <c r="R93" s="21" t="n"/>
    </row>
    <row r="94">
      <c r="A94" s="21" t="n"/>
      <c r="B94" s="21" t="n"/>
      <c r="C94" s="21" t="n"/>
      <c r="D94" s="21" t="n"/>
      <c r="E94" s="21" t="n"/>
      <c r="F94" s="22" t="n"/>
      <c r="G94" s="46" t="n"/>
      <c r="H94" s="43">
        <f>IF(A94="","",IFERROR(F94*G94,0))</f>
        <v/>
      </c>
      <c r="I94" s="46" t="n"/>
      <c r="J94" s="43">
        <f>IF(A94="","",IFERROR(H94+I94,0))</f>
        <v/>
      </c>
      <c r="K94" s="43">
        <f>IF(A94="","",IFERROR(SUMIFS('Dépenses chantier'!$H$7:$H$106,'Dépenses chantier'!$D$7:$D$106,A94,'Dépenses chantier'!$G$7:$G$106,"Payée"),0))</f>
        <v/>
      </c>
      <c r="L94" s="43">
        <f>IF(A94="","",IFERROR(SUMIFS('Dépenses chantier'!$H$7:$H$106,'Dépenses chantier'!$D$7:$D$106,A94,'Dépenses chantier'!$G$7:$G$106,"À payer")+SUMIFS('Dépenses chantier'!$H$7:$H$106,'Dépenses chantier'!$D$7:$D$106,A94,'Dépenses chantier'!$G$7:$G$106,"Engagée"),0))</f>
        <v/>
      </c>
      <c r="M94" s="43">
        <f>IF(A94="","",IFERROR(K94+L94,0))</f>
        <v/>
      </c>
      <c r="N94" s="43">
        <f>IF(A94="","",IFERROR(J94-M94,0))</f>
        <v/>
      </c>
      <c r="O94" s="43">
        <f>IF(A94="","",IFERROR(M94-J94,0))</f>
        <v/>
      </c>
      <c r="P94" s="44">
        <f>IF(A94="","",IFERROR(O94/J94,0))</f>
        <v/>
      </c>
      <c r="Q94" s="21" t="n"/>
      <c r="R94" s="21" t="n"/>
    </row>
    <row r="95">
      <c r="A95" s="21" t="n"/>
      <c r="B95" s="21" t="n"/>
      <c r="C95" s="21" t="n"/>
      <c r="D95" s="21" t="n"/>
      <c r="E95" s="21" t="n"/>
      <c r="F95" s="22" t="n"/>
      <c r="G95" s="46" t="n"/>
      <c r="H95" s="43">
        <f>IF(A95="","",IFERROR(F95*G95,0))</f>
        <v/>
      </c>
      <c r="I95" s="46" t="n"/>
      <c r="J95" s="43">
        <f>IF(A95="","",IFERROR(H95+I95,0))</f>
        <v/>
      </c>
      <c r="K95" s="43">
        <f>IF(A95="","",IFERROR(SUMIFS('Dépenses chantier'!$H$7:$H$106,'Dépenses chantier'!$D$7:$D$106,A95,'Dépenses chantier'!$G$7:$G$106,"Payée"),0))</f>
        <v/>
      </c>
      <c r="L95" s="43">
        <f>IF(A95="","",IFERROR(SUMIFS('Dépenses chantier'!$H$7:$H$106,'Dépenses chantier'!$D$7:$D$106,A95,'Dépenses chantier'!$G$7:$G$106,"À payer")+SUMIFS('Dépenses chantier'!$H$7:$H$106,'Dépenses chantier'!$D$7:$D$106,A95,'Dépenses chantier'!$G$7:$G$106,"Engagée"),0))</f>
        <v/>
      </c>
      <c r="M95" s="43">
        <f>IF(A95="","",IFERROR(K95+L95,0))</f>
        <v/>
      </c>
      <c r="N95" s="43">
        <f>IF(A95="","",IFERROR(J95-M95,0))</f>
        <v/>
      </c>
      <c r="O95" s="43">
        <f>IF(A95="","",IFERROR(M95-J95,0))</f>
        <v/>
      </c>
      <c r="P95" s="44">
        <f>IF(A95="","",IFERROR(O95/J95,0))</f>
        <v/>
      </c>
      <c r="Q95" s="21" t="n"/>
      <c r="R95" s="21" t="n"/>
    </row>
    <row r="96">
      <c r="A96" s="21" t="n"/>
      <c r="B96" s="21" t="n"/>
      <c r="C96" s="21" t="n"/>
      <c r="D96" s="21" t="n"/>
      <c r="E96" s="21" t="n"/>
      <c r="F96" s="22" t="n"/>
      <c r="G96" s="46" t="n"/>
      <c r="H96" s="43">
        <f>IF(A96="","",IFERROR(F96*G96,0))</f>
        <v/>
      </c>
      <c r="I96" s="46" t="n"/>
      <c r="J96" s="43">
        <f>IF(A96="","",IFERROR(H96+I96,0))</f>
        <v/>
      </c>
      <c r="K96" s="43">
        <f>IF(A96="","",IFERROR(SUMIFS('Dépenses chantier'!$H$7:$H$106,'Dépenses chantier'!$D$7:$D$106,A96,'Dépenses chantier'!$G$7:$G$106,"Payée"),0))</f>
        <v/>
      </c>
      <c r="L96" s="43">
        <f>IF(A96="","",IFERROR(SUMIFS('Dépenses chantier'!$H$7:$H$106,'Dépenses chantier'!$D$7:$D$106,A96,'Dépenses chantier'!$G$7:$G$106,"À payer")+SUMIFS('Dépenses chantier'!$H$7:$H$106,'Dépenses chantier'!$D$7:$D$106,A96,'Dépenses chantier'!$G$7:$G$106,"Engagée"),0))</f>
        <v/>
      </c>
      <c r="M96" s="43">
        <f>IF(A96="","",IFERROR(K96+L96,0))</f>
        <v/>
      </c>
      <c r="N96" s="43">
        <f>IF(A96="","",IFERROR(J96-M96,0))</f>
        <v/>
      </c>
      <c r="O96" s="43">
        <f>IF(A96="","",IFERROR(M96-J96,0))</f>
        <v/>
      </c>
      <c r="P96" s="44">
        <f>IF(A96="","",IFERROR(O96/J96,0))</f>
        <v/>
      </c>
      <c r="Q96" s="21" t="n"/>
      <c r="R96" s="21" t="n"/>
    </row>
    <row r="97">
      <c r="A97" s="21" t="n"/>
      <c r="B97" s="21" t="n"/>
      <c r="C97" s="21" t="n"/>
      <c r="D97" s="21" t="n"/>
      <c r="E97" s="21" t="n"/>
      <c r="F97" s="22" t="n"/>
      <c r="G97" s="46" t="n"/>
      <c r="H97" s="43">
        <f>IF(A97="","",IFERROR(F97*G97,0))</f>
        <v/>
      </c>
      <c r="I97" s="46" t="n"/>
      <c r="J97" s="43">
        <f>IF(A97="","",IFERROR(H97+I97,0))</f>
        <v/>
      </c>
      <c r="K97" s="43">
        <f>IF(A97="","",IFERROR(SUMIFS('Dépenses chantier'!$H$7:$H$106,'Dépenses chantier'!$D$7:$D$106,A97,'Dépenses chantier'!$G$7:$G$106,"Payée"),0))</f>
        <v/>
      </c>
      <c r="L97" s="43">
        <f>IF(A97="","",IFERROR(SUMIFS('Dépenses chantier'!$H$7:$H$106,'Dépenses chantier'!$D$7:$D$106,A97,'Dépenses chantier'!$G$7:$G$106,"À payer")+SUMIFS('Dépenses chantier'!$H$7:$H$106,'Dépenses chantier'!$D$7:$D$106,A97,'Dépenses chantier'!$G$7:$G$106,"Engagée"),0))</f>
        <v/>
      </c>
      <c r="M97" s="43">
        <f>IF(A97="","",IFERROR(K97+L97,0))</f>
        <v/>
      </c>
      <c r="N97" s="43">
        <f>IF(A97="","",IFERROR(J97-M97,0))</f>
        <v/>
      </c>
      <c r="O97" s="43">
        <f>IF(A97="","",IFERROR(M97-J97,0))</f>
        <v/>
      </c>
      <c r="P97" s="44">
        <f>IF(A97="","",IFERROR(O97/J97,0))</f>
        <v/>
      </c>
      <c r="Q97" s="21" t="n"/>
      <c r="R97" s="21" t="n"/>
    </row>
    <row r="98">
      <c r="A98" s="21" t="n"/>
      <c r="B98" s="21" t="n"/>
      <c r="C98" s="21" t="n"/>
      <c r="D98" s="21" t="n"/>
      <c r="E98" s="21" t="n"/>
      <c r="F98" s="22" t="n"/>
      <c r="G98" s="46" t="n"/>
      <c r="H98" s="43">
        <f>IF(A98="","",IFERROR(F98*G98,0))</f>
        <v/>
      </c>
      <c r="I98" s="46" t="n"/>
      <c r="J98" s="43">
        <f>IF(A98="","",IFERROR(H98+I98,0))</f>
        <v/>
      </c>
      <c r="K98" s="43">
        <f>IF(A98="","",IFERROR(SUMIFS('Dépenses chantier'!$H$7:$H$106,'Dépenses chantier'!$D$7:$D$106,A98,'Dépenses chantier'!$G$7:$G$106,"Payée"),0))</f>
        <v/>
      </c>
      <c r="L98" s="43">
        <f>IF(A98="","",IFERROR(SUMIFS('Dépenses chantier'!$H$7:$H$106,'Dépenses chantier'!$D$7:$D$106,A98,'Dépenses chantier'!$G$7:$G$106,"À payer")+SUMIFS('Dépenses chantier'!$H$7:$H$106,'Dépenses chantier'!$D$7:$D$106,A98,'Dépenses chantier'!$G$7:$G$106,"Engagée"),0))</f>
        <v/>
      </c>
      <c r="M98" s="43">
        <f>IF(A98="","",IFERROR(K98+L98,0))</f>
        <v/>
      </c>
      <c r="N98" s="43">
        <f>IF(A98="","",IFERROR(J98-M98,0))</f>
        <v/>
      </c>
      <c r="O98" s="43">
        <f>IF(A98="","",IFERROR(M98-J98,0))</f>
        <v/>
      </c>
      <c r="P98" s="44">
        <f>IF(A98="","",IFERROR(O98/J98,0))</f>
        <v/>
      </c>
      <c r="Q98" s="21" t="n"/>
      <c r="R98" s="21" t="n"/>
    </row>
    <row r="99">
      <c r="A99" s="21" t="n"/>
      <c r="B99" s="21" t="n"/>
      <c r="C99" s="21" t="n"/>
      <c r="D99" s="21" t="n"/>
      <c r="E99" s="21" t="n"/>
      <c r="F99" s="22" t="n"/>
      <c r="G99" s="46" t="n"/>
      <c r="H99" s="43">
        <f>IF(A99="","",IFERROR(F99*G99,0))</f>
        <v/>
      </c>
      <c r="I99" s="46" t="n"/>
      <c r="J99" s="43">
        <f>IF(A99="","",IFERROR(H99+I99,0))</f>
        <v/>
      </c>
      <c r="K99" s="43">
        <f>IF(A99="","",IFERROR(SUMIFS('Dépenses chantier'!$H$7:$H$106,'Dépenses chantier'!$D$7:$D$106,A99,'Dépenses chantier'!$G$7:$G$106,"Payée"),0))</f>
        <v/>
      </c>
      <c r="L99" s="43">
        <f>IF(A99="","",IFERROR(SUMIFS('Dépenses chantier'!$H$7:$H$106,'Dépenses chantier'!$D$7:$D$106,A99,'Dépenses chantier'!$G$7:$G$106,"À payer")+SUMIFS('Dépenses chantier'!$H$7:$H$106,'Dépenses chantier'!$D$7:$D$106,A99,'Dépenses chantier'!$G$7:$G$106,"Engagée"),0))</f>
        <v/>
      </c>
      <c r="M99" s="43">
        <f>IF(A99="","",IFERROR(K99+L99,0))</f>
        <v/>
      </c>
      <c r="N99" s="43">
        <f>IF(A99="","",IFERROR(J99-M99,0))</f>
        <v/>
      </c>
      <c r="O99" s="43">
        <f>IF(A99="","",IFERROR(M99-J99,0))</f>
        <v/>
      </c>
      <c r="P99" s="44">
        <f>IF(A99="","",IFERROR(O99/J99,0))</f>
        <v/>
      </c>
      <c r="Q99" s="21" t="n"/>
      <c r="R99" s="21" t="n"/>
    </row>
    <row r="100">
      <c r="A100" s="21" t="n"/>
      <c r="B100" s="21" t="n"/>
      <c r="C100" s="21" t="n"/>
      <c r="D100" s="21" t="n"/>
      <c r="E100" s="21" t="n"/>
      <c r="F100" s="22" t="n"/>
      <c r="G100" s="46" t="n"/>
      <c r="H100" s="43">
        <f>IF(A100="","",IFERROR(F100*G100,0))</f>
        <v/>
      </c>
      <c r="I100" s="46" t="n"/>
      <c r="J100" s="43">
        <f>IF(A100="","",IFERROR(H100+I100,0))</f>
        <v/>
      </c>
      <c r="K100" s="43">
        <f>IF(A100="","",IFERROR(SUMIFS('Dépenses chantier'!$H$7:$H$106,'Dépenses chantier'!$D$7:$D$106,A100,'Dépenses chantier'!$G$7:$G$106,"Payée"),0))</f>
        <v/>
      </c>
      <c r="L100" s="43">
        <f>IF(A100="","",IFERROR(SUMIFS('Dépenses chantier'!$H$7:$H$106,'Dépenses chantier'!$D$7:$D$106,A100,'Dépenses chantier'!$G$7:$G$106,"À payer")+SUMIFS('Dépenses chantier'!$H$7:$H$106,'Dépenses chantier'!$D$7:$D$106,A100,'Dépenses chantier'!$G$7:$G$106,"Engagée"),0))</f>
        <v/>
      </c>
      <c r="M100" s="43">
        <f>IF(A100="","",IFERROR(K100+L100,0))</f>
        <v/>
      </c>
      <c r="N100" s="43">
        <f>IF(A100="","",IFERROR(J100-M100,0))</f>
        <v/>
      </c>
      <c r="O100" s="43">
        <f>IF(A100="","",IFERROR(M100-J100,0))</f>
        <v/>
      </c>
      <c r="P100" s="44">
        <f>IF(A100="","",IFERROR(O100/J100,0))</f>
        <v/>
      </c>
      <c r="Q100" s="21" t="n"/>
      <c r="R100" s="21" t="n"/>
    </row>
    <row r="101">
      <c r="A101" s="21" t="n"/>
      <c r="B101" s="21" t="n"/>
      <c r="C101" s="21" t="n"/>
      <c r="D101" s="21" t="n"/>
      <c r="E101" s="21" t="n"/>
      <c r="F101" s="22" t="n"/>
      <c r="G101" s="46" t="n"/>
      <c r="H101" s="43">
        <f>IF(A101="","",IFERROR(F101*G101,0))</f>
        <v/>
      </c>
      <c r="I101" s="46" t="n"/>
      <c r="J101" s="43">
        <f>IF(A101="","",IFERROR(H101+I101,0))</f>
        <v/>
      </c>
      <c r="K101" s="43">
        <f>IF(A101="","",IFERROR(SUMIFS('Dépenses chantier'!$H$7:$H$106,'Dépenses chantier'!$D$7:$D$106,A101,'Dépenses chantier'!$G$7:$G$106,"Payée"),0))</f>
        <v/>
      </c>
      <c r="L101" s="43">
        <f>IF(A101="","",IFERROR(SUMIFS('Dépenses chantier'!$H$7:$H$106,'Dépenses chantier'!$D$7:$D$106,A101,'Dépenses chantier'!$G$7:$G$106,"À payer")+SUMIFS('Dépenses chantier'!$H$7:$H$106,'Dépenses chantier'!$D$7:$D$106,A101,'Dépenses chantier'!$G$7:$G$106,"Engagée"),0))</f>
        <v/>
      </c>
      <c r="M101" s="43">
        <f>IF(A101="","",IFERROR(K101+L101,0))</f>
        <v/>
      </c>
      <c r="N101" s="43">
        <f>IF(A101="","",IFERROR(J101-M101,0))</f>
        <v/>
      </c>
      <c r="O101" s="43">
        <f>IF(A101="","",IFERROR(M101-J101,0))</f>
        <v/>
      </c>
      <c r="P101" s="44">
        <f>IF(A101="","",IFERROR(O101/J101,0))</f>
        <v/>
      </c>
      <c r="Q101" s="21" t="n"/>
      <c r="R101" s="21" t="n"/>
    </row>
    <row r="102">
      <c r="A102" s="21" t="n"/>
      <c r="B102" s="21" t="n"/>
      <c r="C102" s="21" t="n"/>
      <c r="D102" s="21" t="n"/>
      <c r="E102" s="21" t="n"/>
      <c r="F102" s="22" t="n"/>
      <c r="G102" s="46" t="n"/>
      <c r="H102" s="43">
        <f>IF(A102="","",IFERROR(F102*G102,0))</f>
        <v/>
      </c>
      <c r="I102" s="46" t="n"/>
      <c r="J102" s="43">
        <f>IF(A102="","",IFERROR(H102+I102,0))</f>
        <v/>
      </c>
      <c r="K102" s="43">
        <f>IF(A102="","",IFERROR(SUMIFS('Dépenses chantier'!$H$7:$H$106,'Dépenses chantier'!$D$7:$D$106,A102,'Dépenses chantier'!$G$7:$G$106,"Payée"),0))</f>
        <v/>
      </c>
      <c r="L102" s="43">
        <f>IF(A102="","",IFERROR(SUMIFS('Dépenses chantier'!$H$7:$H$106,'Dépenses chantier'!$D$7:$D$106,A102,'Dépenses chantier'!$G$7:$G$106,"À payer")+SUMIFS('Dépenses chantier'!$H$7:$H$106,'Dépenses chantier'!$D$7:$D$106,A102,'Dépenses chantier'!$G$7:$G$106,"Engagée"),0))</f>
        <v/>
      </c>
      <c r="M102" s="43">
        <f>IF(A102="","",IFERROR(K102+L102,0))</f>
        <v/>
      </c>
      <c r="N102" s="43">
        <f>IF(A102="","",IFERROR(J102-M102,0))</f>
        <v/>
      </c>
      <c r="O102" s="43">
        <f>IF(A102="","",IFERROR(M102-J102,0))</f>
        <v/>
      </c>
      <c r="P102" s="44">
        <f>IF(A102="","",IFERROR(O102/J102,0))</f>
        <v/>
      </c>
      <c r="Q102" s="21" t="n"/>
      <c r="R102" s="21" t="n"/>
    </row>
    <row r="103">
      <c r="A103" s="21" t="n"/>
      <c r="B103" s="21" t="n"/>
      <c r="C103" s="21" t="n"/>
      <c r="D103" s="21" t="n"/>
      <c r="E103" s="21" t="n"/>
      <c r="F103" s="22" t="n"/>
      <c r="G103" s="46" t="n"/>
      <c r="H103" s="43">
        <f>IF(A103="","",IFERROR(F103*G103,0))</f>
        <v/>
      </c>
      <c r="I103" s="46" t="n"/>
      <c r="J103" s="43">
        <f>IF(A103="","",IFERROR(H103+I103,0))</f>
        <v/>
      </c>
      <c r="K103" s="43">
        <f>IF(A103="","",IFERROR(SUMIFS('Dépenses chantier'!$H$7:$H$106,'Dépenses chantier'!$D$7:$D$106,A103,'Dépenses chantier'!$G$7:$G$106,"Payée"),0))</f>
        <v/>
      </c>
      <c r="L103" s="43">
        <f>IF(A103="","",IFERROR(SUMIFS('Dépenses chantier'!$H$7:$H$106,'Dépenses chantier'!$D$7:$D$106,A103,'Dépenses chantier'!$G$7:$G$106,"À payer")+SUMIFS('Dépenses chantier'!$H$7:$H$106,'Dépenses chantier'!$D$7:$D$106,A103,'Dépenses chantier'!$G$7:$G$106,"Engagée"),0))</f>
        <v/>
      </c>
      <c r="M103" s="43">
        <f>IF(A103="","",IFERROR(K103+L103,0))</f>
        <v/>
      </c>
      <c r="N103" s="43">
        <f>IF(A103="","",IFERROR(J103-M103,0))</f>
        <v/>
      </c>
      <c r="O103" s="43">
        <f>IF(A103="","",IFERROR(M103-J103,0))</f>
        <v/>
      </c>
      <c r="P103" s="44">
        <f>IF(A103="","",IFERROR(O103/J103,0))</f>
        <v/>
      </c>
      <c r="Q103" s="21" t="n"/>
      <c r="R103" s="21" t="n"/>
    </row>
    <row r="104">
      <c r="A104" s="21" t="n"/>
      <c r="B104" s="21" t="n"/>
      <c r="C104" s="21" t="n"/>
      <c r="D104" s="21" t="n"/>
      <c r="E104" s="21" t="n"/>
      <c r="F104" s="22" t="n"/>
      <c r="G104" s="46" t="n"/>
      <c r="H104" s="43">
        <f>IF(A104="","",IFERROR(F104*G104,0))</f>
        <v/>
      </c>
      <c r="I104" s="46" t="n"/>
      <c r="J104" s="43">
        <f>IF(A104="","",IFERROR(H104+I104,0))</f>
        <v/>
      </c>
      <c r="K104" s="43">
        <f>IF(A104="","",IFERROR(SUMIFS('Dépenses chantier'!$H$7:$H$106,'Dépenses chantier'!$D$7:$D$106,A104,'Dépenses chantier'!$G$7:$G$106,"Payée"),0))</f>
        <v/>
      </c>
      <c r="L104" s="43">
        <f>IF(A104="","",IFERROR(SUMIFS('Dépenses chantier'!$H$7:$H$106,'Dépenses chantier'!$D$7:$D$106,A104,'Dépenses chantier'!$G$7:$G$106,"À payer")+SUMIFS('Dépenses chantier'!$H$7:$H$106,'Dépenses chantier'!$D$7:$D$106,A104,'Dépenses chantier'!$G$7:$G$106,"Engagée"),0))</f>
        <v/>
      </c>
      <c r="M104" s="43">
        <f>IF(A104="","",IFERROR(K104+L104,0))</f>
        <v/>
      </c>
      <c r="N104" s="43">
        <f>IF(A104="","",IFERROR(J104-M104,0))</f>
        <v/>
      </c>
      <c r="O104" s="43">
        <f>IF(A104="","",IFERROR(M104-J104,0))</f>
        <v/>
      </c>
      <c r="P104" s="44">
        <f>IF(A104="","",IFERROR(O104/J104,0))</f>
        <v/>
      </c>
      <c r="Q104" s="21" t="n"/>
      <c r="R104" s="21" t="n"/>
    </row>
    <row r="105">
      <c r="A105" s="21" t="n"/>
      <c r="B105" s="21" t="n"/>
      <c r="C105" s="21" t="n"/>
      <c r="D105" s="21" t="n"/>
      <c r="E105" s="21" t="n"/>
      <c r="F105" s="22" t="n"/>
      <c r="G105" s="46" t="n"/>
      <c r="H105" s="43">
        <f>IF(A105="","",IFERROR(F105*G105,0))</f>
        <v/>
      </c>
      <c r="I105" s="46" t="n"/>
      <c r="J105" s="43">
        <f>IF(A105="","",IFERROR(H105+I105,0))</f>
        <v/>
      </c>
      <c r="K105" s="43">
        <f>IF(A105="","",IFERROR(SUMIFS('Dépenses chantier'!$H$7:$H$106,'Dépenses chantier'!$D$7:$D$106,A105,'Dépenses chantier'!$G$7:$G$106,"Payée"),0))</f>
        <v/>
      </c>
      <c r="L105" s="43">
        <f>IF(A105="","",IFERROR(SUMIFS('Dépenses chantier'!$H$7:$H$106,'Dépenses chantier'!$D$7:$D$106,A105,'Dépenses chantier'!$G$7:$G$106,"À payer")+SUMIFS('Dépenses chantier'!$H$7:$H$106,'Dépenses chantier'!$D$7:$D$106,A105,'Dépenses chantier'!$G$7:$G$106,"Engagée"),0))</f>
        <v/>
      </c>
      <c r="M105" s="43">
        <f>IF(A105="","",IFERROR(K105+L105,0))</f>
        <v/>
      </c>
      <c r="N105" s="43">
        <f>IF(A105="","",IFERROR(J105-M105,0))</f>
        <v/>
      </c>
      <c r="O105" s="43">
        <f>IF(A105="","",IFERROR(M105-J105,0))</f>
        <v/>
      </c>
      <c r="P105" s="44">
        <f>IF(A105="","",IFERROR(O105/J105,0))</f>
        <v/>
      </c>
      <c r="Q105" s="21" t="n"/>
      <c r="R105" s="21" t="n"/>
    </row>
    <row r="106">
      <c r="A106" s="21" t="n"/>
      <c r="B106" s="21" t="n"/>
      <c r="C106" s="21" t="n"/>
      <c r="D106" s="21" t="n"/>
      <c r="E106" s="21" t="n"/>
      <c r="F106" s="22" t="n"/>
      <c r="G106" s="46" t="n"/>
      <c r="H106" s="43">
        <f>IF(A106="","",IFERROR(F106*G106,0))</f>
        <v/>
      </c>
      <c r="I106" s="46" t="n"/>
      <c r="J106" s="43">
        <f>IF(A106="","",IFERROR(H106+I106,0))</f>
        <v/>
      </c>
      <c r="K106" s="43">
        <f>IF(A106="","",IFERROR(SUMIFS('Dépenses chantier'!$H$7:$H$106,'Dépenses chantier'!$D$7:$D$106,A106,'Dépenses chantier'!$G$7:$G$106,"Payée"),0))</f>
        <v/>
      </c>
      <c r="L106" s="43">
        <f>IF(A106="","",IFERROR(SUMIFS('Dépenses chantier'!$H$7:$H$106,'Dépenses chantier'!$D$7:$D$106,A106,'Dépenses chantier'!$G$7:$G$106,"À payer")+SUMIFS('Dépenses chantier'!$H$7:$H$106,'Dépenses chantier'!$D$7:$D$106,A106,'Dépenses chantier'!$G$7:$G$106,"Engagée"),0))</f>
        <v/>
      </c>
      <c r="M106" s="43">
        <f>IF(A106="","",IFERROR(K106+L106,0))</f>
        <v/>
      </c>
      <c r="N106" s="43">
        <f>IF(A106="","",IFERROR(J106-M106,0))</f>
        <v/>
      </c>
      <c r="O106" s="43">
        <f>IF(A106="","",IFERROR(M106-J106,0))</f>
        <v/>
      </c>
      <c r="P106" s="44">
        <f>IF(A106="","",IFERROR(O106/J106,0))</f>
        <v/>
      </c>
      <c r="Q106" s="21" t="n"/>
      <c r="R106" s="21" t="n"/>
    </row>
    <row r="108">
      <c r="A108" s="24" t="inlineStr">
        <is>
          <t>Contrôles budgétaires</t>
        </is>
      </c>
    </row>
    <row r="109">
      <c r="A109" s="16" t="inlineStr">
        <is>
          <t>Total budget initial</t>
        </is>
      </c>
      <c r="B109" s="45">
        <f>IFERROR(SUM(H7:H106),0)</f>
        <v/>
      </c>
    </row>
    <row r="110">
      <c r="A110" s="16" t="inlineStr">
        <is>
          <t>Total modifications approuvées</t>
        </is>
      </c>
      <c r="B110" s="45">
        <f>IFERROR(SUM(I7:I106),0)</f>
        <v/>
      </c>
    </row>
    <row r="111">
      <c r="A111" s="16" t="inlineStr">
        <is>
          <t>Total budget révisé</t>
        </is>
      </c>
      <c r="B111" s="45">
        <f>IFERROR(SUM(J7:J106),0)</f>
        <v/>
      </c>
    </row>
    <row r="112">
      <c r="A112" s="16" t="inlineStr">
        <is>
          <t>Total dépenses payées</t>
        </is>
      </c>
      <c r="B112" s="45">
        <f>IFERROR(SUM(K7:K106),0)</f>
        <v/>
      </c>
    </row>
    <row r="113">
      <c r="A113" s="16" t="inlineStr">
        <is>
          <t>Total engagements à payer</t>
        </is>
      </c>
      <c r="B113" s="45">
        <f>IFERROR(SUM(L7:L106),0)</f>
        <v/>
      </c>
    </row>
    <row r="114">
      <c r="A114" s="16" t="inlineStr">
        <is>
          <t>Total coût engagé</t>
        </is>
      </c>
      <c r="B114" s="45">
        <f>IFERROR(SUM(M7:M106),0)</f>
        <v/>
      </c>
    </row>
    <row r="115">
      <c r="A115" s="16" t="inlineStr">
        <is>
          <t>Solde budgétaire global</t>
        </is>
      </c>
      <c r="B115" s="45">
        <f>IFERROR(SUM(N7:N106),0)</f>
        <v/>
      </c>
    </row>
  </sheetData>
  <autoFilter ref="A6:R106"/>
  <mergeCells count="2">
    <mergeCell ref="A1:R1"/>
    <mergeCell ref="A108:B108"/>
  </mergeCells>
  <conditionalFormatting sqref="P7:P106">
    <cfRule type="expression" priority="1" dxfId="4">
      <formula>AND($A7&lt;&gt;"",$J7=0)</formula>
    </cfRule>
    <cfRule type="expression" priority="2" dxfId="3">
      <formula>$P7&gt;='Paramètres'!$E$6</formula>
    </cfRule>
    <cfRule type="expression" priority="3" dxfId="1">
      <formula>AND($P7&gt;='Paramètres'!$E$5,$P7&lt;'Paramètres'!$E$6)</formula>
    </cfRule>
    <cfRule type="expression" priority="4" dxfId="0">
      <formula>$P7&lt;=0</formula>
    </cfRule>
  </conditionalFormatting>
  <conditionalFormatting sqref="N7:N106">
    <cfRule type="expression" priority="5" dxfId="3">
      <formula>$N7&lt;0</formula>
    </cfRule>
    <cfRule type="expression" priority="6" dxfId="0">
      <formula>$N7&gt;=0</formula>
    </cfRule>
  </conditionalFormatting>
  <dataValidations count="8">
    <dataValidation sqref="A7:A106" showErrorMessage="1" showInputMessage="1" allowBlank="1" type="custom">
      <formula1>=COUNTIF($A$7:$A7,A7)=1</formula1>
    </dataValidation>
    <dataValidation sqref="B7:B106" showErrorMessage="1" showInputMessage="1" allowBlank="1" type="list">
      <formula1>'Paramètres'!$A$16:$A$28</formula1>
    </dataValidation>
    <dataValidation sqref="D7:D106" showErrorMessage="1" showInputMessage="1" allowBlank="1" type="list">
      <formula1>'Paramètres'!$C$16:$C$22</formula1>
    </dataValidation>
    <dataValidation sqref="E7:E106" showErrorMessage="1" showInputMessage="1" allowBlank="1" type="list">
      <formula1>"heure,jour,unité,forfait,pi²,m²,km,livraison"</formula1>
    </dataValidation>
    <dataValidation sqref="F7:F106" showErrorMessage="1" showInputMessage="1" allowBlank="1" type="decimal" operator="greaterThanOrEqual">
      <formula1>0</formula1>
    </dataValidation>
    <dataValidation sqref="G7:G106" showErrorMessage="1" showInputMessage="1" allowBlank="1" type="decimal" operator="greaterThanOrEqual">
      <formula1>0</formula1>
    </dataValidation>
    <dataValidation sqref="I7:I106" showErrorMessage="1" showInputMessage="1" allowBlank="1" type="decimal" operator="between">
      <formula1>-9999999</formula1>
      <formula2>9999999</formula2>
    </dataValidation>
    <dataValidation sqref="Q7:Q106" showErrorMessage="1" showInputMessage="1" allowBlank="1" type="list">
      <formula1>'Paramètres'!$E$16:$E$20</formula1>
    </dataValidation>
  </dataValidations>
  <pageMargins left="0.3" right="0.3" top="0.5" bottom="0.5" header="0.2" footer="0.2"/>
  <pageSetup orientation="landscape" fitToHeight="0" fitToWidth="1"/>
  <headerFooter>
    <oddHeader>&amp;CBudget de chantier — &amp;F</oddHeader>
    <oddFooter/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28" customWidth="1" min="3" max="3"/>
    <col width="16" customWidth="1" min="4" max="4"/>
    <col width="42" customWidth="1" min="5" max="5"/>
    <col width="25" customWidth="1" min="6" max="6"/>
    <col width="19" customWidth="1" min="7" max="7"/>
    <col width="19" customWidth="1" min="8" max="8"/>
    <col width="14" customWidth="1" min="9" max="9"/>
    <col width="14" customWidth="1" min="10" max="10"/>
    <col width="17" customWidth="1" min="11" max="11"/>
    <col width="15" customWidth="1" min="12" max="12"/>
    <col width="21" customWidth="1" min="13" max="13"/>
    <col width="34" customWidth="1" min="14" max="14"/>
    <col width="21" customWidth="1" min="15" max="15"/>
    <col width="19" customWidth="1" min="16" max="16"/>
  </cols>
  <sheetData>
    <row r="1">
      <c r="A1" s="1" t="inlineStr">
        <is>
          <t>Dépenses et engagements du chantier</t>
        </is>
      </c>
    </row>
    <row r="2">
      <c r="A2" s="2" t="inlineStr">
        <is>
          <t>Chantier :</t>
        </is>
      </c>
      <c r="B2" s="3">
        <f>'Paramètres'!$B$3</f>
        <v/>
      </c>
      <c r="E2" s="2" t="inlineStr">
        <is>
          <t>No de chantier :</t>
        </is>
      </c>
      <c r="F2" s="3">
        <f>'Paramètres'!$B$4</f>
        <v/>
      </c>
      <c r="I2" s="2" t="inlineStr">
        <is>
          <t>Taux TPS :</t>
        </is>
      </c>
      <c r="J2" s="47">
        <f>'Paramètres'!$E$3</f>
        <v/>
      </c>
      <c r="L2" s="2" t="inlineStr">
        <is>
          <t>Taux TVQ :</t>
        </is>
      </c>
      <c r="M2" s="48">
        <f>'Paramètres'!$E$4</f>
        <v/>
      </c>
    </row>
    <row r="6">
      <c r="A6" s="10" t="inlineStr">
        <is>
          <t>Date</t>
        </is>
      </c>
      <c r="B6" s="10" t="inlineStr">
        <is>
          <t>No de facture ou référence</t>
        </is>
      </c>
      <c r="C6" s="10" t="inlineStr">
        <is>
          <t>Fournisseur</t>
        </is>
      </c>
      <c r="D6" s="10" t="inlineStr">
        <is>
          <t>Code budgétaire</t>
        </is>
      </c>
      <c r="E6" s="10" t="inlineStr">
        <is>
          <t>Description</t>
        </is>
      </c>
      <c r="F6" s="10" t="inlineStr">
        <is>
          <t>Type de coût</t>
        </is>
      </c>
      <c r="G6" s="10" t="inlineStr">
        <is>
          <t>Statut de paiement</t>
        </is>
      </c>
      <c r="H6" s="10" t="inlineStr">
        <is>
          <t>Montant avant taxes</t>
        </is>
      </c>
      <c r="I6" s="10" t="inlineStr">
        <is>
          <t>TPS</t>
        </is>
      </c>
      <c r="J6" s="10" t="inlineStr">
        <is>
          <t>TVQ</t>
        </is>
      </c>
      <c r="K6" s="10" t="inlineStr">
        <is>
          <t>Montant total</t>
        </is>
      </c>
      <c r="L6" s="10" t="inlineStr">
        <is>
          <t>Date de paiement</t>
        </is>
      </c>
      <c r="M6" s="10" t="inlineStr">
        <is>
          <t>Mode de paiement</t>
        </is>
      </c>
      <c r="N6" s="10" t="inlineStr">
        <is>
          <t>Commentaires</t>
        </is>
      </c>
      <c r="O6" s="10" t="inlineStr">
        <is>
          <t>Code budgétaire valide</t>
        </is>
      </c>
      <c r="P6" s="10" t="inlineStr">
        <is>
          <t>Écart de traitement</t>
        </is>
      </c>
    </row>
    <row r="7">
      <c r="A7" s="27" t="n">
        <v>46171</v>
      </c>
      <c r="B7" s="21" t="inlineStr">
        <is>
          <t>PERMIS-2026-4817</t>
        </is>
      </c>
      <c r="C7" s="21" t="inlineStr">
        <is>
          <t>Ville de Québec</t>
        </is>
      </c>
      <c r="D7" s="21" t="inlineStr">
        <is>
          <t>ADM-100</t>
        </is>
      </c>
      <c r="E7" s="21" t="inlineStr">
        <is>
          <t>Permis de rénovation résidentielle</t>
        </is>
      </c>
      <c r="F7" s="21" t="inlineStr">
        <is>
          <t>Permis et frais</t>
        </is>
      </c>
      <c r="G7" s="21" t="inlineStr">
        <is>
          <t>Payée</t>
        </is>
      </c>
      <c r="H7" s="46" t="n">
        <v>1275</v>
      </c>
      <c r="I7" s="43">
        <f>IF(H7="","",IFERROR(H7*'Paramètres'!$E$3,0))</f>
        <v/>
      </c>
      <c r="J7" s="43">
        <f>IF(H7="","",IFERROR(H7*'Paramètres'!$E$4,0))</f>
        <v/>
      </c>
      <c r="K7" s="43">
        <f>IF(H7="","",IFERROR(H7+I7+J7,0))</f>
        <v/>
      </c>
      <c r="L7" s="27" t="n">
        <v>46171</v>
      </c>
      <c r="M7" s="21" t="inlineStr">
        <is>
          <t>Carte de crédit</t>
        </is>
      </c>
      <c r="N7" s="21" t="inlineStr">
        <is>
          <t>Permis affiché au chantier</t>
        </is>
      </c>
      <c r="O7" s="15">
        <f>IF(D7="","",IFERROR(IF(COUNTIF('Budget chantier'!$A$7:$A$106,D7)&gt;0,"Oui","Non"),"Non"))</f>
        <v/>
      </c>
      <c r="P7" s="15">
        <f>IF(G7="","",IFERROR(IF(G7="Annulée","À exclure","À inclure"),"À vérifier"))</f>
        <v/>
      </c>
    </row>
    <row r="8">
      <c r="A8" s="27" t="n">
        <v>46192</v>
      </c>
      <c r="B8" s="21" t="inlineStr">
        <is>
          <t>PAIE-2026-04-08</t>
        </is>
      </c>
      <c r="C8" s="21" t="inlineStr">
        <is>
          <t>Main-d’œuvre interne</t>
        </is>
      </c>
      <c r="D8" s="21" t="inlineStr">
        <is>
          <t>DEM-200</t>
        </is>
      </c>
      <c r="E8" s="21" t="inlineStr">
        <is>
          <t>Démolition des cloisons — semaine 1</t>
        </is>
      </c>
      <c r="F8" s="21" t="inlineStr">
        <is>
          <t>Main-d’œuvre interne</t>
        </is>
      </c>
      <c r="G8" s="21" t="inlineStr">
        <is>
          <t>Payée</t>
        </is>
      </c>
      <c r="H8" s="46" t="n">
        <v>1344</v>
      </c>
      <c r="I8" s="43">
        <f>IF(H8="","",IFERROR(H8*'Paramètres'!$E$3,0))</f>
        <v/>
      </c>
      <c r="J8" s="43">
        <f>IF(H8="","",IFERROR(H8*'Paramètres'!$E$4,0))</f>
        <v/>
      </c>
      <c r="K8" s="43">
        <f>IF(H8="","",IFERROR(H8+I8+J8,0))</f>
        <v/>
      </c>
      <c r="L8" s="27" t="n">
        <v>46195</v>
      </c>
      <c r="M8" s="21" t="inlineStr">
        <is>
          <t>Paie</t>
        </is>
      </c>
      <c r="N8" s="21" t="inlineStr">
        <is>
          <t>32 heures à 42,00 $</t>
        </is>
      </c>
      <c r="O8" s="15">
        <f>IF(D8="","",IFERROR(IF(COUNTIF('Budget chantier'!$A$7:$A$106,D8)&gt;0,"Oui","Non"),"Non"))</f>
        <v/>
      </c>
      <c r="P8" s="15">
        <f>IF(G8="","",IFERROR(IF(G8="Annulée","À exclure","À inclure"),"À vérifier"))</f>
        <v/>
      </c>
    </row>
    <row r="9">
      <c r="A9" s="27" t="n">
        <v>46199</v>
      </c>
      <c r="B9" s="21" t="inlineStr">
        <is>
          <t>PAIE-2026-04-15</t>
        </is>
      </c>
      <c r="C9" s="21" t="inlineStr">
        <is>
          <t>Main-d’œuvre interne</t>
        </is>
      </c>
      <c r="D9" s="21" t="inlineStr">
        <is>
          <t>DEM-200</t>
        </is>
      </c>
      <c r="E9" s="21" t="inlineStr">
        <is>
          <t>Démolition des cloisons — semaine 2</t>
        </is>
      </c>
      <c r="F9" s="21" t="inlineStr">
        <is>
          <t>Main-d’œuvre interne</t>
        </is>
      </c>
      <c r="G9" s="21" t="inlineStr">
        <is>
          <t>Payée</t>
        </is>
      </c>
      <c r="H9" s="46" t="n">
        <v>1008</v>
      </c>
      <c r="I9" s="43">
        <f>IF(H9="","",IFERROR(H9*'Paramètres'!$E$3,0))</f>
        <v/>
      </c>
      <c r="J9" s="43">
        <f>IF(H9="","",IFERROR(H9*'Paramètres'!$E$4,0))</f>
        <v/>
      </c>
      <c r="K9" s="43">
        <f>IF(H9="","",IFERROR(H9+I9+J9,0))</f>
        <v/>
      </c>
      <c r="L9" s="27" t="n">
        <v>46202</v>
      </c>
      <c r="M9" s="21" t="inlineStr">
        <is>
          <t>Paie</t>
        </is>
      </c>
      <c r="N9" s="21" t="inlineStr">
        <is>
          <t>24 heures à 42,00 $</t>
        </is>
      </c>
      <c r="O9" s="15">
        <f>IF(D9="","",IFERROR(IF(COUNTIF('Budget chantier'!$A$7:$A$106,D9)&gt;0,"Oui","Non"),"Non"))</f>
        <v/>
      </c>
      <c r="P9" s="15">
        <f>IF(G9="","",IFERROR(IF(G9="Annulée","À exclure","À inclure"),"À vérifier"))</f>
        <v/>
      </c>
    </row>
    <row r="10">
      <c r="A10" s="27" t="n">
        <v>46205</v>
      </c>
      <c r="B10" s="21" t="inlineStr">
        <is>
          <t>PN-45821</t>
        </is>
      </c>
      <c r="C10" s="21" t="inlineStr">
        <is>
          <t>Plomberie Nordik inc.</t>
        </is>
      </c>
      <c r="D10" s="21" t="inlineStr">
        <is>
          <t>PLO-600</t>
        </is>
      </c>
      <c r="E10" s="21" t="inlineStr">
        <is>
          <t>Acompte pour déplacement de conduites</t>
        </is>
      </c>
      <c r="F10" s="21" t="inlineStr">
        <is>
          <t>Sous-traitance</t>
        </is>
      </c>
      <c r="G10" s="21" t="inlineStr">
        <is>
          <t>Payée</t>
        </is>
      </c>
      <c r="H10" s="46" t="n">
        <v>2375</v>
      </c>
      <c r="I10" s="43">
        <f>IF(H10="","",IFERROR(H10*'Paramètres'!$E$3,0))</f>
        <v/>
      </c>
      <c r="J10" s="43">
        <f>IF(H10="","",IFERROR(H10*'Paramètres'!$E$4,0))</f>
        <v/>
      </c>
      <c r="K10" s="43">
        <f>IF(H10="","",IFERROR(H10+I10+J10,0))</f>
        <v/>
      </c>
      <c r="L10" s="27" t="n">
        <v>46209</v>
      </c>
      <c r="M10" s="21" t="inlineStr">
        <is>
          <t>Virement bancaire</t>
        </is>
      </c>
      <c r="N10" s="21" t="inlineStr">
        <is>
          <t>Premier acompte de 50 %</t>
        </is>
      </c>
      <c r="O10" s="15">
        <f>IF(D10="","",IFERROR(IF(COUNTIF('Budget chantier'!$A$7:$A$106,D10)&gt;0,"Oui","Non"),"Non"))</f>
        <v/>
      </c>
      <c r="P10" s="15">
        <f>IF(G10="","",IFERROR(IF(G10="Annulée","À exclure","À inclure"),"À vérifier"))</f>
        <v/>
      </c>
    </row>
    <row r="11">
      <c r="A11" s="27" t="n">
        <v>46208</v>
      </c>
      <c r="B11" s="21" t="inlineStr">
        <is>
          <t>BMR-781245</t>
        </is>
      </c>
      <c r="C11" s="21" t="inlineStr">
        <is>
          <t>BMR Québec</t>
        </is>
      </c>
      <c r="D11" s="21" t="inlineStr">
        <is>
          <t>CHA-400</t>
        </is>
      </c>
      <c r="E11" s="21" t="inlineStr">
        <is>
          <t>Bois de charpente, connecteurs et ancrages</t>
        </is>
      </c>
      <c r="F11" s="21" t="inlineStr">
        <is>
          <t>Matériaux</t>
        </is>
      </c>
      <c r="G11" s="21" t="inlineStr">
        <is>
          <t>Payée</t>
        </is>
      </c>
      <c r="H11" s="46" t="n">
        <v>3425</v>
      </c>
      <c r="I11" s="43">
        <f>IF(H11="","",IFERROR(H11*'Paramètres'!$E$3,0))</f>
        <v/>
      </c>
      <c r="J11" s="43">
        <f>IF(H11="","",IFERROR(H11*'Paramètres'!$E$4,0))</f>
        <v/>
      </c>
      <c r="K11" s="43">
        <f>IF(H11="","",IFERROR(H11+I11+J11,0))</f>
        <v/>
      </c>
      <c r="L11" s="27" t="n">
        <v>46208</v>
      </c>
      <c r="M11" s="21" t="inlineStr">
        <is>
          <t>Carte de crédit</t>
        </is>
      </c>
      <c r="N11" s="21" t="inlineStr">
        <is>
          <t>Livraison incluse</t>
        </is>
      </c>
      <c r="O11" s="15">
        <f>IF(D11="","",IFERROR(IF(COUNTIF('Budget chantier'!$A$7:$A$106,D11)&gt;0,"Oui","Non"),"Non"))</f>
        <v/>
      </c>
      <c r="P11" s="15">
        <f>IF(G11="","",IFERROR(IF(G11="Annulée","À exclure","À inclure"),"À vérifier"))</f>
        <v/>
      </c>
    </row>
    <row r="12">
      <c r="A12" s="27" t="n">
        <v>46212</v>
      </c>
      <c r="B12" s="21" t="inlineStr">
        <is>
          <t>EB-2026-119</t>
        </is>
      </c>
      <c r="C12" s="21" t="inlineStr">
        <is>
          <t>Électricité Beaulieu inc.</t>
        </is>
      </c>
      <c r="D12" s="21" t="inlineStr">
        <is>
          <t>ELE-700</t>
        </is>
      </c>
      <c r="E12" s="21" t="inlineStr">
        <is>
          <t>Acompte pour panneau électrique et circuits</t>
        </is>
      </c>
      <c r="F12" s="21" t="inlineStr">
        <is>
          <t>Sous-traitance</t>
        </is>
      </c>
      <c r="G12" s="21" t="inlineStr">
        <is>
          <t>À payer</t>
        </is>
      </c>
      <c r="H12" s="46" t="n">
        <v>1975</v>
      </c>
      <c r="I12" s="43">
        <f>IF(H12="","",IFERROR(H12*'Paramètres'!$E$3,0))</f>
        <v/>
      </c>
      <c r="J12" s="43">
        <f>IF(H12="","",IFERROR(H12*'Paramètres'!$E$4,0))</f>
        <v/>
      </c>
      <c r="K12" s="43">
        <f>IF(H12="","",IFERROR(H12+I12+J12,0))</f>
        <v/>
      </c>
      <c r="L12" s="27" t="n"/>
      <c r="M12" s="21" t="inlineStr">
        <is>
          <t>Virement bancaire</t>
        </is>
      </c>
      <c r="N12" s="21" t="inlineStr">
        <is>
          <t>Paiement prévu à 30 jours</t>
        </is>
      </c>
      <c r="O12" s="15">
        <f>IF(D12="","",IFERROR(IF(COUNTIF('Budget chantier'!$A$7:$A$106,D12)&gt;0,"Oui","Non"),"Non"))</f>
        <v/>
      </c>
      <c r="P12" s="15">
        <f>IF(G12="","",IFERROR(IF(G12="Annulée","À exclure","À inclure"),"À vérifier"))</f>
        <v/>
      </c>
    </row>
    <row r="13">
      <c r="A13" s="27" t="n">
        <v>46216</v>
      </c>
      <c r="B13" s="21" t="inlineStr">
        <is>
          <t>LF-33018</t>
        </is>
      </c>
      <c r="C13" s="21" t="inlineStr">
        <is>
          <t>Location d’outils Capitale</t>
        </is>
      </c>
      <c r="D13" s="21" t="inlineStr">
        <is>
          <t>FON-300</t>
        </is>
      </c>
      <c r="E13" s="21" t="inlineStr">
        <is>
          <t>Location de marteau piqueur et compacteur</t>
        </is>
      </c>
      <c r="F13" s="21" t="inlineStr">
        <is>
          <t>Location d’équipement</t>
        </is>
      </c>
      <c r="G13" s="21" t="inlineStr">
        <is>
          <t>Payée</t>
        </is>
      </c>
      <c r="H13" s="46" t="n">
        <v>685</v>
      </c>
      <c r="I13" s="43">
        <f>IF(H13="","",IFERROR(H13*'Paramètres'!$E$3,0))</f>
        <v/>
      </c>
      <c r="J13" s="43">
        <f>IF(H13="","",IFERROR(H13*'Paramètres'!$E$4,0))</f>
        <v/>
      </c>
      <c r="K13" s="43">
        <f>IF(H13="","",IFERROR(H13+I13+J13,0))</f>
        <v/>
      </c>
      <c r="L13" s="27" t="n">
        <v>46216</v>
      </c>
      <c r="M13" s="21" t="inlineStr">
        <is>
          <t>Carte de crédit</t>
        </is>
      </c>
      <c r="N13" s="21" t="inlineStr">
        <is>
          <t>Location de trois jours</t>
        </is>
      </c>
      <c r="O13" s="15">
        <f>IF(D13="","",IFERROR(IF(COUNTIF('Budget chantier'!$A$7:$A$106,D13)&gt;0,"Oui","Non"),"Non"))</f>
        <v/>
      </c>
      <c r="P13" s="15">
        <f>IF(G13="","",IFERROR(IF(G13="Annulée","À exclure","À inclure"),"À vérifier"))</f>
        <v/>
      </c>
    </row>
    <row r="14">
      <c r="A14" s="27" t="n">
        <v>46220</v>
      </c>
      <c r="B14" s="21" t="inlineStr">
        <is>
          <t>FON-2026-077</t>
        </is>
      </c>
      <c r="C14" s="21" t="inlineStr">
        <is>
          <t>Transport Lavoie</t>
        </is>
      </c>
      <c r="D14" s="21" t="inlineStr">
        <is>
          <t>FON-300</t>
        </is>
      </c>
      <c r="E14" s="21" t="inlineStr">
        <is>
          <t>Transport de béton et matériaux de fondation</t>
        </is>
      </c>
      <c r="F14" s="21" t="inlineStr">
        <is>
          <t>Transport et livraison</t>
        </is>
      </c>
      <c r="G14" s="21" t="inlineStr">
        <is>
          <t>Payée</t>
        </is>
      </c>
      <c r="H14" s="46" t="n">
        <v>920</v>
      </c>
      <c r="I14" s="43">
        <f>IF(H14="","",IFERROR(H14*'Paramètres'!$E$3,0))</f>
        <v/>
      </c>
      <c r="J14" s="43">
        <f>IF(H14="","",IFERROR(H14*'Paramètres'!$E$4,0))</f>
        <v/>
      </c>
      <c r="K14" s="43">
        <f>IF(H14="","",IFERROR(H14+I14+J14,0))</f>
        <v/>
      </c>
      <c r="L14" s="27" t="n">
        <v>46223</v>
      </c>
      <c r="M14" s="21" t="inlineStr">
        <is>
          <t>Virement bancaire</t>
        </is>
      </c>
      <c r="N14" s="21" t="inlineStr">
        <is>
          <t>Bon de livraison signé</t>
        </is>
      </c>
      <c r="O14" s="15">
        <f>IF(D14="","",IFERROR(IF(COUNTIF('Budget chantier'!$A$7:$A$106,D14)&gt;0,"Oui","Non"),"Non"))</f>
        <v/>
      </c>
      <c r="P14" s="15">
        <f>IF(G14="","",IFERROR(IF(G14="Annulée","À exclure","À inclure"),"À vérifier"))</f>
        <v/>
      </c>
    </row>
    <row r="15">
      <c r="A15" s="27" t="n">
        <v>46223</v>
      </c>
      <c r="B15" s="21" t="inlineStr">
        <is>
          <t>FON-2026-082</t>
        </is>
      </c>
      <c r="C15" s="21" t="inlineStr">
        <is>
          <t>Transport Lavoie</t>
        </is>
      </c>
      <c r="D15" s="21" t="inlineStr">
        <is>
          <t>FON-300</t>
        </is>
      </c>
      <c r="E15" s="21" t="inlineStr">
        <is>
          <t>Travaux additionnels de réparation de fondation</t>
        </is>
      </c>
      <c r="F15" s="21" t="inlineStr">
        <is>
          <t>Sous-traitance</t>
        </is>
      </c>
      <c r="G15" s="21" t="inlineStr">
        <is>
          <t>Engagée</t>
        </is>
      </c>
      <c r="H15" s="46" t="n">
        <v>1200</v>
      </c>
      <c r="I15" s="43">
        <f>IF(H15="","",IFERROR(H15*'Paramètres'!$E$3,0))</f>
        <v/>
      </c>
      <c r="J15" s="43">
        <f>IF(H15="","",IFERROR(H15*'Paramètres'!$E$4,0))</f>
        <v/>
      </c>
      <c r="K15" s="43">
        <f>IF(H15="","",IFERROR(H15+I15+J15,0))</f>
        <v/>
      </c>
      <c r="L15" s="27" t="n"/>
      <c r="M15" s="21" t="inlineStr">
        <is>
          <t>Virement bancaire</t>
        </is>
      </c>
      <c r="N15" s="21" t="inlineStr">
        <is>
          <t>Autorisation écrite du client</t>
        </is>
      </c>
      <c r="O15" s="15">
        <f>IF(D15="","",IFERROR(IF(COUNTIF('Budget chantier'!$A$7:$A$106,D15)&gt;0,"Oui","Non"),"Non"))</f>
        <v/>
      </c>
      <c r="P15" s="15">
        <f>IF(G15="","",IFERROR(IF(G15="Annulée","À exclure","À inclure"),"À vérifier"))</f>
        <v/>
      </c>
    </row>
    <row r="16">
      <c r="A16" s="27" t="n">
        <v>46226</v>
      </c>
      <c r="B16" s="21" t="inlineStr">
        <is>
          <t>CAN-562914</t>
        </is>
      </c>
      <c r="C16" s="21" t="inlineStr">
        <is>
          <t>Canac</t>
        </is>
      </c>
      <c r="D16" s="21" t="inlineStr">
        <is>
          <t>FIN-800</t>
        </is>
      </c>
      <c r="E16" s="21" t="inlineStr">
        <is>
          <t>Achat de gypse, ruban et composé à joints</t>
        </is>
      </c>
      <c r="F16" s="21" t="inlineStr">
        <is>
          <t>Matériaux</t>
        </is>
      </c>
      <c r="G16" s="21" t="inlineStr">
        <is>
          <t>À payer</t>
        </is>
      </c>
      <c r="H16" s="46" t="n">
        <v>1860</v>
      </c>
      <c r="I16" s="43">
        <f>IF(H16="","",IFERROR(H16*'Paramètres'!$E$3,0))</f>
        <v/>
      </c>
      <c r="J16" s="43">
        <f>IF(H16="","",IFERROR(H16*'Paramètres'!$E$4,0))</f>
        <v/>
      </c>
      <c r="K16" s="43">
        <f>IF(H16="","",IFERROR(H16+I16+J16,0))</f>
        <v/>
      </c>
      <c r="L16" s="27" t="n"/>
      <c r="M16" s="21" t="inlineStr">
        <is>
          <t>Carte de crédit</t>
        </is>
      </c>
      <c r="N16" s="21" t="inlineStr">
        <is>
          <t>Facture reçue, paiement non effectué</t>
        </is>
      </c>
      <c r="O16" s="15">
        <f>IF(D16="","",IFERROR(IF(COUNTIF('Budget chantier'!$A$7:$A$106,D16)&gt;0,"Oui","Non"),"Non"))</f>
        <v/>
      </c>
      <c r="P16" s="15">
        <f>IF(G16="","",IFERROR(IF(G16="Annulée","À exclure","À inclure"),"À vérifier"))</f>
        <v/>
      </c>
    </row>
    <row r="17">
      <c r="A17" s="27" t="n"/>
      <c r="B17" s="21" t="n"/>
      <c r="C17" s="21" t="n"/>
      <c r="D17" s="21" t="n"/>
      <c r="E17" s="21" t="n"/>
      <c r="F17" s="21" t="n"/>
      <c r="G17" s="21" t="n"/>
      <c r="H17" s="46" t="n"/>
      <c r="I17" s="43">
        <f>IF(H17="","",IFERROR(H17*'Paramètres'!$E$3,0))</f>
        <v/>
      </c>
      <c r="J17" s="43">
        <f>IF(H17="","",IFERROR(H17*'Paramètres'!$E$4,0))</f>
        <v/>
      </c>
      <c r="K17" s="43">
        <f>IF(H17="","",IFERROR(H17+I17+J17,0))</f>
        <v/>
      </c>
      <c r="L17" s="27" t="n"/>
      <c r="M17" s="21" t="n"/>
      <c r="N17" s="21" t="n"/>
      <c r="O17" s="15">
        <f>IF(D17="","",IFERROR(IF(COUNTIF('Budget chantier'!$A$7:$A$106,D17)&gt;0,"Oui","Non"),"Non"))</f>
        <v/>
      </c>
      <c r="P17" s="15">
        <f>IF(G17="","",IFERROR(IF(G17="Annulée","À exclure","À inclure"),"À vérifier"))</f>
        <v/>
      </c>
    </row>
    <row r="18">
      <c r="A18" s="27" t="n"/>
      <c r="B18" s="21" t="n"/>
      <c r="C18" s="21" t="n"/>
      <c r="D18" s="21" t="n"/>
      <c r="E18" s="21" t="n"/>
      <c r="F18" s="21" t="n"/>
      <c r="G18" s="21" t="n"/>
      <c r="H18" s="46" t="n"/>
      <c r="I18" s="43">
        <f>IF(H18="","",IFERROR(H18*'Paramètres'!$E$3,0))</f>
        <v/>
      </c>
      <c r="J18" s="43">
        <f>IF(H18="","",IFERROR(H18*'Paramètres'!$E$4,0))</f>
        <v/>
      </c>
      <c r="K18" s="43">
        <f>IF(H18="","",IFERROR(H18+I18+J18,0))</f>
        <v/>
      </c>
      <c r="L18" s="27" t="n"/>
      <c r="M18" s="21" t="n"/>
      <c r="N18" s="21" t="n"/>
      <c r="O18" s="15">
        <f>IF(D18="","",IFERROR(IF(COUNTIF('Budget chantier'!$A$7:$A$106,D18)&gt;0,"Oui","Non"),"Non"))</f>
        <v/>
      </c>
      <c r="P18" s="15">
        <f>IF(G18="","",IFERROR(IF(G18="Annulée","À exclure","À inclure"),"À vérifier"))</f>
        <v/>
      </c>
    </row>
    <row r="19">
      <c r="A19" s="27" t="n"/>
      <c r="B19" s="21" t="n"/>
      <c r="C19" s="21" t="n"/>
      <c r="D19" s="21" t="n"/>
      <c r="E19" s="21" t="n"/>
      <c r="F19" s="21" t="n"/>
      <c r="G19" s="21" t="n"/>
      <c r="H19" s="46" t="n"/>
      <c r="I19" s="43">
        <f>IF(H19="","",IFERROR(H19*'Paramètres'!$E$3,0))</f>
        <v/>
      </c>
      <c r="J19" s="43">
        <f>IF(H19="","",IFERROR(H19*'Paramètres'!$E$4,0))</f>
        <v/>
      </c>
      <c r="K19" s="43">
        <f>IF(H19="","",IFERROR(H19+I19+J19,0))</f>
        <v/>
      </c>
      <c r="L19" s="27" t="n"/>
      <c r="M19" s="21" t="n"/>
      <c r="N19" s="21" t="n"/>
      <c r="O19" s="15">
        <f>IF(D19="","",IFERROR(IF(COUNTIF('Budget chantier'!$A$7:$A$106,D19)&gt;0,"Oui","Non"),"Non"))</f>
        <v/>
      </c>
      <c r="P19" s="15">
        <f>IF(G19="","",IFERROR(IF(G19="Annulée","À exclure","À inclure"),"À vérifier"))</f>
        <v/>
      </c>
    </row>
    <row r="20">
      <c r="A20" s="27" t="n"/>
      <c r="B20" s="21" t="n"/>
      <c r="C20" s="21" t="n"/>
      <c r="D20" s="21" t="n"/>
      <c r="E20" s="21" t="n"/>
      <c r="F20" s="21" t="n"/>
      <c r="G20" s="21" t="n"/>
      <c r="H20" s="46" t="n"/>
      <c r="I20" s="43">
        <f>IF(H20="","",IFERROR(H20*'Paramètres'!$E$3,0))</f>
        <v/>
      </c>
      <c r="J20" s="43">
        <f>IF(H20="","",IFERROR(H20*'Paramètres'!$E$4,0))</f>
        <v/>
      </c>
      <c r="K20" s="43">
        <f>IF(H20="","",IFERROR(H20+I20+J20,0))</f>
        <v/>
      </c>
      <c r="L20" s="27" t="n"/>
      <c r="M20" s="21" t="n"/>
      <c r="N20" s="21" t="n"/>
      <c r="O20" s="15">
        <f>IF(D20="","",IFERROR(IF(COUNTIF('Budget chantier'!$A$7:$A$106,D20)&gt;0,"Oui","Non"),"Non"))</f>
        <v/>
      </c>
      <c r="P20" s="15">
        <f>IF(G20="","",IFERROR(IF(G20="Annulée","À exclure","À inclure"),"À vérifier"))</f>
        <v/>
      </c>
    </row>
    <row r="21">
      <c r="A21" s="27" t="n"/>
      <c r="B21" s="21" t="n"/>
      <c r="C21" s="21" t="n"/>
      <c r="D21" s="21" t="n"/>
      <c r="E21" s="21" t="n"/>
      <c r="F21" s="21" t="n"/>
      <c r="G21" s="21" t="n"/>
      <c r="H21" s="46" t="n"/>
      <c r="I21" s="43">
        <f>IF(H21="","",IFERROR(H21*'Paramètres'!$E$3,0))</f>
        <v/>
      </c>
      <c r="J21" s="43">
        <f>IF(H21="","",IFERROR(H21*'Paramètres'!$E$4,0))</f>
        <v/>
      </c>
      <c r="K21" s="43">
        <f>IF(H21="","",IFERROR(H21+I21+J21,0))</f>
        <v/>
      </c>
      <c r="L21" s="27" t="n"/>
      <c r="M21" s="21" t="n"/>
      <c r="N21" s="21" t="n"/>
      <c r="O21" s="15">
        <f>IF(D21="","",IFERROR(IF(COUNTIF('Budget chantier'!$A$7:$A$106,D21)&gt;0,"Oui","Non"),"Non"))</f>
        <v/>
      </c>
      <c r="P21" s="15">
        <f>IF(G21="","",IFERROR(IF(G21="Annulée","À exclure","À inclure"),"À vérifier"))</f>
        <v/>
      </c>
    </row>
    <row r="22">
      <c r="A22" s="27" t="n"/>
      <c r="B22" s="21" t="n"/>
      <c r="C22" s="21" t="n"/>
      <c r="D22" s="21" t="n"/>
      <c r="E22" s="21" t="n"/>
      <c r="F22" s="21" t="n"/>
      <c r="G22" s="21" t="n"/>
      <c r="H22" s="46" t="n"/>
      <c r="I22" s="43">
        <f>IF(H22="","",IFERROR(H22*'Paramètres'!$E$3,0))</f>
        <v/>
      </c>
      <c r="J22" s="43">
        <f>IF(H22="","",IFERROR(H22*'Paramètres'!$E$4,0))</f>
        <v/>
      </c>
      <c r="K22" s="43">
        <f>IF(H22="","",IFERROR(H22+I22+J22,0))</f>
        <v/>
      </c>
      <c r="L22" s="27" t="n"/>
      <c r="M22" s="21" t="n"/>
      <c r="N22" s="21" t="n"/>
      <c r="O22" s="15">
        <f>IF(D22="","",IFERROR(IF(COUNTIF('Budget chantier'!$A$7:$A$106,D22)&gt;0,"Oui","Non"),"Non"))</f>
        <v/>
      </c>
      <c r="P22" s="15">
        <f>IF(G22="","",IFERROR(IF(G22="Annulée","À exclure","À inclure"),"À vérifier"))</f>
        <v/>
      </c>
    </row>
    <row r="23">
      <c r="A23" s="27" t="n"/>
      <c r="B23" s="21" t="n"/>
      <c r="C23" s="21" t="n"/>
      <c r="D23" s="21" t="n"/>
      <c r="E23" s="21" t="n"/>
      <c r="F23" s="21" t="n"/>
      <c r="G23" s="21" t="n"/>
      <c r="H23" s="46" t="n"/>
      <c r="I23" s="43">
        <f>IF(H23="","",IFERROR(H23*'Paramètres'!$E$3,0))</f>
        <v/>
      </c>
      <c r="J23" s="43">
        <f>IF(H23="","",IFERROR(H23*'Paramètres'!$E$4,0))</f>
        <v/>
      </c>
      <c r="K23" s="43">
        <f>IF(H23="","",IFERROR(H23+I23+J23,0))</f>
        <v/>
      </c>
      <c r="L23" s="27" t="n"/>
      <c r="M23" s="21" t="n"/>
      <c r="N23" s="21" t="n"/>
      <c r="O23" s="15">
        <f>IF(D23="","",IFERROR(IF(COUNTIF('Budget chantier'!$A$7:$A$106,D23)&gt;0,"Oui","Non"),"Non"))</f>
        <v/>
      </c>
      <c r="P23" s="15">
        <f>IF(G23="","",IFERROR(IF(G23="Annulée","À exclure","À inclure"),"À vérifier"))</f>
        <v/>
      </c>
    </row>
    <row r="24">
      <c r="A24" s="27" t="n"/>
      <c r="B24" s="21" t="n"/>
      <c r="C24" s="21" t="n"/>
      <c r="D24" s="21" t="n"/>
      <c r="E24" s="21" t="n"/>
      <c r="F24" s="21" t="n"/>
      <c r="G24" s="21" t="n"/>
      <c r="H24" s="46" t="n"/>
      <c r="I24" s="43">
        <f>IF(H24="","",IFERROR(H24*'Paramètres'!$E$3,0))</f>
        <v/>
      </c>
      <c r="J24" s="43">
        <f>IF(H24="","",IFERROR(H24*'Paramètres'!$E$4,0))</f>
        <v/>
      </c>
      <c r="K24" s="43">
        <f>IF(H24="","",IFERROR(H24+I24+J24,0))</f>
        <v/>
      </c>
      <c r="L24" s="27" t="n"/>
      <c r="M24" s="21" t="n"/>
      <c r="N24" s="21" t="n"/>
      <c r="O24" s="15">
        <f>IF(D24="","",IFERROR(IF(COUNTIF('Budget chantier'!$A$7:$A$106,D24)&gt;0,"Oui","Non"),"Non"))</f>
        <v/>
      </c>
      <c r="P24" s="15">
        <f>IF(G24="","",IFERROR(IF(G24="Annulée","À exclure","À inclure"),"À vérifier"))</f>
        <v/>
      </c>
    </row>
    <row r="25">
      <c r="A25" s="27" t="n"/>
      <c r="B25" s="21" t="n"/>
      <c r="C25" s="21" t="n"/>
      <c r="D25" s="21" t="n"/>
      <c r="E25" s="21" t="n"/>
      <c r="F25" s="21" t="n"/>
      <c r="G25" s="21" t="n"/>
      <c r="H25" s="46" t="n"/>
      <c r="I25" s="43">
        <f>IF(H25="","",IFERROR(H25*'Paramètres'!$E$3,0))</f>
        <v/>
      </c>
      <c r="J25" s="43">
        <f>IF(H25="","",IFERROR(H25*'Paramètres'!$E$4,0))</f>
        <v/>
      </c>
      <c r="K25" s="43">
        <f>IF(H25="","",IFERROR(H25+I25+J25,0))</f>
        <v/>
      </c>
      <c r="L25" s="27" t="n"/>
      <c r="M25" s="21" t="n"/>
      <c r="N25" s="21" t="n"/>
      <c r="O25" s="15">
        <f>IF(D25="","",IFERROR(IF(COUNTIF('Budget chantier'!$A$7:$A$106,D25)&gt;0,"Oui","Non"),"Non"))</f>
        <v/>
      </c>
      <c r="P25" s="15">
        <f>IF(G25="","",IFERROR(IF(G25="Annulée","À exclure","À inclure"),"À vérifier"))</f>
        <v/>
      </c>
    </row>
    <row r="26">
      <c r="A26" s="27" t="n"/>
      <c r="B26" s="21" t="n"/>
      <c r="C26" s="21" t="n"/>
      <c r="D26" s="21" t="n"/>
      <c r="E26" s="21" t="n"/>
      <c r="F26" s="21" t="n"/>
      <c r="G26" s="21" t="n"/>
      <c r="H26" s="46" t="n"/>
      <c r="I26" s="43">
        <f>IF(H26="","",IFERROR(H26*'Paramètres'!$E$3,0))</f>
        <v/>
      </c>
      <c r="J26" s="43">
        <f>IF(H26="","",IFERROR(H26*'Paramètres'!$E$4,0))</f>
        <v/>
      </c>
      <c r="K26" s="43">
        <f>IF(H26="","",IFERROR(H26+I26+J26,0))</f>
        <v/>
      </c>
      <c r="L26" s="27" t="n"/>
      <c r="M26" s="21" t="n"/>
      <c r="N26" s="21" t="n"/>
      <c r="O26" s="15">
        <f>IF(D26="","",IFERROR(IF(COUNTIF('Budget chantier'!$A$7:$A$106,D26)&gt;0,"Oui","Non"),"Non"))</f>
        <v/>
      </c>
      <c r="P26" s="15">
        <f>IF(G26="","",IFERROR(IF(G26="Annulée","À exclure","À inclure"),"À vérifier"))</f>
        <v/>
      </c>
    </row>
    <row r="27">
      <c r="A27" s="27" t="n"/>
      <c r="B27" s="21" t="n"/>
      <c r="C27" s="21" t="n"/>
      <c r="D27" s="21" t="n"/>
      <c r="E27" s="21" t="n"/>
      <c r="F27" s="21" t="n"/>
      <c r="G27" s="21" t="n"/>
      <c r="H27" s="46" t="n"/>
      <c r="I27" s="43">
        <f>IF(H27="","",IFERROR(H27*'Paramètres'!$E$3,0))</f>
        <v/>
      </c>
      <c r="J27" s="43">
        <f>IF(H27="","",IFERROR(H27*'Paramètres'!$E$4,0))</f>
        <v/>
      </c>
      <c r="K27" s="43">
        <f>IF(H27="","",IFERROR(H27+I27+J27,0))</f>
        <v/>
      </c>
      <c r="L27" s="27" t="n"/>
      <c r="M27" s="21" t="n"/>
      <c r="N27" s="21" t="n"/>
      <c r="O27" s="15">
        <f>IF(D27="","",IFERROR(IF(COUNTIF('Budget chantier'!$A$7:$A$106,D27)&gt;0,"Oui","Non"),"Non"))</f>
        <v/>
      </c>
      <c r="P27" s="15">
        <f>IF(G27="","",IFERROR(IF(G27="Annulée","À exclure","À inclure"),"À vérifier"))</f>
        <v/>
      </c>
    </row>
    <row r="28">
      <c r="A28" s="27" t="n"/>
      <c r="B28" s="21" t="n"/>
      <c r="C28" s="21" t="n"/>
      <c r="D28" s="21" t="n"/>
      <c r="E28" s="21" t="n"/>
      <c r="F28" s="21" t="n"/>
      <c r="G28" s="21" t="n"/>
      <c r="H28" s="46" t="n"/>
      <c r="I28" s="43">
        <f>IF(H28="","",IFERROR(H28*'Paramètres'!$E$3,0))</f>
        <v/>
      </c>
      <c r="J28" s="43">
        <f>IF(H28="","",IFERROR(H28*'Paramètres'!$E$4,0))</f>
        <v/>
      </c>
      <c r="K28" s="43">
        <f>IF(H28="","",IFERROR(H28+I28+J28,0))</f>
        <v/>
      </c>
      <c r="L28" s="27" t="n"/>
      <c r="M28" s="21" t="n"/>
      <c r="N28" s="21" t="n"/>
      <c r="O28" s="15">
        <f>IF(D28="","",IFERROR(IF(COUNTIF('Budget chantier'!$A$7:$A$106,D28)&gt;0,"Oui","Non"),"Non"))</f>
        <v/>
      </c>
      <c r="P28" s="15">
        <f>IF(G28="","",IFERROR(IF(G28="Annulée","À exclure","À inclure"),"À vérifier"))</f>
        <v/>
      </c>
    </row>
    <row r="29">
      <c r="A29" s="27" t="n"/>
      <c r="B29" s="21" t="n"/>
      <c r="C29" s="21" t="n"/>
      <c r="D29" s="21" t="n"/>
      <c r="E29" s="21" t="n"/>
      <c r="F29" s="21" t="n"/>
      <c r="G29" s="21" t="n"/>
      <c r="H29" s="46" t="n"/>
      <c r="I29" s="43">
        <f>IF(H29="","",IFERROR(H29*'Paramètres'!$E$3,0))</f>
        <v/>
      </c>
      <c r="J29" s="43">
        <f>IF(H29="","",IFERROR(H29*'Paramètres'!$E$4,0))</f>
        <v/>
      </c>
      <c r="K29" s="43">
        <f>IF(H29="","",IFERROR(H29+I29+J29,0))</f>
        <v/>
      </c>
      <c r="L29" s="27" t="n"/>
      <c r="M29" s="21" t="n"/>
      <c r="N29" s="21" t="n"/>
      <c r="O29" s="15">
        <f>IF(D29="","",IFERROR(IF(COUNTIF('Budget chantier'!$A$7:$A$106,D29)&gt;0,"Oui","Non"),"Non"))</f>
        <v/>
      </c>
      <c r="P29" s="15">
        <f>IF(G29="","",IFERROR(IF(G29="Annulée","À exclure","À inclure"),"À vérifier"))</f>
        <v/>
      </c>
    </row>
    <row r="30">
      <c r="A30" s="27" t="n"/>
      <c r="B30" s="21" t="n"/>
      <c r="C30" s="21" t="n"/>
      <c r="D30" s="21" t="n"/>
      <c r="E30" s="21" t="n"/>
      <c r="F30" s="21" t="n"/>
      <c r="G30" s="21" t="n"/>
      <c r="H30" s="46" t="n"/>
      <c r="I30" s="43">
        <f>IF(H30="","",IFERROR(H30*'Paramètres'!$E$3,0))</f>
        <v/>
      </c>
      <c r="J30" s="43">
        <f>IF(H30="","",IFERROR(H30*'Paramètres'!$E$4,0))</f>
        <v/>
      </c>
      <c r="K30" s="43">
        <f>IF(H30="","",IFERROR(H30+I30+J30,0))</f>
        <v/>
      </c>
      <c r="L30" s="27" t="n"/>
      <c r="M30" s="21" t="n"/>
      <c r="N30" s="21" t="n"/>
      <c r="O30" s="15">
        <f>IF(D30="","",IFERROR(IF(COUNTIF('Budget chantier'!$A$7:$A$106,D30)&gt;0,"Oui","Non"),"Non"))</f>
        <v/>
      </c>
      <c r="P30" s="15">
        <f>IF(G30="","",IFERROR(IF(G30="Annulée","À exclure","À inclure"),"À vérifier"))</f>
        <v/>
      </c>
    </row>
    <row r="31">
      <c r="A31" s="27" t="n"/>
      <c r="B31" s="21" t="n"/>
      <c r="C31" s="21" t="n"/>
      <c r="D31" s="21" t="n"/>
      <c r="E31" s="21" t="n"/>
      <c r="F31" s="21" t="n"/>
      <c r="G31" s="21" t="n"/>
      <c r="H31" s="46" t="n"/>
      <c r="I31" s="43">
        <f>IF(H31="","",IFERROR(H31*'Paramètres'!$E$3,0))</f>
        <v/>
      </c>
      <c r="J31" s="43">
        <f>IF(H31="","",IFERROR(H31*'Paramètres'!$E$4,0))</f>
        <v/>
      </c>
      <c r="K31" s="43">
        <f>IF(H31="","",IFERROR(H31+I31+J31,0))</f>
        <v/>
      </c>
      <c r="L31" s="27" t="n"/>
      <c r="M31" s="21" t="n"/>
      <c r="N31" s="21" t="n"/>
      <c r="O31" s="15">
        <f>IF(D31="","",IFERROR(IF(COUNTIF('Budget chantier'!$A$7:$A$106,D31)&gt;0,"Oui","Non"),"Non"))</f>
        <v/>
      </c>
      <c r="P31" s="15">
        <f>IF(G31="","",IFERROR(IF(G31="Annulée","À exclure","À inclure"),"À vérifier"))</f>
        <v/>
      </c>
    </row>
    <row r="32">
      <c r="A32" s="27" t="n"/>
      <c r="B32" s="21" t="n"/>
      <c r="C32" s="21" t="n"/>
      <c r="D32" s="21" t="n"/>
      <c r="E32" s="21" t="n"/>
      <c r="F32" s="21" t="n"/>
      <c r="G32" s="21" t="n"/>
      <c r="H32" s="46" t="n"/>
      <c r="I32" s="43">
        <f>IF(H32="","",IFERROR(H32*'Paramètres'!$E$3,0))</f>
        <v/>
      </c>
      <c r="J32" s="43">
        <f>IF(H32="","",IFERROR(H32*'Paramètres'!$E$4,0))</f>
        <v/>
      </c>
      <c r="K32" s="43">
        <f>IF(H32="","",IFERROR(H32+I32+J32,0))</f>
        <v/>
      </c>
      <c r="L32" s="27" t="n"/>
      <c r="M32" s="21" t="n"/>
      <c r="N32" s="21" t="n"/>
      <c r="O32" s="15">
        <f>IF(D32="","",IFERROR(IF(COUNTIF('Budget chantier'!$A$7:$A$106,D32)&gt;0,"Oui","Non"),"Non"))</f>
        <v/>
      </c>
      <c r="P32" s="15">
        <f>IF(G32="","",IFERROR(IF(G32="Annulée","À exclure","À inclure"),"À vérifier"))</f>
        <v/>
      </c>
    </row>
    <row r="33">
      <c r="A33" s="27" t="n"/>
      <c r="B33" s="21" t="n"/>
      <c r="C33" s="21" t="n"/>
      <c r="D33" s="21" t="n"/>
      <c r="E33" s="21" t="n"/>
      <c r="F33" s="21" t="n"/>
      <c r="G33" s="21" t="n"/>
      <c r="H33" s="46" t="n"/>
      <c r="I33" s="43">
        <f>IF(H33="","",IFERROR(H33*'Paramètres'!$E$3,0))</f>
        <v/>
      </c>
      <c r="J33" s="43">
        <f>IF(H33="","",IFERROR(H33*'Paramètres'!$E$4,0))</f>
        <v/>
      </c>
      <c r="K33" s="43">
        <f>IF(H33="","",IFERROR(H33+I33+J33,0))</f>
        <v/>
      </c>
      <c r="L33" s="27" t="n"/>
      <c r="M33" s="21" t="n"/>
      <c r="N33" s="21" t="n"/>
      <c r="O33" s="15">
        <f>IF(D33="","",IFERROR(IF(COUNTIF('Budget chantier'!$A$7:$A$106,D33)&gt;0,"Oui","Non"),"Non"))</f>
        <v/>
      </c>
      <c r="P33" s="15">
        <f>IF(G33="","",IFERROR(IF(G33="Annulée","À exclure","À inclure"),"À vérifier"))</f>
        <v/>
      </c>
    </row>
    <row r="34">
      <c r="A34" s="27" t="n"/>
      <c r="B34" s="21" t="n"/>
      <c r="C34" s="21" t="n"/>
      <c r="D34" s="21" t="n"/>
      <c r="E34" s="21" t="n"/>
      <c r="F34" s="21" t="n"/>
      <c r="G34" s="21" t="n"/>
      <c r="H34" s="46" t="n"/>
      <c r="I34" s="43">
        <f>IF(H34="","",IFERROR(H34*'Paramètres'!$E$3,0))</f>
        <v/>
      </c>
      <c r="J34" s="43">
        <f>IF(H34="","",IFERROR(H34*'Paramètres'!$E$4,0))</f>
        <v/>
      </c>
      <c r="K34" s="43">
        <f>IF(H34="","",IFERROR(H34+I34+J34,0))</f>
        <v/>
      </c>
      <c r="L34" s="27" t="n"/>
      <c r="M34" s="21" t="n"/>
      <c r="N34" s="21" t="n"/>
      <c r="O34" s="15">
        <f>IF(D34="","",IFERROR(IF(COUNTIF('Budget chantier'!$A$7:$A$106,D34)&gt;0,"Oui","Non"),"Non"))</f>
        <v/>
      </c>
      <c r="P34" s="15">
        <f>IF(G34="","",IFERROR(IF(G34="Annulée","À exclure","À inclure"),"À vérifier"))</f>
        <v/>
      </c>
    </row>
    <row r="35">
      <c r="A35" s="27" t="n"/>
      <c r="B35" s="21" t="n"/>
      <c r="C35" s="21" t="n"/>
      <c r="D35" s="21" t="n"/>
      <c r="E35" s="21" t="n"/>
      <c r="F35" s="21" t="n"/>
      <c r="G35" s="21" t="n"/>
      <c r="H35" s="46" t="n"/>
      <c r="I35" s="43">
        <f>IF(H35="","",IFERROR(H35*'Paramètres'!$E$3,0))</f>
        <v/>
      </c>
      <c r="J35" s="43">
        <f>IF(H35="","",IFERROR(H35*'Paramètres'!$E$4,0))</f>
        <v/>
      </c>
      <c r="K35" s="43">
        <f>IF(H35="","",IFERROR(H35+I35+J35,0))</f>
        <v/>
      </c>
      <c r="L35" s="27" t="n"/>
      <c r="M35" s="21" t="n"/>
      <c r="N35" s="21" t="n"/>
      <c r="O35" s="15">
        <f>IF(D35="","",IFERROR(IF(COUNTIF('Budget chantier'!$A$7:$A$106,D35)&gt;0,"Oui","Non"),"Non"))</f>
        <v/>
      </c>
      <c r="P35" s="15">
        <f>IF(G35="","",IFERROR(IF(G35="Annulée","À exclure","À inclure"),"À vérifier"))</f>
        <v/>
      </c>
    </row>
    <row r="36">
      <c r="A36" s="27" t="n"/>
      <c r="B36" s="21" t="n"/>
      <c r="C36" s="21" t="n"/>
      <c r="D36" s="21" t="n"/>
      <c r="E36" s="21" t="n"/>
      <c r="F36" s="21" t="n"/>
      <c r="G36" s="21" t="n"/>
      <c r="H36" s="46" t="n"/>
      <c r="I36" s="43">
        <f>IF(H36="","",IFERROR(H36*'Paramètres'!$E$3,0))</f>
        <v/>
      </c>
      <c r="J36" s="43">
        <f>IF(H36="","",IFERROR(H36*'Paramètres'!$E$4,0))</f>
        <v/>
      </c>
      <c r="K36" s="43">
        <f>IF(H36="","",IFERROR(H36+I36+J36,0))</f>
        <v/>
      </c>
      <c r="L36" s="27" t="n"/>
      <c r="M36" s="21" t="n"/>
      <c r="N36" s="21" t="n"/>
      <c r="O36" s="15">
        <f>IF(D36="","",IFERROR(IF(COUNTIF('Budget chantier'!$A$7:$A$106,D36)&gt;0,"Oui","Non"),"Non"))</f>
        <v/>
      </c>
      <c r="P36" s="15">
        <f>IF(G36="","",IFERROR(IF(G36="Annulée","À exclure","À inclure"),"À vérifier"))</f>
        <v/>
      </c>
    </row>
    <row r="37">
      <c r="A37" s="27" t="n"/>
      <c r="B37" s="21" t="n"/>
      <c r="C37" s="21" t="n"/>
      <c r="D37" s="21" t="n"/>
      <c r="E37" s="21" t="n"/>
      <c r="F37" s="21" t="n"/>
      <c r="G37" s="21" t="n"/>
      <c r="H37" s="46" t="n"/>
      <c r="I37" s="43">
        <f>IF(H37="","",IFERROR(H37*'Paramètres'!$E$3,0))</f>
        <v/>
      </c>
      <c r="J37" s="43">
        <f>IF(H37="","",IFERROR(H37*'Paramètres'!$E$4,0))</f>
        <v/>
      </c>
      <c r="K37" s="43">
        <f>IF(H37="","",IFERROR(H37+I37+J37,0))</f>
        <v/>
      </c>
      <c r="L37" s="27" t="n"/>
      <c r="M37" s="21" t="n"/>
      <c r="N37" s="21" t="n"/>
      <c r="O37" s="15">
        <f>IF(D37="","",IFERROR(IF(COUNTIF('Budget chantier'!$A$7:$A$106,D37)&gt;0,"Oui","Non"),"Non"))</f>
        <v/>
      </c>
      <c r="P37" s="15">
        <f>IF(G37="","",IFERROR(IF(G37="Annulée","À exclure","À inclure"),"À vérifier"))</f>
        <v/>
      </c>
    </row>
    <row r="38">
      <c r="A38" s="27" t="n"/>
      <c r="B38" s="21" t="n"/>
      <c r="C38" s="21" t="n"/>
      <c r="D38" s="21" t="n"/>
      <c r="E38" s="21" t="n"/>
      <c r="F38" s="21" t="n"/>
      <c r="G38" s="21" t="n"/>
      <c r="H38" s="46" t="n"/>
      <c r="I38" s="43">
        <f>IF(H38="","",IFERROR(H38*'Paramètres'!$E$3,0))</f>
        <v/>
      </c>
      <c r="J38" s="43">
        <f>IF(H38="","",IFERROR(H38*'Paramètres'!$E$4,0))</f>
        <v/>
      </c>
      <c r="K38" s="43">
        <f>IF(H38="","",IFERROR(H38+I38+J38,0))</f>
        <v/>
      </c>
      <c r="L38" s="27" t="n"/>
      <c r="M38" s="21" t="n"/>
      <c r="N38" s="21" t="n"/>
      <c r="O38" s="15">
        <f>IF(D38="","",IFERROR(IF(COUNTIF('Budget chantier'!$A$7:$A$106,D38)&gt;0,"Oui","Non"),"Non"))</f>
        <v/>
      </c>
      <c r="P38" s="15">
        <f>IF(G38="","",IFERROR(IF(G38="Annulée","À exclure","À inclure"),"À vérifier"))</f>
        <v/>
      </c>
    </row>
    <row r="39">
      <c r="A39" s="27" t="n"/>
      <c r="B39" s="21" t="n"/>
      <c r="C39" s="21" t="n"/>
      <c r="D39" s="21" t="n"/>
      <c r="E39" s="21" t="n"/>
      <c r="F39" s="21" t="n"/>
      <c r="G39" s="21" t="n"/>
      <c r="H39" s="46" t="n"/>
      <c r="I39" s="43">
        <f>IF(H39="","",IFERROR(H39*'Paramètres'!$E$3,0))</f>
        <v/>
      </c>
      <c r="J39" s="43">
        <f>IF(H39="","",IFERROR(H39*'Paramètres'!$E$4,0))</f>
        <v/>
      </c>
      <c r="K39" s="43">
        <f>IF(H39="","",IFERROR(H39+I39+J39,0))</f>
        <v/>
      </c>
      <c r="L39" s="27" t="n"/>
      <c r="M39" s="21" t="n"/>
      <c r="N39" s="21" t="n"/>
      <c r="O39" s="15">
        <f>IF(D39="","",IFERROR(IF(COUNTIF('Budget chantier'!$A$7:$A$106,D39)&gt;0,"Oui","Non"),"Non"))</f>
        <v/>
      </c>
      <c r="P39" s="15">
        <f>IF(G39="","",IFERROR(IF(G39="Annulée","À exclure","À inclure"),"À vérifier"))</f>
        <v/>
      </c>
    </row>
    <row r="40">
      <c r="A40" s="27" t="n"/>
      <c r="B40" s="21" t="n"/>
      <c r="C40" s="21" t="n"/>
      <c r="D40" s="21" t="n"/>
      <c r="E40" s="21" t="n"/>
      <c r="F40" s="21" t="n"/>
      <c r="G40" s="21" t="n"/>
      <c r="H40" s="46" t="n"/>
      <c r="I40" s="43">
        <f>IF(H40="","",IFERROR(H40*'Paramètres'!$E$3,0))</f>
        <v/>
      </c>
      <c r="J40" s="43">
        <f>IF(H40="","",IFERROR(H40*'Paramètres'!$E$4,0))</f>
        <v/>
      </c>
      <c r="K40" s="43">
        <f>IF(H40="","",IFERROR(H40+I40+J40,0))</f>
        <v/>
      </c>
      <c r="L40" s="27" t="n"/>
      <c r="M40" s="21" t="n"/>
      <c r="N40" s="21" t="n"/>
      <c r="O40" s="15">
        <f>IF(D40="","",IFERROR(IF(COUNTIF('Budget chantier'!$A$7:$A$106,D40)&gt;0,"Oui","Non"),"Non"))</f>
        <v/>
      </c>
      <c r="P40" s="15">
        <f>IF(G40="","",IFERROR(IF(G40="Annulée","À exclure","À inclure"),"À vérifier"))</f>
        <v/>
      </c>
    </row>
    <row r="41">
      <c r="A41" s="27" t="n"/>
      <c r="B41" s="21" t="n"/>
      <c r="C41" s="21" t="n"/>
      <c r="D41" s="21" t="n"/>
      <c r="E41" s="21" t="n"/>
      <c r="F41" s="21" t="n"/>
      <c r="G41" s="21" t="n"/>
      <c r="H41" s="46" t="n"/>
      <c r="I41" s="43">
        <f>IF(H41="","",IFERROR(H41*'Paramètres'!$E$3,0))</f>
        <v/>
      </c>
      <c r="J41" s="43">
        <f>IF(H41="","",IFERROR(H41*'Paramètres'!$E$4,0))</f>
        <v/>
      </c>
      <c r="K41" s="43">
        <f>IF(H41="","",IFERROR(H41+I41+J41,0))</f>
        <v/>
      </c>
      <c r="L41" s="27" t="n"/>
      <c r="M41" s="21" t="n"/>
      <c r="N41" s="21" t="n"/>
      <c r="O41" s="15">
        <f>IF(D41="","",IFERROR(IF(COUNTIF('Budget chantier'!$A$7:$A$106,D41)&gt;0,"Oui","Non"),"Non"))</f>
        <v/>
      </c>
      <c r="P41" s="15">
        <f>IF(G41="","",IFERROR(IF(G41="Annulée","À exclure","À inclure"),"À vérifier"))</f>
        <v/>
      </c>
    </row>
    <row r="42">
      <c r="A42" s="27" t="n"/>
      <c r="B42" s="21" t="n"/>
      <c r="C42" s="21" t="n"/>
      <c r="D42" s="21" t="n"/>
      <c r="E42" s="21" t="n"/>
      <c r="F42" s="21" t="n"/>
      <c r="G42" s="21" t="n"/>
      <c r="H42" s="46" t="n"/>
      <c r="I42" s="43">
        <f>IF(H42="","",IFERROR(H42*'Paramètres'!$E$3,0))</f>
        <v/>
      </c>
      <c r="J42" s="43">
        <f>IF(H42="","",IFERROR(H42*'Paramètres'!$E$4,0))</f>
        <v/>
      </c>
      <c r="K42" s="43">
        <f>IF(H42="","",IFERROR(H42+I42+J42,0))</f>
        <v/>
      </c>
      <c r="L42" s="27" t="n"/>
      <c r="M42" s="21" t="n"/>
      <c r="N42" s="21" t="n"/>
      <c r="O42" s="15">
        <f>IF(D42="","",IFERROR(IF(COUNTIF('Budget chantier'!$A$7:$A$106,D42)&gt;0,"Oui","Non"),"Non"))</f>
        <v/>
      </c>
      <c r="P42" s="15">
        <f>IF(G42="","",IFERROR(IF(G42="Annulée","À exclure","À inclure"),"À vérifier"))</f>
        <v/>
      </c>
    </row>
    <row r="43">
      <c r="A43" s="27" t="n"/>
      <c r="B43" s="21" t="n"/>
      <c r="C43" s="21" t="n"/>
      <c r="D43" s="21" t="n"/>
      <c r="E43" s="21" t="n"/>
      <c r="F43" s="21" t="n"/>
      <c r="G43" s="21" t="n"/>
      <c r="H43" s="46" t="n"/>
      <c r="I43" s="43">
        <f>IF(H43="","",IFERROR(H43*'Paramètres'!$E$3,0))</f>
        <v/>
      </c>
      <c r="J43" s="43">
        <f>IF(H43="","",IFERROR(H43*'Paramètres'!$E$4,0))</f>
        <v/>
      </c>
      <c r="K43" s="43">
        <f>IF(H43="","",IFERROR(H43+I43+J43,0))</f>
        <v/>
      </c>
      <c r="L43" s="27" t="n"/>
      <c r="M43" s="21" t="n"/>
      <c r="N43" s="21" t="n"/>
      <c r="O43" s="15">
        <f>IF(D43="","",IFERROR(IF(COUNTIF('Budget chantier'!$A$7:$A$106,D43)&gt;0,"Oui","Non"),"Non"))</f>
        <v/>
      </c>
      <c r="P43" s="15">
        <f>IF(G43="","",IFERROR(IF(G43="Annulée","À exclure","À inclure"),"À vérifier"))</f>
        <v/>
      </c>
    </row>
    <row r="44">
      <c r="A44" s="27" t="n"/>
      <c r="B44" s="21" t="n"/>
      <c r="C44" s="21" t="n"/>
      <c r="D44" s="21" t="n"/>
      <c r="E44" s="21" t="n"/>
      <c r="F44" s="21" t="n"/>
      <c r="G44" s="21" t="n"/>
      <c r="H44" s="46" t="n"/>
      <c r="I44" s="43">
        <f>IF(H44="","",IFERROR(H44*'Paramètres'!$E$3,0))</f>
        <v/>
      </c>
      <c r="J44" s="43">
        <f>IF(H44="","",IFERROR(H44*'Paramètres'!$E$4,0))</f>
        <v/>
      </c>
      <c r="K44" s="43">
        <f>IF(H44="","",IFERROR(H44+I44+J44,0))</f>
        <v/>
      </c>
      <c r="L44" s="27" t="n"/>
      <c r="M44" s="21" t="n"/>
      <c r="N44" s="21" t="n"/>
      <c r="O44" s="15">
        <f>IF(D44="","",IFERROR(IF(COUNTIF('Budget chantier'!$A$7:$A$106,D44)&gt;0,"Oui","Non"),"Non"))</f>
        <v/>
      </c>
      <c r="P44" s="15">
        <f>IF(G44="","",IFERROR(IF(G44="Annulée","À exclure","À inclure"),"À vérifier"))</f>
        <v/>
      </c>
    </row>
    <row r="45">
      <c r="A45" s="27" t="n"/>
      <c r="B45" s="21" t="n"/>
      <c r="C45" s="21" t="n"/>
      <c r="D45" s="21" t="n"/>
      <c r="E45" s="21" t="n"/>
      <c r="F45" s="21" t="n"/>
      <c r="G45" s="21" t="n"/>
      <c r="H45" s="46" t="n"/>
      <c r="I45" s="43">
        <f>IF(H45="","",IFERROR(H45*'Paramètres'!$E$3,0))</f>
        <v/>
      </c>
      <c r="J45" s="43">
        <f>IF(H45="","",IFERROR(H45*'Paramètres'!$E$4,0))</f>
        <v/>
      </c>
      <c r="K45" s="43">
        <f>IF(H45="","",IFERROR(H45+I45+J45,0))</f>
        <v/>
      </c>
      <c r="L45" s="27" t="n"/>
      <c r="M45" s="21" t="n"/>
      <c r="N45" s="21" t="n"/>
      <c r="O45" s="15">
        <f>IF(D45="","",IFERROR(IF(COUNTIF('Budget chantier'!$A$7:$A$106,D45)&gt;0,"Oui","Non"),"Non"))</f>
        <v/>
      </c>
      <c r="P45" s="15">
        <f>IF(G45="","",IFERROR(IF(G45="Annulée","À exclure","À inclure"),"À vérifier"))</f>
        <v/>
      </c>
    </row>
    <row r="46">
      <c r="A46" s="27" t="n"/>
      <c r="B46" s="21" t="n"/>
      <c r="C46" s="21" t="n"/>
      <c r="D46" s="21" t="n"/>
      <c r="E46" s="21" t="n"/>
      <c r="F46" s="21" t="n"/>
      <c r="G46" s="21" t="n"/>
      <c r="H46" s="46" t="n"/>
      <c r="I46" s="43">
        <f>IF(H46="","",IFERROR(H46*'Paramètres'!$E$3,0))</f>
        <v/>
      </c>
      <c r="J46" s="43">
        <f>IF(H46="","",IFERROR(H46*'Paramètres'!$E$4,0))</f>
        <v/>
      </c>
      <c r="K46" s="43">
        <f>IF(H46="","",IFERROR(H46+I46+J46,0))</f>
        <v/>
      </c>
      <c r="L46" s="27" t="n"/>
      <c r="M46" s="21" t="n"/>
      <c r="N46" s="21" t="n"/>
      <c r="O46" s="15">
        <f>IF(D46="","",IFERROR(IF(COUNTIF('Budget chantier'!$A$7:$A$106,D46)&gt;0,"Oui","Non"),"Non"))</f>
        <v/>
      </c>
      <c r="P46" s="15">
        <f>IF(G46="","",IFERROR(IF(G46="Annulée","À exclure","À inclure"),"À vérifier"))</f>
        <v/>
      </c>
    </row>
    <row r="47">
      <c r="A47" s="27" t="n"/>
      <c r="B47" s="21" t="n"/>
      <c r="C47" s="21" t="n"/>
      <c r="D47" s="21" t="n"/>
      <c r="E47" s="21" t="n"/>
      <c r="F47" s="21" t="n"/>
      <c r="G47" s="21" t="n"/>
      <c r="H47" s="46" t="n"/>
      <c r="I47" s="43">
        <f>IF(H47="","",IFERROR(H47*'Paramètres'!$E$3,0))</f>
        <v/>
      </c>
      <c r="J47" s="43">
        <f>IF(H47="","",IFERROR(H47*'Paramètres'!$E$4,0))</f>
        <v/>
      </c>
      <c r="K47" s="43">
        <f>IF(H47="","",IFERROR(H47+I47+J47,0))</f>
        <v/>
      </c>
      <c r="L47" s="27" t="n"/>
      <c r="M47" s="21" t="n"/>
      <c r="N47" s="21" t="n"/>
      <c r="O47" s="15">
        <f>IF(D47="","",IFERROR(IF(COUNTIF('Budget chantier'!$A$7:$A$106,D47)&gt;0,"Oui","Non"),"Non"))</f>
        <v/>
      </c>
      <c r="P47" s="15">
        <f>IF(G47="","",IFERROR(IF(G47="Annulée","À exclure","À inclure"),"À vérifier"))</f>
        <v/>
      </c>
    </row>
    <row r="48">
      <c r="A48" s="27" t="n"/>
      <c r="B48" s="21" t="n"/>
      <c r="C48" s="21" t="n"/>
      <c r="D48" s="21" t="n"/>
      <c r="E48" s="21" t="n"/>
      <c r="F48" s="21" t="n"/>
      <c r="G48" s="21" t="n"/>
      <c r="H48" s="46" t="n"/>
      <c r="I48" s="43">
        <f>IF(H48="","",IFERROR(H48*'Paramètres'!$E$3,0))</f>
        <v/>
      </c>
      <c r="J48" s="43">
        <f>IF(H48="","",IFERROR(H48*'Paramètres'!$E$4,0))</f>
        <v/>
      </c>
      <c r="K48" s="43">
        <f>IF(H48="","",IFERROR(H48+I48+J48,0))</f>
        <v/>
      </c>
      <c r="L48" s="27" t="n"/>
      <c r="M48" s="21" t="n"/>
      <c r="N48" s="21" t="n"/>
      <c r="O48" s="15">
        <f>IF(D48="","",IFERROR(IF(COUNTIF('Budget chantier'!$A$7:$A$106,D48)&gt;0,"Oui","Non"),"Non"))</f>
        <v/>
      </c>
      <c r="P48" s="15">
        <f>IF(G48="","",IFERROR(IF(G48="Annulée","À exclure","À inclure"),"À vérifier"))</f>
        <v/>
      </c>
    </row>
    <row r="49">
      <c r="A49" s="27" t="n"/>
      <c r="B49" s="21" t="n"/>
      <c r="C49" s="21" t="n"/>
      <c r="D49" s="21" t="n"/>
      <c r="E49" s="21" t="n"/>
      <c r="F49" s="21" t="n"/>
      <c r="G49" s="21" t="n"/>
      <c r="H49" s="46" t="n"/>
      <c r="I49" s="43">
        <f>IF(H49="","",IFERROR(H49*'Paramètres'!$E$3,0))</f>
        <v/>
      </c>
      <c r="J49" s="43">
        <f>IF(H49="","",IFERROR(H49*'Paramètres'!$E$4,0))</f>
        <v/>
      </c>
      <c r="K49" s="43">
        <f>IF(H49="","",IFERROR(H49+I49+J49,0))</f>
        <v/>
      </c>
      <c r="L49" s="27" t="n"/>
      <c r="M49" s="21" t="n"/>
      <c r="N49" s="21" t="n"/>
      <c r="O49" s="15">
        <f>IF(D49="","",IFERROR(IF(COUNTIF('Budget chantier'!$A$7:$A$106,D49)&gt;0,"Oui","Non"),"Non"))</f>
        <v/>
      </c>
      <c r="P49" s="15">
        <f>IF(G49="","",IFERROR(IF(G49="Annulée","À exclure","À inclure"),"À vérifier"))</f>
        <v/>
      </c>
    </row>
    <row r="50">
      <c r="A50" s="27" t="n"/>
      <c r="B50" s="21" t="n"/>
      <c r="C50" s="21" t="n"/>
      <c r="D50" s="21" t="n"/>
      <c r="E50" s="21" t="n"/>
      <c r="F50" s="21" t="n"/>
      <c r="G50" s="21" t="n"/>
      <c r="H50" s="46" t="n"/>
      <c r="I50" s="43">
        <f>IF(H50="","",IFERROR(H50*'Paramètres'!$E$3,0))</f>
        <v/>
      </c>
      <c r="J50" s="43">
        <f>IF(H50="","",IFERROR(H50*'Paramètres'!$E$4,0))</f>
        <v/>
      </c>
      <c r="K50" s="43">
        <f>IF(H50="","",IFERROR(H50+I50+J50,0))</f>
        <v/>
      </c>
      <c r="L50" s="27" t="n"/>
      <c r="M50" s="21" t="n"/>
      <c r="N50" s="21" t="n"/>
      <c r="O50" s="15">
        <f>IF(D50="","",IFERROR(IF(COUNTIF('Budget chantier'!$A$7:$A$106,D50)&gt;0,"Oui","Non"),"Non"))</f>
        <v/>
      </c>
      <c r="P50" s="15">
        <f>IF(G50="","",IFERROR(IF(G50="Annulée","À exclure","À inclure"),"À vérifier"))</f>
        <v/>
      </c>
    </row>
    <row r="51">
      <c r="A51" s="27" t="n"/>
      <c r="B51" s="21" t="n"/>
      <c r="C51" s="21" t="n"/>
      <c r="D51" s="21" t="n"/>
      <c r="E51" s="21" t="n"/>
      <c r="F51" s="21" t="n"/>
      <c r="G51" s="21" t="n"/>
      <c r="H51" s="46" t="n"/>
      <c r="I51" s="43">
        <f>IF(H51="","",IFERROR(H51*'Paramètres'!$E$3,0))</f>
        <v/>
      </c>
      <c r="J51" s="43">
        <f>IF(H51="","",IFERROR(H51*'Paramètres'!$E$4,0))</f>
        <v/>
      </c>
      <c r="K51" s="43">
        <f>IF(H51="","",IFERROR(H51+I51+J51,0))</f>
        <v/>
      </c>
      <c r="L51" s="27" t="n"/>
      <c r="M51" s="21" t="n"/>
      <c r="N51" s="21" t="n"/>
      <c r="O51" s="15">
        <f>IF(D51="","",IFERROR(IF(COUNTIF('Budget chantier'!$A$7:$A$106,D51)&gt;0,"Oui","Non"),"Non"))</f>
        <v/>
      </c>
      <c r="P51" s="15">
        <f>IF(G51="","",IFERROR(IF(G51="Annulée","À exclure","À inclure"),"À vérifier"))</f>
        <v/>
      </c>
    </row>
    <row r="52">
      <c r="A52" s="27" t="n"/>
      <c r="B52" s="21" t="n"/>
      <c r="C52" s="21" t="n"/>
      <c r="D52" s="21" t="n"/>
      <c r="E52" s="21" t="n"/>
      <c r="F52" s="21" t="n"/>
      <c r="G52" s="21" t="n"/>
      <c r="H52" s="46" t="n"/>
      <c r="I52" s="43">
        <f>IF(H52="","",IFERROR(H52*'Paramètres'!$E$3,0))</f>
        <v/>
      </c>
      <c r="J52" s="43">
        <f>IF(H52="","",IFERROR(H52*'Paramètres'!$E$4,0))</f>
        <v/>
      </c>
      <c r="K52" s="43">
        <f>IF(H52="","",IFERROR(H52+I52+J52,0))</f>
        <v/>
      </c>
      <c r="L52" s="27" t="n"/>
      <c r="M52" s="21" t="n"/>
      <c r="N52" s="21" t="n"/>
      <c r="O52" s="15">
        <f>IF(D52="","",IFERROR(IF(COUNTIF('Budget chantier'!$A$7:$A$106,D52)&gt;0,"Oui","Non"),"Non"))</f>
        <v/>
      </c>
      <c r="P52" s="15">
        <f>IF(G52="","",IFERROR(IF(G52="Annulée","À exclure","À inclure"),"À vérifier"))</f>
        <v/>
      </c>
    </row>
    <row r="53">
      <c r="A53" s="27" t="n"/>
      <c r="B53" s="21" t="n"/>
      <c r="C53" s="21" t="n"/>
      <c r="D53" s="21" t="n"/>
      <c r="E53" s="21" t="n"/>
      <c r="F53" s="21" t="n"/>
      <c r="G53" s="21" t="n"/>
      <c r="H53" s="46" t="n"/>
      <c r="I53" s="43">
        <f>IF(H53="","",IFERROR(H53*'Paramètres'!$E$3,0))</f>
        <v/>
      </c>
      <c r="J53" s="43">
        <f>IF(H53="","",IFERROR(H53*'Paramètres'!$E$4,0))</f>
        <v/>
      </c>
      <c r="K53" s="43">
        <f>IF(H53="","",IFERROR(H53+I53+J53,0))</f>
        <v/>
      </c>
      <c r="L53" s="27" t="n"/>
      <c r="M53" s="21" t="n"/>
      <c r="N53" s="21" t="n"/>
      <c r="O53" s="15">
        <f>IF(D53="","",IFERROR(IF(COUNTIF('Budget chantier'!$A$7:$A$106,D53)&gt;0,"Oui","Non"),"Non"))</f>
        <v/>
      </c>
      <c r="P53" s="15">
        <f>IF(G53="","",IFERROR(IF(G53="Annulée","À exclure","À inclure"),"À vérifier"))</f>
        <v/>
      </c>
    </row>
    <row r="54">
      <c r="A54" s="27" t="n"/>
      <c r="B54" s="21" t="n"/>
      <c r="C54" s="21" t="n"/>
      <c r="D54" s="21" t="n"/>
      <c r="E54" s="21" t="n"/>
      <c r="F54" s="21" t="n"/>
      <c r="G54" s="21" t="n"/>
      <c r="H54" s="46" t="n"/>
      <c r="I54" s="43">
        <f>IF(H54="","",IFERROR(H54*'Paramètres'!$E$3,0))</f>
        <v/>
      </c>
      <c r="J54" s="43">
        <f>IF(H54="","",IFERROR(H54*'Paramètres'!$E$4,0))</f>
        <v/>
      </c>
      <c r="K54" s="43">
        <f>IF(H54="","",IFERROR(H54+I54+J54,0))</f>
        <v/>
      </c>
      <c r="L54" s="27" t="n"/>
      <c r="M54" s="21" t="n"/>
      <c r="N54" s="21" t="n"/>
      <c r="O54" s="15">
        <f>IF(D54="","",IFERROR(IF(COUNTIF('Budget chantier'!$A$7:$A$106,D54)&gt;0,"Oui","Non"),"Non"))</f>
        <v/>
      </c>
      <c r="P54" s="15">
        <f>IF(G54="","",IFERROR(IF(G54="Annulée","À exclure","À inclure"),"À vérifier"))</f>
        <v/>
      </c>
    </row>
    <row r="55">
      <c r="A55" s="27" t="n"/>
      <c r="B55" s="21" t="n"/>
      <c r="C55" s="21" t="n"/>
      <c r="D55" s="21" t="n"/>
      <c r="E55" s="21" t="n"/>
      <c r="F55" s="21" t="n"/>
      <c r="G55" s="21" t="n"/>
      <c r="H55" s="46" t="n"/>
      <c r="I55" s="43">
        <f>IF(H55="","",IFERROR(H55*'Paramètres'!$E$3,0))</f>
        <v/>
      </c>
      <c r="J55" s="43">
        <f>IF(H55="","",IFERROR(H55*'Paramètres'!$E$4,0))</f>
        <v/>
      </c>
      <c r="K55" s="43">
        <f>IF(H55="","",IFERROR(H55+I55+J55,0))</f>
        <v/>
      </c>
      <c r="L55" s="27" t="n"/>
      <c r="M55" s="21" t="n"/>
      <c r="N55" s="21" t="n"/>
      <c r="O55" s="15">
        <f>IF(D55="","",IFERROR(IF(COUNTIF('Budget chantier'!$A$7:$A$106,D55)&gt;0,"Oui","Non"),"Non"))</f>
        <v/>
      </c>
      <c r="P55" s="15">
        <f>IF(G55="","",IFERROR(IF(G55="Annulée","À exclure","À inclure"),"À vérifier"))</f>
        <v/>
      </c>
    </row>
    <row r="56">
      <c r="A56" s="27" t="n"/>
      <c r="B56" s="21" t="n"/>
      <c r="C56" s="21" t="n"/>
      <c r="D56" s="21" t="n"/>
      <c r="E56" s="21" t="n"/>
      <c r="F56" s="21" t="n"/>
      <c r="G56" s="21" t="n"/>
      <c r="H56" s="46" t="n"/>
      <c r="I56" s="43">
        <f>IF(H56="","",IFERROR(H56*'Paramètres'!$E$3,0))</f>
        <v/>
      </c>
      <c r="J56" s="43">
        <f>IF(H56="","",IFERROR(H56*'Paramètres'!$E$4,0))</f>
        <v/>
      </c>
      <c r="K56" s="43">
        <f>IF(H56="","",IFERROR(H56+I56+J56,0))</f>
        <v/>
      </c>
      <c r="L56" s="27" t="n"/>
      <c r="M56" s="21" t="n"/>
      <c r="N56" s="21" t="n"/>
      <c r="O56" s="15">
        <f>IF(D56="","",IFERROR(IF(COUNTIF('Budget chantier'!$A$7:$A$106,D56)&gt;0,"Oui","Non"),"Non"))</f>
        <v/>
      </c>
      <c r="P56" s="15">
        <f>IF(G56="","",IFERROR(IF(G56="Annulée","À exclure","À inclure"),"À vérifier"))</f>
        <v/>
      </c>
    </row>
    <row r="57">
      <c r="A57" s="27" t="n"/>
      <c r="B57" s="21" t="n"/>
      <c r="C57" s="21" t="n"/>
      <c r="D57" s="21" t="n"/>
      <c r="E57" s="21" t="n"/>
      <c r="F57" s="21" t="n"/>
      <c r="G57" s="21" t="n"/>
      <c r="H57" s="46" t="n"/>
      <c r="I57" s="43">
        <f>IF(H57="","",IFERROR(H57*'Paramètres'!$E$3,0))</f>
        <v/>
      </c>
      <c r="J57" s="43">
        <f>IF(H57="","",IFERROR(H57*'Paramètres'!$E$4,0))</f>
        <v/>
      </c>
      <c r="K57" s="43">
        <f>IF(H57="","",IFERROR(H57+I57+J57,0))</f>
        <v/>
      </c>
      <c r="L57" s="27" t="n"/>
      <c r="M57" s="21" t="n"/>
      <c r="N57" s="21" t="n"/>
      <c r="O57" s="15">
        <f>IF(D57="","",IFERROR(IF(COUNTIF('Budget chantier'!$A$7:$A$106,D57)&gt;0,"Oui","Non"),"Non"))</f>
        <v/>
      </c>
      <c r="P57" s="15">
        <f>IF(G57="","",IFERROR(IF(G57="Annulée","À exclure","À inclure"),"À vérifier"))</f>
        <v/>
      </c>
    </row>
    <row r="58">
      <c r="A58" s="27" t="n"/>
      <c r="B58" s="21" t="n"/>
      <c r="C58" s="21" t="n"/>
      <c r="D58" s="21" t="n"/>
      <c r="E58" s="21" t="n"/>
      <c r="F58" s="21" t="n"/>
      <c r="G58" s="21" t="n"/>
      <c r="H58" s="46" t="n"/>
      <c r="I58" s="43">
        <f>IF(H58="","",IFERROR(H58*'Paramètres'!$E$3,0))</f>
        <v/>
      </c>
      <c r="J58" s="43">
        <f>IF(H58="","",IFERROR(H58*'Paramètres'!$E$4,0))</f>
        <v/>
      </c>
      <c r="K58" s="43">
        <f>IF(H58="","",IFERROR(H58+I58+J58,0))</f>
        <v/>
      </c>
      <c r="L58" s="27" t="n"/>
      <c r="M58" s="21" t="n"/>
      <c r="N58" s="21" t="n"/>
      <c r="O58" s="15">
        <f>IF(D58="","",IFERROR(IF(COUNTIF('Budget chantier'!$A$7:$A$106,D58)&gt;0,"Oui","Non"),"Non"))</f>
        <v/>
      </c>
      <c r="P58" s="15">
        <f>IF(G58="","",IFERROR(IF(G58="Annulée","À exclure","À inclure"),"À vérifier"))</f>
        <v/>
      </c>
    </row>
    <row r="59">
      <c r="A59" s="27" t="n"/>
      <c r="B59" s="21" t="n"/>
      <c r="C59" s="21" t="n"/>
      <c r="D59" s="21" t="n"/>
      <c r="E59" s="21" t="n"/>
      <c r="F59" s="21" t="n"/>
      <c r="G59" s="21" t="n"/>
      <c r="H59" s="46" t="n"/>
      <c r="I59" s="43">
        <f>IF(H59="","",IFERROR(H59*'Paramètres'!$E$3,0))</f>
        <v/>
      </c>
      <c r="J59" s="43">
        <f>IF(H59="","",IFERROR(H59*'Paramètres'!$E$4,0))</f>
        <v/>
      </c>
      <c r="K59" s="43">
        <f>IF(H59="","",IFERROR(H59+I59+J59,0))</f>
        <v/>
      </c>
      <c r="L59" s="27" t="n"/>
      <c r="M59" s="21" t="n"/>
      <c r="N59" s="21" t="n"/>
      <c r="O59" s="15">
        <f>IF(D59="","",IFERROR(IF(COUNTIF('Budget chantier'!$A$7:$A$106,D59)&gt;0,"Oui","Non"),"Non"))</f>
        <v/>
      </c>
      <c r="P59" s="15">
        <f>IF(G59="","",IFERROR(IF(G59="Annulée","À exclure","À inclure"),"À vérifier"))</f>
        <v/>
      </c>
    </row>
    <row r="60">
      <c r="A60" s="27" t="n"/>
      <c r="B60" s="21" t="n"/>
      <c r="C60" s="21" t="n"/>
      <c r="D60" s="21" t="n"/>
      <c r="E60" s="21" t="n"/>
      <c r="F60" s="21" t="n"/>
      <c r="G60" s="21" t="n"/>
      <c r="H60" s="46" t="n"/>
      <c r="I60" s="43">
        <f>IF(H60="","",IFERROR(H60*'Paramètres'!$E$3,0))</f>
        <v/>
      </c>
      <c r="J60" s="43">
        <f>IF(H60="","",IFERROR(H60*'Paramètres'!$E$4,0))</f>
        <v/>
      </c>
      <c r="K60" s="43">
        <f>IF(H60="","",IFERROR(H60+I60+J60,0))</f>
        <v/>
      </c>
      <c r="L60" s="27" t="n"/>
      <c r="M60" s="21" t="n"/>
      <c r="N60" s="21" t="n"/>
      <c r="O60" s="15">
        <f>IF(D60="","",IFERROR(IF(COUNTIF('Budget chantier'!$A$7:$A$106,D60)&gt;0,"Oui","Non"),"Non"))</f>
        <v/>
      </c>
      <c r="P60" s="15">
        <f>IF(G60="","",IFERROR(IF(G60="Annulée","À exclure","À inclure"),"À vérifier"))</f>
        <v/>
      </c>
    </row>
    <row r="61">
      <c r="A61" s="27" t="n"/>
      <c r="B61" s="21" t="n"/>
      <c r="C61" s="21" t="n"/>
      <c r="D61" s="21" t="n"/>
      <c r="E61" s="21" t="n"/>
      <c r="F61" s="21" t="n"/>
      <c r="G61" s="21" t="n"/>
      <c r="H61" s="46" t="n"/>
      <c r="I61" s="43">
        <f>IF(H61="","",IFERROR(H61*'Paramètres'!$E$3,0))</f>
        <v/>
      </c>
      <c r="J61" s="43">
        <f>IF(H61="","",IFERROR(H61*'Paramètres'!$E$4,0))</f>
        <v/>
      </c>
      <c r="K61" s="43">
        <f>IF(H61="","",IFERROR(H61+I61+J61,0))</f>
        <v/>
      </c>
      <c r="L61" s="27" t="n"/>
      <c r="M61" s="21" t="n"/>
      <c r="N61" s="21" t="n"/>
      <c r="O61" s="15">
        <f>IF(D61="","",IFERROR(IF(COUNTIF('Budget chantier'!$A$7:$A$106,D61)&gt;0,"Oui","Non"),"Non"))</f>
        <v/>
      </c>
      <c r="P61" s="15">
        <f>IF(G61="","",IFERROR(IF(G61="Annulée","À exclure","À inclure"),"À vérifier"))</f>
        <v/>
      </c>
    </row>
    <row r="62">
      <c r="A62" s="27" t="n"/>
      <c r="B62" s="21" t="n"/>
      <c r="C62" s="21" t="n"/>
      <c r="D62" s="21" t="n"/>
      <c r="E62" s="21" t="n"/>
      <c r="F62" s="21" t="n"/>
      <c r="G62" s="21" t="n"/>
      <c r="H62" s="46" t="n"/>
      <c r="I62" s="43">
        <f>IF(H62="","",IFERROR(H62*'Paramètres'!$E$3,0))</f>
        <v/>
      </c>
      <c r="J62" s="43">
        <f>IF(H62="","",IFERROR(H62*'Paramètres'!$E$4,0))</f>
        <v/>
      </c>
      <c r="K62" s="43">
        <f>IF(H62="","",IFERROR(H62+I62+J62,0))</f>
        <v/>
      </c>
      <c r="L62" s="27" t="n"/>
      <c r="M62" s="21" t="n"/>
      <c r="N62" s="21" t="n"/>
      <c r="O62" s="15">
        <f>IF(D62="","",IFERROR(IF(COUNTIF('Budget chantier'!$A$7:$A$106,D62)&gt;0,"Oui","Non"),"Non"))</f>
        <v/>
      </c>
      <c r="P62" s="15">
        <f>IF(G62="","",IFERROR(IF(G62="Annulée","À exclure","À inclure"),"À vérifier"))</f>
        <v/>
      </c>
    </row>
    <row r="63">
      <c r="A63" s="27" t="n"/>
      <c r="B63" s="21" t="n"/>
      <c r="C63" s="21" t="n"/>
      <c r="D63" s="21" t="n"/>
      <c r="E63" s="21" t="n"/>
      <c r="F63" s="21" t="n"/>
      <c r="G63" s="21" t="n"/>
      <c r="H63" s="46" t="n"/>
      <c r="I63" s="43">
        <f>IF(H63="","",IFERROR(H63*'Paramètres'!$E$3,0))</f>
        <v/>
      </c>
      <c r="J63" s="43">
        <f>IF(H63="","",IFERROR(H63*'Paramètres'!$E$4,0))</f>
        <v/>
      </c>
      <c r="K63" s="43">
        <f>IF(H63="","",IFERROR(H63+I63+J63,0))</f>
        <v/>
      </c>
      <c r="L63" s="27" t="n"/>
      <c r="M63" s="21" t="n"/>
      <c r="N63" s="21" t="n"/>
      <c r="O63" s="15">
        <f>IF(D63="","",IFERROR(IF(COUNTIF('Budget chantier'!$A$7:$A$106,D63)&gt;0,"Oui","Non"),"Non"))</f>
        <v/>
      </c>
      <c r="P63" s="15">
        <f>IF(G63="","",IFERROR(IF(G63="Annulée","À exclure","À inclure"),"À vérifier"))</f>
        <v/>
      </c>
    </row>
    <row r="64">
      <c r="A64" s="27" t="n"/>
      <c r="B64" s="21" t="n"/>
      <c r="C64" s="21" t="n"/>
      <c r="D64" s="21" t="n"/>
      <c r="E64" s="21" t="n"/>
      <c r="F64" s="21" t="n"/>
      <c r="G64" s="21" t="n"/>
      <c r="H64" s="46" t="n"/>
      <c r="I64" s="43">
        <f>IF(H64="","",IFERROR(H64*'Paramètres'!$E$3,0))</f>
        <v/>
      </c>
      <c r="J64" s="43">
        <f>IF(H64="","",IFERROR(H64*'Paramètres'!$E$4,0))</f>
        <v/>
      </c>
      <c r="K64" s="43">
        <f>IF(H64="","",IFERROR(H64+I64+J64,0))</f>
        <v/>
      </c>
      <c r="L64" s="27" t="n"/>
      <c r="M64" s="21" t="n"/>
      <c r="N64" s="21" t="n"/>
      <c r="O64" s="15">
        <f>IF(D64="","",IFERROR(IF(COUNTIF('Budget chantier'!$A$7:$A$106,D64)&gt;0,"Oui","Non"),"Non"))</f>
        <v/>
      </c>
      <c r="P64" s="15">
        <f>IF(G64="","",IFERROR(IF(G64="Annulée","À exclure","À inclure"),"À vérifier"))</f>
        <v/>
      </c>
    </row>
    <row r="65">
      <c r="A65" s="27" t="n"/>
      <c r="B65" s="21" t="n"/>
      <c r="C65" s="21" t="n"/>
      <c r="D65" s="21" t="n"/>
      <c r="E65" s="21" t="n"/>
      <c r="F65" s="21" t="n"/>
      <c r="G65" s="21" t="n"/>
      <c r="H65" s="46" t="n"/>
      <c r="I65" s="43">
        <f>IF(H65="","",IFERROR(H65*'Paramètres'!$E$3,0))</f>
        <v/>
      </c>
      <c r="J65" s="43">
        <f>IF(H65="","",IFERROR(H65*'Paramètres'!$E$4,0))</f>
        <v/>
      </c>
      <c r="K65" s="43">
        <f>IF(H65="","",IFERROR(H65+I65+J65,0))</f>
        <v/>
      </c>
      <c r="L65" s="27" t="n"/>
      <c r="M65" s="21" t="n"/>
      <c r="N65" s="21" t="n"/>
      <c r="O65" s="15">
        <f>IF(D65="","",IFERROR(IF(COUNTIF('Budget chantier'!$A$7:$A$106,D65)&gt;0,"Oui","Non"),"Non"))</f>
        <v/>
      </c>
      <c r="P65" s="15">
        <f>IF(G65="","",IFERROR(IF(G65="Annulée","À exclure","À inclure"),"À vérifier"))</f>
        <v/>
      </c>
    </row>
    <row r="66">
      <c r="A66" s="27" t="n"/>
      <c r="B66" s="21" t="n"/>
      <c r="C66" s="21" t="n"/>
      <c r="D66" s="21" t="n"/>
      <c r="E66" s="21" t="n"/>
      <c r="F66" s="21" t="n"/>
      <c r="G66" s="21" t="n"/>
      <c r="H66" s="46" t="n"/>
      <c r="I66" s="43">
        <f>IF(H66="","",IFERROR(H66*'Paramètres'!$E$3,0))</f>
        <v/>
      </c>
      <c r="J66" s="43">
        <f>IF(H66="","",IFERROR(H66*'Paramètres'!$E$4,0))</f>
        <v/>
      </c>
      <c r="K66" s="43">
        <f>IF(H66="","",IFERROR(H66+I66+J66,0))</f>
        <v/>
      </c>
      <c r="L66" s="27" t="n"/>
      <c r="M66" s="21" t="n"/>
      <c r="N66" s="21" t="n"/>
      <c r="O66" s="15">
        <f>IF(D66="","",IFERROR(IF(COUNTIF('Budget chantier'!$A$7:$A$106,D66)&gt;0,"Oui","Non"),"Non"))</f>
        <v/>
      </c>
      <c r="P66" s="15">
        <f>IF(G66="","",IFERROR(IF(G66="Annulée","À exclure","À inclure"),"À vérifier"))</f>
        <v/>
      </c>
    </row>
    <row r="67">
      <c r="A67" s="27" t="n"/>
      <c r="B67" s="21" t="n"/>
      <c r="C67" s="21" t="n"/>
      <c r="D67" s="21" t="n"/>
      <c r="E67" s="21" t="n"/>
      <c r="F67" s="21" t="n"/>
      <c r="G67" s="21" t="n"/>
      <c r="H67" s="46" t="n"/>
      <c r="I67" s="43">
        <f>IF(H67="","",IFERROR(H67*'Paramètres'!$E$3,0))</f>
        <v/>
      </c>
      <c r="J67" s="43">
        <f>IF(H67="","",IFERROR(H67*'Paramètres'!$E$4,0))</f>
        <v/>
      </c>
      <c r="K67" s="43">
        <f>IF(H67="","",IFERROR(H67+I67+J67,0))</f>
        <v/>
      </c>
      <c r="L67" s="27" t="n"/>
      <c r="M67" s="21" t="n"/>
      <c r="N67" s="21" t="n"/>
      <c r="O67" s="15">
        <f>IF(D67="","",IFERROR(IF(COUNTIF('Budget chantier'!$A$7:$A$106,D67)&gt;0,"Oui","Non"),"Non"))</f>
        <v/>
      </c>
      <c r="P67" s="15">
        <f>IF(G67="","",IFERROR(IF(G67="Annulée","À exclure","À inclure"),"À vérifier"))</f>
        <v/>
      </c>
    </row>
    <row r="68">
      <c r="A68" s="27" t="n"/>
      <c r="B68" s="21" t="n"/>
      <c r="C68" s="21" t="n"/>
      <c r="D68" s="21" t="n"/>
      <c r="E68" s="21" t="n"/>
      <c r="F68" s="21" t="n"/>
      <c r="G68" s="21" t="n"/>
      <c r="H68" s="46" t="n"/>
      <c r="I68" s="43">
        <f>IF(H68="","",IFERROR(H68*'Paramètres'!$E$3,0))</f>
        <v/>
      </c>
      <c r="J68" s="43">
        <f>IF(H68="","",IFERROR(H68*'Paramètres'!$E$4,0))</f>
        <v/>
      </c>
      <c r="K68" s="43">
        <f>IF(H68="","",IFERROR(H68+I68+J68,0))</f>
        <v/>
      </c>
      <c r="L68" s="27" t="n"/>
      <c r="M68" s="21" t="n"/>
      <c r="N68" s="21" t="n"/>
      <c r="O68" s="15">
        <f>IF(D68="","",IFERROR(IF(COUNTIF('Budget chantier'!$A$7:$A$106,D68)&gt;0,"Oui","Non"),"Non"))</f>
        <v/>
      </c>
      <c r="P68" s="15">
        <f>IF(G68="","",IFERROR(IF(G68="Annulée","À exclure","À inclure"),"À vérifier"))</f>
        <v/>
      </c>
    </row>
    <row r="69">
      <c r="A69" s="27" t="n"/>
      <c r="B69" s="21" t="n"/>
      <c r="C69" s="21" t="n"/>
      <c r="D69" s="21" t="n"/>
      <c r="E69" s="21" t="n"/>
      <c r="F69" s="21" t="n"/>
      <c r="G69" s="21" t="n"/>
      <c r="H69" s="46" t="n"/>
      <c r="I69" s="43">
        <f>IF(H69="","",IFERROR(H69*'Paramètres'!$E$3,0))</f>
        <v/>
      </c>
      <c r="J69" s="43">
        <f>IF(H69="","",IFERROR(H69*'Paramètres'!$E$4,0))</f>
        <v/>
      </c>
      <c r="K69" s="43">
        <f>IF(H69="","",IFERROR(H69+I69+J69,0))</f>
        <v/>
      </c>
      <c r="L69" s="27" t="n"/>
      <c r="M69" s="21" t="n"/>
      <c r="N69" s="21" t="n"/>
      <c r="O69" s="15">
        <f>IF(D69="","",IFERROR(IF(COUNTIF('Budget chantier'!$A$7:$A$106,D69)&gt;0,"Oui","Non"),"Non"))</f>
        <v/>
      </c>
      <c r="P69" s="15">
        <f>IF(G69="","",IFERROR(IF(G69="Annulée","À exclure","À inclure"),"À vérifier"))</f>
        <v/>
      </c>
    </row>
    <row r="70">
      <c r="A70" s="27" t="n"/>
      <c r="B70" s="21" t="n"/>
      <c r="C70" s="21" t="n"/>
      <c r="D70" s="21" t="n"/>
      <c r="E70" s="21" t="n"/>
      <c r="F70" s="21" t="n"/>
      <c r="G70" s="21" t="n"/>
      <c r="H70" s="46" t="n"/>
      <c r="I70" s="43">
        <f>IF(H70="","",IFERROR(H70*'Paramètres'!$E$3,0))</f>
        <v/>
      </c>
      <c r="J70" s="43">
        <f>IF(H70="","",IFERROR(H70*'Paramètres'!$E$4,0))</f>
        <v/>
      </c>
      <c r="K70" s="43">
        <f>IF(H70="","",IFERROR(H70+I70+J70,0))</f>
        <v/>
      </c>
      <c r="L70" s="27" t="n"/>
      <c r="M70" s="21" t="n"/>
      <c r="N70" s="21" t="n"/>
      <c r="O70" s="15">
        <f>IF(D70="","",IFERROR(IF(COUNTIF('Budget chantier'!$A$7:$A$106,D70)&gt;0,"Oui","Non"),"Non"))</f>
        <v/>
      </c>
      <c r="P70" s="15">
        <f>IF(G70="","",IFERROR(IF(G70="Annulée","À exclure","À inclure"),"À vérifier"))</f>
        <v/>
      </c>
    </row>
    <row r="71">
      <c r="A71" s="27" t="n"/>
      <c r="B71" s="21" t="n"/>
      <c r="C71" s="21" t="n"/>
      <c r="D71" s="21" t="n"/>
      <c r="E71" s="21" t="n"/>
      <c r="F71" s="21" t="n"/>
      <c r="G71" s="21" t="n"/>
      <c r="H71" s="46" t="n"/>
      <c r="I71" s="43">
        <f>IF(H71="","",IFERROR(H71*'Paramètres'!$E$3,0))</f>
        <v/>
      </c>
      <c r="J71" s="43">
        <f>IF(H71="","",IFERROR(H71*'Paramètres'!$E$4,0))</f>
        <v/>
      </c>
      <c r="K71" s="43">
        <f>IF(H71="","",IFERROR(H71+I71+J71,0))</f>
        <v/>
      </c>
      <c r="L71" s="27" t="n"/>
      <c r="M71" s="21" t="n"/>
      <c r="N71" s="21" t="n"/>
      <c r="O71" s="15">
        <f>IF(D71="","",IFERROR(IF(COUNTIF('Budget chantier'!$A$7:$A$106,D71)&gt;0,"Oui","Non"),"Non"))</f>
        <v/>
      </c>
      <c r="P71" s="15">
        <f>IF(G71="","",IFERROR(IF(G71="Annulée","À exclure","À inclure"),"À vérifier"))</f>
        <v/>
      </c>
    </row>
    <row r="72">
      <c r="A72" s="27" t="n"/>
      <c r="B72" s="21" t="n"/>
      <c r="C72" s="21" t="n"/>
      <c r="D72" s="21" t="n"/>
      <c r="E72" s="21" t="n"/>
      <c r="F72" s="21" t="n"/>
      <c r="G72" s="21" t="n"/>
      <c r="H72" s="46" t="n"/>
      <c r="I72" s="43">
        <f>IF(H72="","",IFERROR(H72*'Paramètres'!$E$3,0))</f>
        <v/>
      </c>
      <c r="J72" s="43">
        <f>IF(H72="","",IFERROR(H72*'Paramètres'!$E$4,0))</f>
        <v/>
      </c>
      <c r="K72" s="43">
        <f>IF(H72="","",IFERROR(H72+I72+J72,0))</f>
        <v/>
      </c>
      <c r="L72" s="27" t="n"/>
      <c r="M72" s="21" t="n"/>
      <c r="N72" s="21" t="n"/>
      <c r="O72" s="15">
        <f>IF(D72="","",IFERROR(IF(COUNTIF('Budget chantier'!$A$7:$A$106,D72)&gt;0,"Oui","Non"),"Non"))</f>
        <v/>
      </c>
      <c r="P72" s="15">
        <f>IF(G72="","",IFERROR(IF(G72="Annulée","À exclure","À inclure"),"À vérifier"))</f>
        <v/>
      </c>
    </row>
    <row r="73">
      <c r="A73" s="27" t="n"/>
      <c r="B73" s="21" t="n"/>
      <c r="C73" s="21" t="n"/>
      <c r="D73" s="21" t="n"/>
      <c r="E73" s="21" t="n"/>
      <c r="F73" s="21" t="n"/>
      <c r="G73" s="21" t="n"/>
      <c r="H73" s="46" t="n"/>
      <c r="I73" s="43">
        <f>IF(H73="","",IFERROR(H73*'Paramètres'!$E$3,0))</f>
        <v/>
      </c>
      <c r="J73" s="43">
        <f>IF(H73="","",IFERROR(H73*'Paramètres'!$E$4,0))</f>
        <v/>
      </c>
      <c r="K73" s="43">
        <f>IF(H73="","",IFERROR(H73+I73+J73,0))</f>
        <v/>
      </c>
      <c r="L73" s="27" t="n"/>
      <c r="M73" s="21" t="n"/>
      <c r="N73" s="21" t="n"/>
      <c r="O73" s="15">
        <f>IF(D73="","",IFERROR(IF(COUNTIF('Budget chantier'!$A$7:$A$106,D73)&gt;0,"Oui","Non"),"Non"))</f>
        <v/>
      </c>
      <c r="P73" s="15">
        <f>IF(G73="","",IFERROR(IF(G73="Annulée","À exclure","À inclure"),"À vérifier"))</f>
        <v/>
      </c>
    </row>
    <row r="74">
      <c r="A74" s="27" t="n"/>
      <c r="B74" s="21" t="n"/>
      <c r="C74" s="21" t="n"/>
      <c r="D74" s="21" t="n"/>
      <c r="E74" s="21" t="n"/>
      <c r="F74" s="21" t="n"/>
      <c r="G74" s="21" t="n"/>
      <c r="H74" s="46" t="n"/>
      <c r="I74" s="43">
        <f>IF(H74="","",IFERROR(H74*'Paramètres'!$E$3,0))</f>
        <v/>
      </c>
      <c r="J74" s="43">
        <f>IF(H74="","",IFERROR(H74*'Paramètres'!$E$4,0))</f>
        <v/>
      </c>
      <c r="K74" s="43">
        <f>IF(H74="","",IFERROR(H74+I74+J74,0))</f>
        <v/>
      </c>
      <c r="L74" s="27" t="n"/>
      <c r="M74" s="21" t="n"/>
      <c r="N74" s="21" t="n"/>
      <c r="O74" s="15">
        <f>IF(D74="","",IFERROR(IF(COUNTIF('Budget chantier'!$A$7:$A$106,D74)&gt;0,"Oui","Non"),"Non"))</f>
        <v/>
      </c>
      <c r="P74" s="15">
        <f>IF(G74="","",IFERROR(IF(G74="Annulée","À exclure","À inclure"),"À vérifier"))</f>
        <v/>
      </c>
    </row>
    <row r="75">
      <c r="A75" s="27" t="n"/>
      <c r="B75" s="21" t="n"/>
      <c r="C75" s="21" t="n"/>
      <c r="D75" s="21" t="n"/>
      <c r="E75" s="21" t="n"/>
      <c r="F75" s="21" t="n"/>
      <c r="G75" s="21" t="n"/>
      <c r="H75" s="46" t="n"/>
      <c r="I75" s="43">
        <f>IF(H75="","",IFERROR(H75*'Paramètres'!$E$3,0))</f>
        <v/>
      </c>
      <c r="J75" s="43">
        <f>IF(H75="","",IFERROR(H75*'Paramètres'!$E$4,0))</f>
        <v/>
      </c>
      <c r="K75" s="43">
        <f>IF(H75="","",IFERROR(H75+I75+J75,0))</f>
        <v/>
      </c>
      <c r="L75" s="27" t="n"/>
      <c r="M75" s="21" t="n"/>
      <c r="N75" s="21" t="n"/>
      <c r="O75" s="15">
        <f>IF(D75="","",IFERROR(IF(COUNTIF('Budget chantier'!$A$7:$A$106,D75)&gt;0,"Oui","Non"),"Non"))</f>
        <v/>
      </c>
      <c r="P75" s="15">
        <f>IF(G75="","",IFERROR(IF(G75="Annulée","À exclure","À inclure"),"À vérifier"))</f>
        <v/>
      </c>
    </row>
    <row r="76">
      <c r="A76" s="27" t="n"/>
      <c r="B76" s="21" t="n"/>
      <c r="C76" s="21" t="n"/>
      <c r="D76" s="21" t="n"/>
      <c r="E76" s="21" t="n"/>
      <c r="F76" s="21" t="n"/>
      <c r="G76" s="21" t="n"/>
      <c r="H76" s="46" t="n"/>
      <c r="I76" s="43">
        <f>IF(H76="","",IFERROR(H76*'Paramètres'!$E$3,0))</f>
        <v/>
      </c>
      <c r="J76" s="43">
        <f>IF(H76="","",IFERROR(H76*'Paramètres'!$E$4,0))</f>
        <v/>
      </c>
      <c r="K76" s="43">
        <f>IF(H76="","",IFERROR(H76+I76+J76,0))</f>
        <v/>
      </c>
      <c r="L76" s="27" t="n"/>
      <c r="M76" s="21" t="n"/>
      <c r="N76" s="21" t="n"/>
      <c r="O76" s="15">
        <f>IF(D76="","",IFERROR(IF(COUNTIF('Budget chantier'!$A$7:$A$106,D76)&gt;0,"Oui","Non"),"Non"))</f>
        <v/>
      </c>
      <c r="P76" s="15">
        <f>IF(G76="","",IFERROR(IF(G76="Annulée","À exclure","À inclure"),"À vérifier"))</f>
        <v/>
      </c>
    </row>
    <row r="77">
      <c r="A77" s="27" t="n"/>
      <c r="B77" s="21" t="n"/>
      <c r="C77" s="21" t="n"/>
      <c r="D77" s="21" t="n"/>
      <c r="E77" s="21" t="n"/>
      <c r="F77" s="21" t="n"/>
      <c r="G77" s="21" t="n"/>
      <c r="H77" s="46" t="n"/>
      <c r="I77" s="43">
        <f>IF(H77="","",IFERROR(H77*'Paramètres'!$E$3,0))</f>
        <v/>
      </c>
      <c r="J77" s="43">
        <f>IF(H77="","",IFERROR(H77*'Paramètres'!$E$4,0))</f>
        <v/>
      </c>
      <c r="K77" s="43">
        <f>IF(H77="","",IFERROR(H77+I77+J77,0))</f>
        <v/>
      </c>
      <c r="L77" s="27" t="n"/>
      <c r="M77" s="21" t="n"/>
      <c r="N77" s="21" t="n"/>
      <c r="O77" s="15">
        <f>IF(D77="","",IFERROR(IF(COUNTIF('Budget chantier'!$A$7:$A$106,D77)&gt;0,"Oui","Non"),"Non"))</f>
        <v/>
      </c>
      <c r="P77" s="15">
        <f>IF(G77="","",IFERROR(IF(G77="Annulée","À exclure","À inclure"),"À vérifier"))</f>
        <v/>
      </c>
    </row>
    <row r="78">
      <c r="A78" s="27" t="n"/>
      <c r="B78" s="21" t="n"/>
      <c r="C78" s="21" t="n"/>
      <c r="D78" s="21" t="n"/>
      <c r="E78" s="21" t="n"/>
      <c r="F78" s="21" t="n"/>
      <c r="G78" s="21" t="n"/>
      <c r="H78" s="46" t="n"/>
      <c r="I78" s="43">
        <f>IF(H78="","",IFERROR(H78*'Paramètres'!$E$3,0))</f>
        <v/>
      </c>
      <c r="J78" s="43">
        <f>IF(H78="","",IFERROR(H78*'Paramètres'!$E$4,0))</f>
        <v/>
      </c>
      <c r="K78" s="43">
        <f>IF(H78="","",IFERROR(H78+I78+J78,0))</f>
        <v/>
      </c>
      <c r="L78" s="27" t="n"/>
      <c r="M78" s="21" t="n"/>
      <c r="N78" s="21" t="n"/>
      <c r="O78" s="15">
        <f>IF(D78="","",IFERROR(IF(COUNTIF('Budget chantier'!$A$7:$A$106,D78)&gt;0,"Oui","Non"),"Non"))</f>
        <v/>
      </c>
      <c r="P78" s="15">
        <f>IF(G78="","",IFERROR(IF(G78="Annulée","À exclure","À inclure"),"À vérifier"))</f>
        <v/>
      </c>
    </row>
    <row r="79">
      <c r="A79" s="27" t="n"/>
      <c r="B79" s="21" t="n"/>
      <c r="C79" s="21" t="n"/>
      <c r="D79" s="21" t="n"/>
      <c r="E79" s="21" t="n"/>
      <c r="F79" s="21" t="n"/>
      <c r="G79" s="21" t="n"/>
      <c r="H79" s="46" t="n"/>
      <c r="I79" s="43">
        <f>IF(H79="","",IFERROR(H79*'Paramètres'!$E$3,0))</f>
        <v/>
      </c>
      <c r="J79" s="43">
        <f>IF(H79="","",IFERROR(H79*'Paramètres'!$E$4,0))</f>
        <v/>
      </c>
      <c r="K79" s="43">
        <f>IF(H79="","",IFERROR(H79+I79+J79,0))</f>
        <v/>
      </c>
      <c r="L79" s="27" t="n"/>
      <c r="M79" s="21" t="n"/>
      <c r="N79" s="21" t="n"/>
      <c r="O79" s="15">
        <f>IF(D79="","",IFERROR(IF(COUNTIF('Budget chantier'!$A$7:$A$106,D79)&gt;0,"Oui","Non"),"Non"))</f>
        <v/>
      </c>
      <c r="P79" s="15">
        <f>IF(G79="","",IFERROR(IF(G79="Annulée","À exclure","À inclure"),"À vérifier"))</f>
        <v/>
      </c>
    </row>
    <row r="80">
      <c r="A80" s="27" t="n"/>
      <c r="B80" s="21" t="n"/>
      <c r="C80" s="21" t="n"/>
      <c r="D80" s="21" t="n"/>
      <c r="E80" s="21" t="n"/>
      <c r="F80" s="21" t="n"/>
      <c r="G80" s="21" t="n"/>
      <c r="H80" s="46" t="n"/>
      <c r="I80" s="43">
        <f>IF(H80="","",IFERROR(H80*'Paramètres'!$E$3,0))</f>
        <v/>
      </c>
      <c r="J80" s="43">
        <f>IF(H80="","",IFERROR(H80*'Paramètres'!$E$4,0))</f>
        <v/>
      </c>
      <c r="K80" s="43">
        <f>IF(H80="","",IFERROR(H80+I80+J80,0))</f>
        <v/>
      </c>
      <c r="L80" s="27" t="n"/>
      <c r="M80" s="21" t="n"/>
      <c r="N80" s="21" t="n"/>
      <c r="O80" s="15">
        <f>IF(D80="","",IFERROR(IF(COUNTIF('Budget chantier'!$A$7:$A$106,D80)&gt;0,"Oui","Non"),"Non"))</f>
        <v/>
      </c>
      <c r="P80" s="15">
        <f>IF(G80="","",IFERROR(IF(G80="Annulée","À exclure","À inclure"),"À vérifier"))</f>
        <v/>
      </c>
    </row>
    <row r="81">
      <c r="A81" s="27" t="n"/>
      <c r="B81" s="21" t="n"/>
      <c r="C81" s="21" t="n"/>
      <c r="D81" s="21" t="n"/>
      <c r="E81" s="21" t="n"/>
      <c r="F81" s="21" t="n"/>
      <c r="G81" s="21" t="n"/>
      <c r="H81" s="46" t="n"/>
      <c r="I81" s="43">
        <f>IF(H81="","",IFERROR(H81*'Paramètres'!$E$3,0))</f>
        <v/>
      </c>
      <c r="J81" s="43">
        <f>IF(H81="","",IFERROR(H81*'Paramètres'!$E$4,0))</f>
        <v/>
      </c>
      <c r="K81" s="43">
        <f>IF(H81="","",IFERROR(H81+I81+J81,0))</f>
        <v/>
      </c>
      <c r="L81" s="27" t="n"/>
      <c r="M81" s="21" t="n"/>
      <c r="N81" s="21" t="n"/>
      <c r="O81" s="15">
        <f>IF(D81="","",IFERROR(IF(COUNTIF('Budget chantier'!$A$7:$A$106,D81)&gt;0,"Oui","Non"),"Non"))</f>
        <v/>
      </c>
      <c r="P81" s="15">
        <f>IF(G81="","",IFERROR(IF(G81="Annulée","À exclure","À inclure"),"À vérifier"))</f>
        <v/>
      </c>
    </row>
    <row r="82">
      <c r="A82" s="27" t="n"/>
      <c r="B82" s="21" t="n"/>
      <c r="C82" s="21" t="n"/>
      <c r="D82" s="21" t="n"/>
      <c r="E82" s="21" t="n"/>
      <c r="F82" s="21" t="n"/>
      <c r="G82" s="21" t="n"/>
      <c r="H82" s="46" t="n"/>
      <c r="I82" s="43">
        <f>IF(H82="","",IFERROR(H82*'Paramètres'!$E$3,0))</f>
        <v/>
      </c>
      <c r="J82" s="43">
        <f>IF(H82="","",IFERROR(H82*'Paramètres'!$E$4,0))</f>
        <v/>
      </c>
      <c r="K82" s="43">
        <f>IF(H82="","",IFERROR(H82+I82+J82,0))</f>
        <v/>
      </c>
      <c r="L82" s="27" t="n"/>
      <c r="M82" s="21" t="n"/>
      <c r="N82" s="21" t="n"/>
      <c r="O82" s="15">
        <f>IF(D82="","",IFERROR(IF(COUNTIF('Budget chantier'!$A$7:$A$106,D82)&gt;0,"Oui","Non"),"Non"))</f>
        <v/>
      </c>
      <c r="P82" s="15">
        <f>IF(G82="","",IFERROR(IF(G82="Annulée","À exclure","À inclure"),"À vérifier"))</f>
        <v/>
      </c>
    </row>
    <row r="83">
      <c r="A83" s="27" t="n"/>
      <c r="B83" s="21" t="n"/>
      <c r="C83" s="21" t="n"/>
      <c r="D83" s="21" t="n"/>
      <c r="E83" s="21" t="n"/>
      <c r="F83" s="21" t="n"/>
      <c r="G83" s="21" t="n"/>
      <c r="H83" s="46" t="n"/>
      <c r="I83" s="43">
        <f>IF(H83="","",IFERROR(H83*'Paramètres'!$E$3,0))</f>
        <v/>
      </c>
      <c r="J83" s="43">
        <f>IF(H83="","",IFERROR(H83*'Paramètres'!$E$4,0))</f>
        <v/>
      </c>
      <c r="K83" s="43">
        <f>IF(H83="","",IFERROR(H83+I83+J83,0))</f>
        <v/>
      </c>
      <c r="L83" s="27" t="n"/>
      <c r="M83" s="21" t="n"/>
      <c r="N83" s="21" t="n"/>
      <c r="O83" s="15">
        <f>IF(D83="","",IFERROR(IF(COUNTIF('Budget chantier'!$A$7:$A$106,D83)&gt;0,"Oui","Non"),"Non"))</f>
        <v/>
      </c>
      <c r="P83" s="15">
        <f>IF(G83="","",IFERROR(IF(G83="Annulée","À exclure","À inclure"),"À vérifier"))</f>
        <v/>
      </c>
    </row>
    <row r="84">
      <c r="A84" s="27" t="n"/>
      <c r="B84" s="21" t="n"/>
      <c r="C84" s="21" t="n"/>
      <c r="D84" s="21" t="n"/>
      <c r="E84" s="21" t="n"/>
      <c r="F84" s="21" t="n"/>
      <c r="G84" s="21" t="n"/>
      <c r="H84" s="46" t="n"/>
      <c r="I84" s="43">
        <f>IF(H84="","",IFERROR(H84*'Paramètres'!$E$3,0))</f>
        <v/>
      </c>
      <c r="J84" s="43">
        <f>IF(H84="","",IFERROR(H84*'Paramètres'!$E$4,0))</f>
        <v/>
      </c>
      <c r="K84" s="43">
        <f>IF(H84="","",IFERROR(H84+I84+J84,0))</f>
        <v/>
      </c>
      <c r="L84" s="27" t="n"/>
      <c r="M84" s="21" t="n"/>
      <c r="N84" s="21" t="n"/>
      <c r="O84" s="15">
        <f>IF(D84="","",IFERROR(IF(COUNTIF('Budget chantier'!$A$7:$A$106,D84)&gt;0,"Oui","Non"),"Non"))</f>
        <v/>
      </c>
      <c r="P84" s="15">
        <f>IF(G84="","",IFERROR(IF(G84="Annulée","À exclure","À inclure"),"À vérifier"))</f>
        <v/>
      </c>
    </row>
    <row r="85">
      <c r="A85" s="27" t="n"/>
      <c r="B85" s="21" t="n"/>
      <c r="C85" s="21" t="n"/>
      <c r="D85" s="21" t="n"/>
      <c r="E85" s="21" t="n"/>
      <c r="F85" s="21" t="n"/>
      <c r="G85" s="21" t="n"/>
      <c r="H85" s="46" t="n"/>
      <c r="I85" s="43">
        <f>IF(H85="","",IFERROR(H85*'Paramètres'!$E$3,0))</f>
        <v/>
      </c>
      <c r="J85" s="43">
        <f>IF(H85="","",IFERROR(H85*'Paramètres'!$E$4,0))</f>
        <v/>
      </c>
      <c r="K85" s="43">
        <f>IF(H85="","",IFERROR(H85+I85+J85,0))</f>
        <v/>
      </c>
      <c r="L85" s="27" t="n"/>
      <c r="M85" s="21" t="n"/>
      <c r="N85" s="21" t="n"/>
      <c r="O85" s="15">
        <f>IF(D85="","",IFERROR(IF(COUNTIF('Budget chantier'!$A$7:$A$106,D85)&gt;0,"Oui","Non"),"Non"))</f>
        <v/>
      </c>
      <c r="P85" s="15">
        <f>IF(G85="","",IFERROR(IF(G85="Annulée","À exclure","À inclure"),"À vérifier"))</f>
        <v/>
      </c>
    </row>
    <row r="86">
      <c r="A86" s="27" t="n"/>
      <c r="B86" s="21" t="n"/>
      <c r="C86" s="21" t="n"/>
      <c r="D86" s="21" t="n"/>
      <c r="E86" s="21" t="n"/>
      <c r="F86" s="21" t="n"/>
      <c r="G86" s="21" t="n"/>
      <c r="H86" s="46" t="n"/>
      <c r="I86" s="43">
        <f>IF(H86="","",IFERROR(H86*'Paramètres'!$E$3,0))</f>
        <v/>
      </c>
      <c r="J86" s="43">
        <f>IF(H86="","",IFERROR(H86*'Paramètres'!$E$4,0))</f>
        <v/>
      </c>
      <c r="K86" s="43">
        <f>IF(H86="","",IFERROR(H86+I86+J86,0))</f>
        <v/>
      </c>
      <c r="L86" s="27" t="n"/>
      <c r="M86" s="21" t="n"/>
      <c r="N86" s="21" t="n"/>
      <c r="O86" s="15">
        <f>IF(D86="","",IFERROR(IF(COUNTIF('Budget chantier'!$A$7:$A$106,D86)&gt;0,"Oui","Non"),"Non"))</f>
        <v/>
      </c>
      <c r="P86" s="15">
        <f>IF(G86="","",IFERROR(IF(G86="Annulée","À exclure","À inclure"),"À vérifier"))</f>
        <v/>
      </c>
    </row>
    <row r="87">
      <c r="A87" s="27" t="n"/>
      <c r="B87" s="21" t="n"/>
      <c r="C87" s="21" t="n"/>
      <c r="D87" s="21" t="n"/>
      <c r="E87" s="21" t="n"/>
      <c r="F87" s="21" t="n"/>
      <c r="G87" s="21" t="n"/>
      <c r="H87" s="46" t="n"/>
      <c r="I87" s="43">
        <f>IF(H87="","",IFERROR(H87*'Paramètres'!$E$3,0))</f>
        <v/>
      </c>
      <c r="J87" s="43">
        <f>IF(H87="","",IFERROR(H87*'Paramètres'!$E$4,0))</f>
        <v/>
      </c>
      <c r="K87" s="43">
        <f>IF(H87="","",IFERROR(H87+I87+J87,0))</f>
        <v/>
      </c>
      <c r="L87" s="27" t="n"/>
      <c r="M87" s="21" t="n"/>
      <c r="N87" s="21" t="n"/>
      <c r="O87" s="15">
        <f>IF(D87="","",IFERROR(IF(COUNTIF('Budget chantier'!$A$7:$A$106,D87)&gt;0,"Oui","Non"),"Non"))</f>
        <v/>
      </c>
      <c r="P87" s="15">
        <f>IF(G87="","",IFERROR(IF(G87="Annulée","À exclure","À inclure"),"À vérifier"))</f>
        <v/>
      </c>
    </row>
    <row r="88">
      <c r="A88" s="27" t="n"/>
      <c r="B88" s="21" t="n"/>
      <c r="C88" s="21" t="n"/>
      <c r="D88" s="21" t="n"/>
      <c r="E88" s="21" t="n"/>
      <c r="F88" s="21" t="n"/>
      <c r="G88" s="21" t="n"/>
      <c r="H88" s="46" t="n"/>
      <c r="I88" s="43">
        <f>IF(H88="","",IFERROR(H88*'Paramètres'!$E$3,0))</f>
        <v/>
      </c>
      <c r="J88" s="43">
        <f>IF(H88="","",IFERROR(H88*'Paramètres'!$E$4,0))</f>
        <v/>
      </c>
      <c r="K88" s="43">
        <f>IF(H88="","",IFERROR(H88+I88+J88,0))</f>
        <v/>
      </c>
      <c r="L88" s="27" t="n"/>
      <c r="M88" s="21" t="n"/>
      <c r="N88" s="21" t="n"/>
      <c r="O88" s="15">
        <f>IF(D88="","",IFERROR(IF(COUNTIF('Budget chantier'!$A$7:$A$106,D88)&gt;0,"Oui","Non"),"Non"))</f>
        <v/>
      </c>
      <c r="P88" s="15">
        <f>IF(G88="","",IFERROR(IF(G88="Annulée","À exclure","À inclure"),"À vérifier"))</f>
        <v/>
      </c>
    </row>
    <row r="89">
      <c r="A89" s="27" t="n"/>
      <c r="B89" s="21" t="n"/>
      <c r="C89" s="21" t="n"/>
      <c r="D89" s="21" t="n"/>
      <c r="E89" s="21" t="n"/>
      <c r="F89" s="21" t="n"/>
      <c r="G89" s="21" t="n"/>
      <c r="H89" s="46" t="n"/>
      <c r="I89" s="43">
        <f>IF(H89="","",IFERROR(H89*'Paramètres'!$E$3,0))</f>
        <v/>
      </c>
      <c r="J89" s="43">
        <f>IF(H89="","",IFERROR(H89*'Paramètres'!$E$4,0))</f>
        <v/>
      </c>
      <c r="K89" s="43">
        <f>IF(H89="","",IFERROR(H89+I89+J89,0))</f>
        <v/>
      </c>
      <c r="L89" s="27" t="n"/>
      <c r="M89" s="21" t="n"/>
      <c r="N89" s="21" t="n"/>
      <c r="O89" s="15">
        <f>IF(D89="","",IFERROR(IF(COUNTIF('Budget chantier'!$A$7:$A$106,D89)&gt;0,"Oui","Non"),"Non"))</f>
        <v/>
      </c>
      <c r="P89" s="15">
        <f>IF(G89="","",IFERROR(IF(G89="Annulée","À exclure","À inclure"),"À vérifier"))</f>
        <v/>
      </c>
    </row>
    <row r="90">
      <c r="A90" s="27" t="n"/>
      <c r="B90" s="21" t="n"/>
      <c r="C90" s="21" t="n"/>
      <c r="D90" s="21" t="n"/>
      <c r="E90" s="21" t="n"/>
      <c r="F90" s="21" t="n"/>
      <c r="G90" s="21" t="n"/>
      <c r="H90" s="46" t="n"/>
      <c r="I90" s="43">
        <f>IF(H90="","",IFERROR(H90*'Paramètres'!$E$3,0))</f>
        <v/>
      </c>
      <c r="J90" s="43">
        <f>IF(H90="","",IFERROR(H90*'Paramètres'!$E$4,0))</f>
        <v/>
      </c>
      <c r="K90" s="43">
        <f>IF(H90="","",IFERROR(H90+I90+J90,0))</f>
        <v/>
      </c>
      <c r="L90" s="27" t="n"/>
      <c r="M90" s="21" t="n"/>
      <c r="N90" s="21" t="n"/>
      <c r="O90" s="15">
        <f>IF(D90="","",IFERROR(IF(COUNTIF('Budget chantier'!$A$7:$A$106,D90)&gt;0,"Oui","Non"),"Non"))</f>
        <v/>
      </c>
      <c r="P90" s="15">
        <f>IF(G90="","",IFERROR(IF(G90="Annulée","À exclure","À inclure"),"À vérifier"))</f>
        <v/>
      </c>
    </row>
    <row r="91">
      <c r="A91" s="27" t="n"/>
      <c r="B91" s="21" t="n"/>
      <c r="C91" s="21" t="n"/>
      <c r="D91" s="21" t="n"/>
      <c r="E91" s="21" t="n"/>
      <c r="F91" s="21" t="n"/>
      <c r="G91" s="21" t="n"/>
      <c r="H91" s="46" t="n"/>
      <c r="I91" s="43">
        <f>IF(H91="","",IFERROR(H91*'Paramètres'!$E$3,0))</f>
        <v/>
      </c>
      <c r="J91" s="43">
        <f>IF(H91="","",IFERROR(H91*'Paramètres'!$E$4,0))</f>
        <v/>
      </c>
      <c r="K91" s="43">
        <f>IF(H91="","",IFERROR(H91+I91+J91,0))</f>
        <v/>
      </c>
      <c r="L91" s="27" t="n"/>
      <c r="M91" s="21" t="n"/>
      <c r="N91" s="21" t="n"/>
      <c r="O91" s="15">
        <f>IF(D91="","",IFERROR(IF(COUNTIF('Budget chantier'!$A$7:$A$106,D91)&gt;0,"Oui","Non"),"Non"))</f>
        <v/>
      </c>
      <c r="P91" s="15">
        <f>IF(G91="","",IFERROR(IF(G91="Annulée","À exclure","À inclure"),"À vérifier"))</f>
        <v/>
      </c>
    </row>
    <row r="92">
      <c r="A92" s="27" t="n"/>
      <c r="B92" s="21" t="n"/>
      <c r="C92" s="21" t="n"/>
      <c r="D92" s="21" t="n"/>
      <c r="E92" s="21" t="n"/>
      <c r="F92" s="21" t="n"/>
      <c r="G92" s="21" t="n"/>
      <c r="H92" s="46" t="n"/>
      <c r="I92" s="43">
        <f>IF(H92="","",IFERROR(H92*'Paramètres'!$E$3,0))</f>
        <v/>
      </c>
      <c r="J92" s="43">
        <f>IF(H92="","",IFERROR(H92*'Paramètres'!$E$4,0))</f>
        <v/>
      </c>
      <c r="K92" s="43">
        <f>IF(H92="","",IFERROR(H92+I92+J92,0))</f>
        <v/>
      </c>
      <c r="L92" s="27" t="n"/>
      <c r="M92" s="21" t="n"/>
      <c r="N92" s="21" t="n"/>
      <c r="O92" s="15">
        <f>IF(D92="","",IFERROR(IF(COUNTIF('Budget chantier'!$A$7:$A$106,D92)&gt;0,"Oui","Non"),"Non"))</f>
        <v/>
      </c>
      <c r="P92" s="15">
        <f>IF(G92="","",IFERROR(IF(G92="Annulée","À exclure","À inclure"),"À vérifier"))</f>
        <v/>
      </c>
    </row>
    <row r="93">
      <c r="A93" s="27" t="n"/>
      <c r="B93" s="21" t="n"/>
      <c r="C93" s="21" t="n"/>
      <c r="D93" s="21" t="n"/>
      <c r="E93" s="21" t="n"/>
      <c r="F93" s="21" t="n"/>
      <c r="G93" s="21" t="n"/>
      <c r="H93" s="46" t="n"/>
      <c r="I93" s="43">
        <f>IF(H93="","",IFERROR(H93*'Paramètres'!$E$3,0))</f>
        <v/>
      </c>
      <c r="J93" s="43">
        <f>IF(H93="","",IFERROR(H93*'Paramètres'!$E$4,0))</f>
        <v/>
      </c>
      <c r="K93" s="43">
        <f>IF(H93="","",IFERROR(H93+I93+J93,0))</f>
        <v/>
      </c>
      <c r="L93" s="27" t="n"/>
      <c r="M93" s="21" t="n"/>
      <c r="N93" s="21" t="n"/>
      <c r="O93" s="15">
        <f>IF(D93="","",IFERROR(IF(COUNTIF('Budget chantier'!$A$7:$A$106,D93)&gt;0,"Oui","Non"),"Non"))</f>
        <v/>
      </c>
      <c r="P93" s="15">
        <f>IF(G93="","",IFERROR(IF(G93="Annulée","À exclure","À inclure"),"À vérifier"))</f>
        <v/>
      </c>
    </row>
    <row r="94">
      <c r="A94" s="27" t="n"/>
      <c r="B94" s="21" t="n"/>
      <c r="C94" s="21" t="n"/>
      <c r="D94" s="21" t="n"/>
      <c r="E94" s="21" t="n"/>
      <c r="F94" s="21" t="n"/>
      <c r="G94" s="21" t="n"/>
      <c r="H94" s="46" t="n"/>
      <c r="I94" s="43">
        <f>IF(H94="","",IFERROR(H94*'Paramètres'!$E$3,0))</f>
        <v/>
      </c>
      <c r="J94" s="43">
        <f>IF(H94="","",IFERROR(H94*'Paramètres'!$E$4,0))</f>
        <v/>
      </c>
      <c r="K94" s="43">
        <f>IF(H94="","",IFERROR(H94+I94+J94,0))</f>
        <v/>
      </c>
      <c r="L94" s="27" t="n"/>
      <c r="M94" s="21" t="n"/>
      <c r="N94" s="21" t="n"/>
      <c r="O94" s="15">
        <f>IF(D94="","",IFERROR(IF(COUNTIF('Budget chantier'!$A$7:$A$106,D94)&gt;0,"Oui","Non"),"Non"))</f>
        <v/>
      </c>
      <c r="P94" s="15">
        <f>IF(G94="","",IFERROR(IF(G94="Annulée","À exclure","À inclure"),"À vérifier"))</f>
        <v/>
      </c>
    </row>
    <row r="95">
      <c r="A95" s="27" t="n"/>
      <c r="B95" s="21" t="n"/>
      <c r="C95" s="21" t="n"/>
      <c r="D95" s="21" t="n"/>
      <c r="E95" s="21" t="n"/>
      <c r="F95" s="21" t="n"/>
      <c r="G95" s="21" t="n"/>
      <c r="H95" s="46" t="n"/>
      <c r="I95" s="43">
        <f>IF(H95="","",IFERROR(H95*'Paramètres'!$E$3,0))</f>
        <v/>
      </c>
      <c r="J95" s="43">
        <f>IF(H95="","",IFERROR(H95*'Paramètres'!$E$4,0))</f>
        <v/>
      </c>
      <c r="K95" s="43">
        <f>IF(H95="","",IFERROR(H95+I95+J95,0))</f>
        <v/>
      </c>
      <c r="L95" s="27" t="n"/>
      <c r="M95" s="21" t="n"/>
      <c r="N95" s="21" t="n"/>
      <c r="O95" s="15">
        <f>IF(D95="","",IFERROR(IF(COUNTIF('Budget chantier'!$A$7:$A$106,D95)&gt;0,"Oui","Non"),"Non"))</f>
        <v/>
      </c>
      <c r="P95" s="15">
        <f>IF(G95="","",IFERROR(IF(G95="Annulée","À exclure","À inclure"),"À vérifier"))</f>
        <v/>
      </c>
    </row>
    <row r="96">
      <c r="A96" s="27" t="n"/>
      <c r="B96" s="21" t="n"/>
      <c r="C96" s="21" t="n"/>
      <c r="D96" s="21" t="n"/>
      <c r="E96" s="21" t="n"/>
      <c r="F96" s="21" t="n"/>
      <c r="G96" s="21" t="n"/>
      <c r="H96" s="46" t="n"/>
      <c r="I96" s="43">
        <f>IF(H96="","",IFERROR(H96*'Paramètres'!$E$3,0))</f>
        <v/>
      </c>
      <c r="J96" s="43">
        <f>IF(H96="","",IFERROR(H96*'Paramètres'!$E$4,0))</f>
        <v/>
      </c>
      <c r="K96" s="43">
        <f>IF(H96="","",IFERROR(H96+I96+J96,0))</f>
        <v/>
      </c>
      <c r="L96" s="27" t="n"/>
      <c r="M96" s="21" t="n"/>
      <c r="N96" s="21" t="n"/>
      <c r="O96" s="15">
        <f>IF(D96="","",IFERROR(IF(COUNTIF('Budget chantier'!$A$7:$A$106,D96)&gt;0,"Oui","Non"),"Non"))</f>
        <v/>
      </c>
      <c r="P96" s="15">
        <f>IF(G96="","",IFERROR(IF(G96="Annulée","À exclure","À inclure"),"À vérifier"))</f>
        <v/>
      </c>
    </row>
    <row r="97">
      <c r="A97" s="27" t="n"/>
      <c r="B97" s="21" t="n"/>
      <c r="C97" s="21" t="n"/>
      <c r="D97" s="21" t="n"/>
      <c r="E97" s="21" t="n"/>
      <c r="F97" s="21" t="n"/>
      <c r="G97" s="21" t="n"/>
      <c r="H97" s="46" t="n"/>
      <c r="I97" s="43">
        <f>IF(H97="","",IFERROR(H97*'Paramètres'!$E$3,0))</f>
        <v/>
      </c>
      <c r="J97" s="43">
        <f>IF(H97="","",IFERROR(H97*'Paramètres'!$E$4,0))</f>
        <v/>
      </c>
      <c r="K97" s="43">
        <f>IF(H97="","",IFERROR(H97+I97+J97,0))</f>
        <v/>
      </c>
      <c r="L97" s="27" t="n"/>
      <c r="M97" s="21" t="n"/>
      <c r="N97" s="21" t="n"/>
      <c r="O97" s="15">
        <f>IF(D97="","",IFERROR(IF(COUNTIF('Budget chantier'!$A$7:$A$106,D97)&gt;0,"Oui","Non"),"Non"))</f>
        <v/>
      </c>
      <c r="P97" s="15">
        <f>IF(G97="","",IFERROR(IF(G97="Annulée","À exclure","À inclure"),"À vérifier"))</f>
        <v/>
      </c>
    </row>
    <row r="98">
      <c r="A98" s="27" t="n"/>
      <c r="B98" s="21" t="n"/>
      <c r="C98" s="21" t="n"/>
      <c r="D98" s="21" t="n"/>
      <c r="E98" s="21" t="n"/>
      <c r="F98" s="21" t="n"/>
      <c r="G98" s="21" t="n"/>
      <c r="H98" s="46" t="n"/>
      <c r="I98" s="43">
        <f>IF(H98="","",IFERROR(H98*'Paramètres'!$E$3,0))</f>
        <v/>
      </c>
      <c r="J98" s="43">
        <f>IF(H98="","",IFERROR(H98*'Paramètres'!$E$4,0))</f>
        <v/>
      </c>
      <c r="K98" s="43">
        <f>IF(H98="","",IFERROR(H98+I98+J98,0))</f>
        <v/>
      </c>
      <c r="L98" s="27" t="n"/>
      <c r="M98" s="21" t="n"/>
      <c r="N98" s="21" t="n"/>
      <c r="O98" s="15">
        <f>IF(D98="","",IFERROR(IF(COUNTIF('Budget chantier'!$A$7:$A$106,D98)&gt;0,"Oui","Non"),"Non"))</f>
        <v/>
      </c>
      <c r="P98" s="15">
        <f>IF(G98="","",IFERROR(IF(G98="Annulée","À exclure","À inclure"),"À vérifier"))</f>
        <v/>
      </c>
    </row>
    <row r="99">
      <c r="A99" s="27" t="n"/>
      <c r="B99" s="21" t="n"/>
      <c r="C99" s="21" t="n"/>
      <c r="D99" s="21" t="n"/>
      <c r="E99" s="21" t="n"/>
      <c r="F99" s="21" t="n"/>
      <c r="G99" s="21" t="n"/>
      <c r="H99" s="46" t="n"/>
      <c r="I99" s="43">
        <f>IF(H99="","",IFERROR(H99*'Paramètres'!$E$3,0))</f>
        <v/>
      </c>
      <c r="J99" s="43">
        <f>IF(H99="","",IFERROR(H99*'Paramètres'!$E$4,0))</f>
        <v/>
      </c>
      <c r="K99" s="43">
        <f>IF(H99="","",IFERROR(H99+I99+J99,0))</f>
        <v/>
      </c>
      <c r="L99" s="27" t="n"/>
      <c r="M99" s="21" t="n"/>
      <c r="N99" s="21" t="n"/>
      <c r="O99" s="15">
        <f>IF(D99="","",IFERROR(IF(COUNTIF('Budget chantier'!$A$7:$A$106,D99)&gt;0,"Oui","Non"),"Non"))</f>
        <v/>
      </c>
      <c r="P99" s="15">
        <f>IF(G99="","",IFERROR(IF(G99="Annulée","À exclure","À inclure"),"À vérifier"))</f>
        <v/>
      </c>
    </row>
    <row r="100">
      <c r="A100" s="27" t="n"/>
      <c r="B100" s="21" t="n"/>
      <c r="C100" s="21" t="n"/>
      <c r="D100" s="21" t="n"/>
      <c r="E100" s="21" t="n"/>
      <c r="F100" s="21" t="n"/>
      <c r="G100" s="21" t="n"/>
      <c r="H100" s="46" t="n"/>
      <c r="I100" s="43">
        <f>IF(H100="","",IFERROR(H100*'Paramètres'!$E$3,0))</f>
        <v/>
      </c>
      <c r="J100" s="43">
        <f>IF(H100="","",IFERROR(H100*'Paramètres'!$E$4,0))</f>
        <v/>
      </c>
      <c r="K100" s="43">
        <f>IF(H100="","",IFERROR(H100+I100+J100,0))</f>
        <v/>
      </c>
      <c r="L100" s="27" t="n"/>
      <c r="M100" s="21" t="n"/>
      <c r="N100" s="21" t="n"/>
      <c r="O100" s="15">
        <f>IF(D100="","",IFERROR(IF(COUNTIF('Budget chantier'!$A$7:$A$106,D100)&gt;0,"Oui","Non"),"Non"))</f>
        <v/>
      </c>
      <c r="P100" s="15">
        <f>IF(G100="","",IFERROR(IF(G100="Annulée","À exclure","À inclure"),"À vérifier"))</f>
        <v/>
      </c>
    </row>
    <row r="101">
      <c r="A101" s="27" t="n"/>
      <c r="B101" s="21" t="n"/>
      <c r="C101" s="21" t="n"/>
      <c r="D101" s="21" t="n"/>
      <c r="E101" s="21" t="n"/>
      <c r="F101" s="21" t="n"/>
      <c r="G101" s="21" t="n"/>
      <c r="H101" s="46" t="n"/>
      <c r="I101" s="43">
        <f>IF(H101="","",IFERROR(H101*'Paramètres'!$E$3,0))</f>
        <v/>
      </c>
      <c r="J101" s="43">
        <f>IF(H101="","",IFERROR(H101*'Paramètres'!$E$4,0))</f>
        <v/>
      </c>
      <c r="K101" s="43">
        <f>IF(H101="","",IFERROR(H101+I101+J101,0))</f>
        <v/>
      </c>
      <c r="L101" s="27" t="n"/>
      <c r="M101" s="21" t="n"/>
      <c r="N101" s="21" t="n"/>
      <c r="O101" s="15">
        <f>IF(D101="","",IFERROR(IF(COUNTIF('Budget chantier'!$A$7:$A$106,D101)&gt;0,"Oui","Non"),"Non"))</f>
        <v/>
      </c>
      <c r="P101" s="15">
        <f>IF(G101="","",IFERROR(IF(G101="Annulée","À exclure","À inclure"),"À vérifier"))</f>
        <v/>
      </c>
    </row>
    <row r="102">
      <c r="A102" s="27" t="n"/>
      <c r="B102" s="21" t="n"/>
      <c r="C102" s="21" t="n"/>
      <c r="D102" s="21" t="n"/>
      <c r="E102" s="21" t="n"/>
      <c r="F102" s="21" t="n"/>
      <c r="G102" s="21" t="n"/>
      <c r="H102" s="46" t="n"/>
      <c r="I102" s="43">
        <f>IF(H102="","",IFERROR(H102*'Paramètres'!$E$3,0))</f>
        <v/>
      </c>
      <c r="J102" s="43">
        <f>IF(H102="","",IFERROR(H102*'Paramètres'!$E$4,0))</f>
        <v/>
      </c>
      <c r="K102" s="43">
        <f>IF(H102="","",IFERROR(H102+I102+J102,0))</f>
        <v/>
      </c>
      <c r="L102" s="27" t="n"/>
      <c r="M102" s="21" t="n"/>
      <c r="N102" s="21" t="n"/>
      <c r="O102" s="15">
        <f>IF(D102="","",IFERROR(IF(COUNTIF('Budget chantier'!$A$7:$A$106,D102)&gt;0,"Oui","Non"),"Non"))</f>
        <v/>
      </c>
      <c r="P102" s="15">
        <f>IF(G102="","",IFERROR(IF(G102="Annulée","À exclure","À inclure"),"À vérifier"))</f>
        <v/>
      </c>
    </row>
    <row r="103">
      <c r="A103" s="27" t="n"/>
      <c r="B103" s="21" t="n"/>
      <c r="C103" s="21" t="n"/>
      <c r="D103" s="21" t="n"/>
      <c r="E103" s="21" t="n"/>
      <c r="F103" s="21" t="n"/>
      <c r="G103" s="21" t="n"/>
      <c r="H103" s="46" t="n"/>
      <c r="I103" s="43">
        <f>IF(H103="","",IFERROR(H103*'Paramètres'!$E$3,0))</f>
        <v/>
      </c>
      <c r="J103" s="43">
        <f>IF(H103="","",IFERROR(H103*'Paramètres'!$E$4,0))</f>
        <v/>
      </c>
      <c r="K103" s="43">
        <f>IF(H103="","",IFERROR(H103+I103+J103,0))</f>
        <v/>
      </c>
      <c r="L103" s="27" t="n"/>
      <c r="M103" s="21" t="n"/>
      <c r="N103" s="21" t="n"/>
      <c r="O103" s="15">
        <f>IF(D103="","",IFERROR(IF(COUNTIF('Budget chantier'!$A$7:$A$106,D103)&gt;0,"Oui","Non"),"Non"))</f>
        <v/>
      </c>
      <c r="P103" s="15">
        <f>IF(G103="","",IFERROR(IF(G103="Annulée","À exclure","À inclure"),"À vérifier"))</f>
        <v/>
      </c>
    </row>
    <row r="104">
      <c r="A104" s="27" t="n"/>
      <c r="B104" s="21" t="n"/>
      <c r="C104" s="21" t="n"/>
      <c r="D104" s="21" t="n"/>
      <c r="E104" s="21" t="n"/>
      <c r="F104" s="21" t="n"/>
      <c r="G104" s="21" t="n"/>
      <c r="H104" s="46" t="n"/>
      <c r="I104" s="43">
        <f>IF(H104="","",IFERROR(H104*'Paramètres'!$E$3,0))</f>
        <v/>
      </c>
      <c r="J104" s="43">
        <f>IF(H104="","",IFERROR(H104*'Paramètres'!$E$4,0))</f>
        <v/>
      </c>
      <c r="K104" s="43">
        <f>IF(H104="","",IFERROR(H104+I104+J104,0))</f>
        <v/>
      </c>
      <c r="L104" s="27" t="n"/>
      <c r="M104" s="21" t="n"/>
      <c r="N104" s="21" t="n"/>
      <c r="O104" s="15">
        <f>IF(D104="","",IFERROR(IF(COUNTIF('Budget chantier'!$A$7:$A$106,D104)&gt;0,"Oui","Non"),"Non"))</f>
        <v/>
      </c>
      <c r="P104" s="15">
        <f>IF(G104="","",IFERROR(IF(G104="Annulée","À exclure","À inclure"),"À vérifier"))</f>
        <v/>
      </c>
    </row>
    <row r="105">
      <c r="A105" s="27" t="n"/>
      <c r="B105" s="21" t="n"/>
      <c r="C105" s="21" t="n"/>
      <c r="D105" s="21" t="n"/>
      <c r="E105" s="21" t="n"/>
      <c r="F105" s="21" t="n"/>
      <c r="G105" s="21" t="n"/>
      <c r="H105" s="46" t="n"/>
      <c r="I105" s="43">
        <f>IF(H105="","",IFERROR(H105*'Paramètres'!$E$3,0))</f>
        <v/>
      </c>
      <c r="J105" s="43">
        <f>IF(H105="","",IFERROR(H105*'Paramètres'!$E$4,0))</f>
        <v/>
      </c>
      <c r="K105" s="43">
        <f>IF(H105="","",IFERROR(H105+I105+J105,0))</f>
        <v/>
      </c>
      <c r="L105" s="27" t="n"/>
      <c r="M105" s="21" t="n"/>
      <c r="N105" s="21" t="n"/>
      <c r="O105" s="15">
        <f>IF(D105="","",IFERROR(IF(COUNTIF('Budget chantier'!$A$7:$A$106,D105)&gt;0,"Oui","Non"),"Non"))</f>
        <v/>
      </c>
      <c r="P105" s="15">
        <f>IF(G105="","",IFERROR(IF(G105="Annulée","À exclure","À inclure"),"À vérifier"))</f>
        <v/>
      </c>
    </row>
    <row r="106">
      <c r="A106" s="27" t="n"/>
      <c r="B106" s="21" t="n"/>
      <c r="C106" s="21" t="n"/>
      <c r="D106" s="21" t="n"/>
      <c r="E106" s="21" t="n"/>
      <c r="F106" s="21" t="n"/>
      <c r="G106" s="21" t="n"/>
      <c r="H106" s="46" t="n"/>
      <c r="I106" s="43">
        <f>IF(H106="","",IFERROR(H106*'Paramètres'!$E$3,0))</f>
        <v/>
      </c>
      <c r="J106" s="43">
        <f>IF(H106="","",IFERROR(H106*'Paramètres'!$E$4,0))</f>
        <v/>
      </c>
      <c r="K106" s="43">
        <f>IF(H106="","",IFERROR(H106+I106+J106,0))</f>
        <v/>
      </c>
      <c r="L106" s="27" t="n"/>
      <c r="M106" s="21" t="n"/>
      <c r="N106" s="21" t="n"/>
      <c r="O106" s="15">
        <f>IF(D106="","",IFERROR(IF(COUNTIF('Budget chantier'!$A$7:$A$106,D106)&gt;0,"Oui","Non"),"Non"))</f>
        <v/>
      </c>
      <c r="P106" s="15">
        <f>IF(G106="","",IFERROR(IF(G106="Annulée","À exclure","À inclure"),"À vérifier"))</f>
        <v/>
      </c>
    </row>
    <row r="108">
      <c r="A108" s="24" t="inlineStr">
        <is>
          <t>Sommaire des dépenses</t>
        </is>
      </c>
    </row>
    <row r="109">
      <c r="A109" s="16" t="inlineStr">
        <is>
          <t>Total avant taxes</t>
        </is>
      </c>
      <c r="B109" s="45">
        <f>IFERROR(SUM(H7:H106),0)</f>
        <v/>
      </c>
    </row>
    <row r="110">
      <c r="A110" s="16" t="inlineStr">
        <is>
          <t>Total TPS</t>
        </is>
      </c>
      <c r="B110" s="45">
        <f>IFERROR(SUM(I7:I106),0)</f>
        <v/>
      </c>
    </row>
    <row r="111">
      <c r="A111" s="16" t="inlineStr">
        <is>
          <t>Total TVQ</t>
        </is>
      </c>
      <c r="B111" s="45">
        <f>IFERROR(SUM(J7:J106),0)</f>
        <v/>
      </c>
    </row>
    <row r="112">
      <c r="A112" s="16" t="inlineStr">
        <is>
          <t>Total incluant les taxes</t>
        </is>
      </c>
      <c r="B112" s="45">
        <f>IFERROR(SUM(K7:K106),0)</f>
        <v/>
      </c>
    </row>
    <row r="113">
      <c r="A113" s="16" t="inlineStr">
        <is>
          <t>Total payé avant taxes</t>
        </is>
      </c>
      <c r="B113" s="45">
        <f>IFERROR(SUMIFS(H7:H106,G7:G106,"Payée"),0)</f>
        <v/>
      </c>
    </row>
    <row r="114">
      <c r="A114" s="16" t="inlineStr">
        <is>
          <t>Total à payer avant taxes</t>
        </is>
      </c>
      <c r="B114" s="45">
        <f>IFERROR(SUMIFS(H7:H106,G7:G106,"À payer"),0)</f>
        <v/>
      </c>
    </row>
    <row r="115">
      <c r="A115" s="16" t="inlineStr">
        <is>
          <t>Total engagé avant taxes</t>
        </is>
      </c>
      <c r="B115" s="45">
        <f>IFERROR(SUMIFS(H7:H106,G7:G106,"Engagée"),0)</f>
        <v/>
      </c>
    </row>
    <row r="116">
      <c r="A116" s="16" t="inlineStr">
        <is>
          <t>Codes budgétaires invalides</t>
        </is>
      </c>
      <c r="B116" s="3">
        <f>IFERROR(COUNTIF(O7:O106,"Non"),0)</f>
        <v/>
      </c>
    </row>
  </sheetData>
  <autoFilter ref="A6:P106"/>
  <mergeCells count="2">
    <mergeCell ref="A1:P1"/>
    <mergeCell ref="A108:B108"/>
  </mergeCells>
  <conditionalFormatting sqref="G7:G106">
    <cfRule type="expression" priority="1" dxfId="0">
      <formula>$G7="Payée"</formula>
    </cfRule>
    <cfRule type="expression" priority="2" dxfId="1">
      <formula>$G7="À payer"</formula>
    </cfRule>
    <cfRule type="expression" priority="3" dxfId="5">
      <formula>$G7="Engagée"</formula>
    </cfRule>
    <cfRule type="expression" priority="4" dxfId="4">
      <formula>$G7="Annulée"</formula>
    </cfRule>
  </conditionalFormatting>
  <conditionalFormatting sqref="O7:O106">
    <cfRule type="expression" priority="5" dxfId="0">
      <formula>$O7="Oui"</formula>
    </cfRule>
    <cfRule type="expression" priority="6" dxfId="3">
      <formula>$O7="Non"</formula>
    </cfRule>
  </conditionalFormatting>
  <conditionalFormatting sqref="L7:L106">
    <cfRule type="expression" priority="7" dxfId="1">
      <formula>AND($G7="À payer",$L7="")</formula>
    </cfRule>
  </conditionalFormatting>
  <dataValidations count="8">
    <dataValidation sqref="A7:A106" showErrorMessage="1" showInputMessage="1" allowBlank="1" type="date" operator="between">
      <formula1>DATE(2020,1,1)</formula1>
      <formula2>DATE(2100,12,31)</formula2>
    </dataValidation>
    <dataValidation sqref="C7:C106" showErrorMessage="1" showInputMessage="1" allowBlank="1" type="list">
      <formula1>'Paramètres'!$I$16:$I$23</formula1>
    </dataValidation>
    <dataValidation sqref="D7:D106" showErrorMessage="1" showInputMessage="1" allowBlank="1" type="list">
      <formula1>'Budget chantier'!$A$7:$A$106</formula1>
    </dataValidation>
    <dataValidation sqref="F7:F106" showErrorMessage="1" showInputMessage="1" allowBlank="1" type="list">
      <formula1>'Paramètres'!$C$16:$C$22</formula1>
    </dataValidation>
    <dataValidation sqref="G7:G106" showErrorMessage="1" showInputMessage="1" allowBlank="1" type="list">
      <formula1>'Paramètres'!$G$16:$G$19</formula1>
    </dataValidation>
    <dataValidation sqref="H7:H106" showErrorMessage="1" showInputMessage="1" allowBlank="1" type="decimal" operator="greaterThanOrEqual">
      <formula1>0</formula1>
    </dataValidation>
    <dataValidation sqref="L7:L106" showErrorMessage="1" showInputMessage="1" allowBlank="1" type="date" operator="between">
      <formula1>DATE(2020,1,1)</formula1>
      <formula2>DATE(2100,12,31)</formula2>
    </dataValidation>
    <dataValidation sqref="M7:M106" showErrorMessage="1" showInputMessage="1" allowBlank="1" type="list">
      <formula1>"Carte de crédit,Virement bancaire,Chèque,Paie,Comptant,Autre"</formula1>
    </dataValidation>
  </dataValidations>
  <pageMargins left="0.3" right="0.3" top="0.5" bottom="0.5" header="0.2" footer="0.2"/>
  <pageSetup orientation="landscape" fitToHeight="0" fitToWidth="1"/>
  <headerFooter>
    <oddHeader/>
    <oddFooter>&amp;CNo de chantier : &amp;F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25" customWidth="1" min="3" max="3"/>
    <col width="34" customWidth="1" min="4" max="4"/>
    <col width="22" customWidth="1" min="5" max="5"/>
    <col width="3" customWidth="1" min="6" max="6"/>
    <col width="22" customWidth="1" min="7" max="7"/>
    <col width="3" customWidth="1" min="8" max="8"/>
    <col width="30" customWidth="1" min="9" max="9"/>
    <col width="3" customWidth="1" min="10" max="10"/>
    <col width="22" customWidth="1" min="11" max="11"/>
  </cols>
  <sheetData>
    <row r="1">
      <c r="A1" s="1" t="inlineStr">
        <is>
          <t>Renseignements du chantier</t>
        </is>
      </c>
      <c r="D1" s="1" t="inlineStr">
        <is>
          <t>Paramètres financiers</t>
        </is>
      </c>
    </row>
    <row r="3">
      <c r="A3" s="2" t="inlineStr">
        <is>
          <t>Nom du chantier</t>
        </is>
      </c>
      <c r="B3" s="21" t="inlineStr">
        <is>
          <t>Rénovation duplex Saint-Sauveur</t>
        </is>
      </c>
      <c r="D3" s="2" t="inlineStr">
        <is>
          <t>Taux TPS</t>
        </is>
      </c>
      <c r="E3" s="49" t="n">
        <v>0.05</v>
      </c>
    </row>
    <row r="4">
      <c r="A4" s="2" t="inlineStr">
        <is>
          <t>Numéro de chantier</t>
        </is>
      </c>
      <c r="B4" s="21" t="inlineStr">
        <is>
          <t>CH-2026-014</t>
        </is>
      </c>
      <c r="D4" s="2" t="inlineStr">
        <is>
          <t>Taux TVQ</t>
        </is>
      </c>
      <c r="E4" s="50" t="n">
        <v>0.09975000000000001</v>
      </c>
    </row>
    <row r="5">
      <c r="A5" s="2" t="inlineStr">
        <is>
          <t>Client</t>
        </is>
      </c>
      <c r="B5" s="21" t="inlineStr">
        <is>
          <t>Gestion immobilière Tremblay inc.</t>
        </is>
      </c>
      <c r="D5" s="2" t="inlineStr">
        <is>
          <t>Seuil d’avertissement d’écart</t>
        </is>
      </c>
      <c r="E5" s="49" t="n">
        <v>0.05</v>
      </c>
    </row>
    <row r="6">
      <c r="A6" s="2" t="inlineStr">
        <is>
          <t>Adresse du chantier</t>
        </is>
      </c>
      <c r="B6" s="21" t="inlineStr">
        <is>
          <t>1450, rue Saint-Vallier Ouest, Québec (Québec)</t>
        </is>
      </c>
      <c r="D6" s="2" t="inlineStr">
        <is>
          <t>Seuil critique d’écart</t>
        </is>
      </c>
      <c r="E6" s="49" t="n">
        <v>0.1</v>
      </c>
    </row>
    <row r="7">
      <c r="A7" s="2" t="inlineStr">
        <is>
          <t>Responsable</t>
        </is>
      </c>
      <c r="B7" s="21" t="inlineStr">
        <is>
          <t>Marc Gagnon</t>
        </is>
      </c>
      <c r="D7" s="2" t="inlineStr">
        <is>
          <t>Taux horaire interne par défaut</t>
        </is>
      </c>
      <c r="E7" s="51" t="n">
        <v>42</v>
      </c>
    </row>
    <row r="8">
      <c r="A8" s="2" t="inlineStr">
        <is>
          <t>Date de début prévue</t>
        </is>
      </c>
      <c r="B8" s="31" t="n">
        <v>46191</v>
      </c>
      <c r="D8" s="2" t="inlineStr">
        <is>
          <t>Taux kilométrique par défaut</t>
        </is>
      </c>
      <c r="E8" s="51" t="n">
        <v>0.7</v>
      </c>
    </row>
    <row r="9">
      <c r="A9" s="2" t="inlineStr">
        <is>
          <t>Date de fin prévue</t>
        </is>
      </c>
      <c r="B9" s="31" t="n">
        <v>46331</v>
      </c>
      <c r="D9" s="2" t="inlineStr">
        <is>
          <t>Traitement budgétaire des taxes</t>
        </is>
      </c>
      <c r="E9" s="21" t="inlineStr">
        <is>
          <t>Hors taxes</t>
        </is>
      </c>
    </row>
    <row r="10">
      <c r="A10" s="2" t="inlineStr">
        <is>
          <t>Statut du chantier</t>
        </is>
      </c>
      <c r="B10" s="21" t="inlineStr">
        <is>
          <t>En cours</t>
        </is>
      </c>
    </row>
    <row r="11">
      <c r="D11" s="32" t="inlineStr">
        <is>
          <t>Les montants budgétaires et les coûts suivis dans ce modèle sont généralement présentés avant taxes. Valider le traitement fiscal applicable à votre entreprise auprès de votre comptable ou de votre fiscaliste.</t>
        </is>
      </c>
      <c r="E11" s="37" t="n"/>
      <c r="F11" s="37" t="n"/>
      <c r="G11" s="37" t="n"/>
      <c r="H11" s="38" t="n"/>
    </row>
    <row r="12">
      <c r="D12" s="52" t="n"/>
      <c r="H12" s="53" t="n"/>
    </row>
    <row r="13">
      <c r="D13" s="39" t="n"/>
      <c r="E13" s="40" t="n"/>
      <c r="F13" s="40" t="n"/>
      <c r="G13" s="40" t="n"/>
      <c r="H13" s="41" t="n"/>
    </row>
    <row r="14">
      <c r="A14" s="1" t="inlineStr">
        <is>
          <t>Listes de validation</t>
        </is>
      </c>
    </row>
    <row r="15">
      <c r="A15" s="5" t="inlineStr">
        <is>
          <t>Phases</t>
        </is>
      </c>
      <c r="C15" s="5" t="inlineStr">
        <is>
          <t>Types de coûts</t>
        </is>
      </c>
      <c r="E15" s="5" t="inlineStr">
        <is>
          <t>Statuts budgétaires</t>
        </is>
      </c>
      <c r="G15" s="5" t="inlineStr">
        <is>
          <t>Statuts de dépenses</t>
        </is>
      </c>
      <c r="I15" s="5" t="inlineStr">
        <is>
          <t>Fournisseurs</t>
        </is>
      </c>
      <c r="K15" s="5" t="inlineStr">
        <is>
          <t>Traitements de taxes</t>
        </is>
      </c>
    </row>
    <row r="16">
      <c r="A16" s="12" t="inlineStr">
        <is>
          <t>Administration et permis</t>
        </is>
      </c>
      <c r="C16" s="12" t="inlineStr">
        <is>
          <t>Main-d’œuvre interne</t>
        </is>
      </c>
      <c r="E16" s="12" t="inlineStr">
        <is>
          <t>À venir</t>
        </is>
      </c>
      <c r="G16" s="12" t="inlineStr">
        <is>
          <t>Payée</t>
        </is>
      </c>
      <c r="I16" s="12" t="inlineStr">
        <is>
          <t>BMR Québec</t>
        </is>
      </c>
      <c r="K16" s="12" t="inlineStr">
        <is>
          <t>Hors taxes</t>
        </is>
      </c>
    </row>
    <row r="17">
      <c r="A17" s="33" t="inlineStr">
        <is>
          <t>Démolition</t>
        </is>
      </c>
      <c r="C17" s="33" t="inlineStr">
        <is>
          <t>Matériaux</t>
        </is>
      </c>
      <c r="E17" s="33" t="inlineStr">
        <is>
          <t>En cours</t>
        </is>
      </c>
      <c r="G17" s="33" t="inlineStr">
        <is>
          <t>À payer</t>
        </is>
      </c>
      <c r="I17" s="33" t="inlineStr">
        <is>
          <t>Canac</t>
        </is>
      </c>
      <c r="K17" s="33" t="inlineStr">
        <is>
          <t>Taxes incluses</t>
        </is>
      </c>
    </row>
    <row r="18">
      <c r="A18" s="12" t="inlineStr">
        <is>
          <t>Excavation et fondation</t>
        </is>
      </c>
      <c r="C18" s="12" t="inlineStr">
        <is>
          <t>Sous-traitance</t>
        </is>
      </c>
      <c r="E18" s="12" t="inlineStr">
        <is>
          <t>Terminé</t>
        </is>
      </c>
      <c r="G18" s="12" t="inlineStr">
        <is>
          <t>Engagée</t>
        </is>
      </c>
      <c r="I18" s="12" t="inlineStr">
        <is>
          <t>Plomberie Nordik inc.</t>
        </is>
      </c>
      <c r="K18" s="12" t="n"/>
    </row>
    <row r="19">
      <c r="A19" s="33" t="inlineStr">
        <is>
          <t>Charpente et structure</t>
        </is>
      </c>
      <c r="C19" s="33" t="inlineStr">
        <is>
          <t>Location d’équipement</t>
        </is>
      </c>
      <c r="E19" s="33" t="inlineStr">
        <is>
          <t>En dépassement</t>
        </is>
      </c>
      <c r="G19" s="33" t="inlineStr">
        <is>
          <t>Annulée</t>
        </is>
      </c>
      <c r="I19" s="33" t="inlineStr">
        <is>
          <t>Électricité Beaulieu inc.</t>
        </is>
      </c>
      <c r="K19" s="33" t="n"/>
    </row>
    <row r="20">
      <c r="A20" s="12" t="inlineStr">
        <is>
          <t>Toiture</t>
        </is>
      </c>
      <c r="C20" s="12" t="inlineStr">
        <is>
          <t>Permis et frais</t>
        </is>
      </c>
      <c r="E20" s="12" t="inlineStr">
        <is>
          <t>En attente</t>
        </is>
      </c>
      <c r="G20" s="12" t="n"/>
      <c r="I20" s="12" t="inlineStr">
        <is>
          <t>Location d’outils Capitale</t>
        </is>
      </c>
      <c r="K20" s="12" t="n"/>
    </row>
    <row r="21">
      <c r="A21" s="33" t="inlineStr">
        <is>
          <t>Portes et fenêtres</t>
        </is>
      </c>
      <c r="C21" s="33" t="inlineStr">
        <is>
          <t>Transport et livraison</t>
        </is>
      </c>
      <c r="E21" s="33" t="n"/>
      <c r="G21" s="33" t="n"/>
      <c r="I21" s="33" t="inlineStr">
        <is>
          <t>Transport Lavoie</t>
        </is>
      </c>
      <c r="K21" s="33" t="n"/>
    </row>
    <row r="22">
      <c r="A22" s="12" t="inlineStr">
        <is>
          <t>Plomberie</t>
        </is>
      </c>
      <c r="C22" s="12" t="inlineStr">
        <is>
          <t>Autre</t>
        </is>
      </c>
      <c r="E22" s="12" t="n"/>
      <c r="G22" s="12" t="n"/>
      <c r="I22" s="12" t="inlineStr">
        <is>
          <t>Ville de Québec</t>
        </is>
      </c>
      <c r="K22" s="12" t="n"/>
    </row>
    <row r="23">
      <c r="A23" s="33" t="inlineStr">
        <is>
          <t>Électricité</t>
        </is>
      </c>
      <c r="C23" s="33" t="n"/>
      <c r="E23" s="33" t="n"/>
      <c r="G23" s="33" t="n"/>
      <c r="I23" s="33" t="inlineStr">
        <is>
          <t>Main-d’œuvre interne</t>
        </is>
      </c>
      <c r="K23" s="33" t="n"/>
    </row>
    <row r="24">
      <c r="A24" s="12" t="inlineStr">
        <is>
          <t>Isolation et gypse</t>
        </is>
      </c>
      <c r="C24" s="12" t="n"/>
      <c r="E24" s="12" t="n"/>
      <c r="G24" s="12" t="n"/>
      <c r="I24" s="12" t="n"/>
      <c r="K24" s="12" t="n"/>
    </row>
    <row r="25">
      <c r="A25" s="33" t="inlineStr">
        <is>
          <t>Finition intérieure</t>
        </is>
      </c>
      <c r="C25" s="33" t="n"/>
      <c r="E25" s="33" t="n"/>
      <c r="G25" s="33" t="n"/>
      <c r="I25" s="33" t="n"/>
      <c r="K25" s="33" t="n"/>
    </row>
    <row r="26">
      <c r="A26" s="12" t="inlineStr">
        <is>
          <t>Revêtement extérieur</t>
        </is>
      </c>
      <c r="C26" s="12" t="n"/>
      <c r="E26" s="12" t="n"/>
      <c r="G26" s="12" t="n"/>
      <c r="I26" s="12" t="n"/>
      <c r="K26" s="12" t="n"/>
    </row>
    <row r="27">
      <c r="A27" s="33" t="inlineStr">
        <is>
          <t>Aménagement extérieur</t>
        </is>
      </c>
      <c r="C27" s="33" t="n"/>
      <c r="E27" s="33" t="n"/>
      <c r="G27" s="33" t="n"/>
      <c r="I27" s="33" t="n"/>
      <c r="K27" s="33" t="n"/>
    </row>
    <row r="28">
      <c r="A28" s="12" t="inlineStr">
        <is>
          <t>Contingence</t>
        </is>
      </c>
      <c r="C28" s="12" t="n"/>
      <c r="E28" s="12" t="n"/>
      <c r="G28" s="12" t="n"/>
      <c r="I28" s="12" t="n"/>
      <c r="K28" s="12" t="n"/>
    </row>
  </sheetData>
  <mergeCells count="4">
    <mergeCell ref="A1:B1"/>
    <mergeCell ref="D1:E1"/>
    <mergeCell ref="D11:H13"/>
    <mergeCell ref="A14:K14"/>
  </mergeCells>
  <dataValidations count="5">
    <dataValidation sqref="B8:B9" showErrorMessage="1" showInputMessage="1" allowBlank="0" type="date" operator="between">
      <formula1>DATE(2020,1,1)</formula1>
      <formula2>DATE(2100,12,31)</formula2>
    </dataValidation>
    <dataValidation sqref="B10" showErrorMessage="1" showInputMessage="1" allowBlank="0" type="list">
      <formula1>"En cours,En pause,Terminé,Annulé"</formula1>
    </dataValidation>
    <dataValidation sqref="E3:E6" showErrorMessage="1" showInputMessage="1" allowBlank="0" type="decimal" operator="between">
      <formula1>0</formula1>
      <formula2>1</formula2>
    </dataValidation>
    <dataValidation sqref="E7:E8" showErrorMessage="1" showInputMessage="1" allowBlank="0" type="decimal" operator="greaterThanOrEqual">
      <formula1>0</formula1>
    </dataValidation>
    <dataValidation sqref="E9" showErrorMessage="1" showInputMessage="1" allowBlank="0" type="list">
      <formula1>'Paramètres'!$K$16:$K$17</formula1>
    </dataValidation>
  </dataValidation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2026-08-27T07:58:10Z</dcterms:created>
  <dcterms:modified xmlns:dcterms="http://purl.org/dc/terms/" xmlns:xsi="http://www.w3.org/2001/XMLSchema-instance" xsi:type="dcterms:W3CDTF">2026-08-27T07:58:10Z</dcterms:modified>
</cp:coreProperties>
</file>