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bleau de bord" sheetId="1" state="visible" r:id="rId1"/>
    <sheet xmlns:r="http://schemas.openxmlformats.org/officeDocument/2006/relationships" name="Paramètres" sheetId="2" state="visible" r:id="rId2"/>
    <sheet xmlns:r="http://schemas.openxmlformats.org/officeDocument/2006/relationships" name="Calcul coût employeur" sheetId="3" state="visible" r:id="rId3"/>
  </sheets>
  <definedNames>
    <definedName name="_xlnm._FilterDatabase" localSheetId="1" hidden="1">'Paramètres'!$A$12:$H$22</definedName>
    <definedName name="_xlnm._FilterDatabase" localSheetId="2" hidden="1">'Calcul coût employeur'!$A$6:$AA$106</definedName>
  </definedNames>
  <calcPr calcId="124519" fullCalcOnLoad="1"/>
</workbook>
</file>

<file path=xl/styles.xml><?xml version="1.0" encoding="utf-8"?>
<styleSheet xmlns="http://schemas.openxmlformats.org/spreadsheetml/2006/main">
  <numFmts count="2">
    <numFmt numFmtId="164" formatCode="yyyy-mm-dd"/>
    <numFmt numFmtId="165" formatCode="#,##0.00 [$-fr-CA]"/>
  </numFmts>
  <fonts count="6">
    <font>
      <name val="Calibri"/>
      <family val="2"/>
      <color theme="1"/>
      <sz val="11"/>
      <scheme val="minor"/>
    </font>
    <font>
      <name val="Aptos"/>
      <b val="1"/>
      <color rgb="00FFFFFF"/>
      <sz val="14"/>
    </font>
    <font>
      <name val="Aptos"/>
      <color rgb="001F2933"/>
      <sz val="10"/>
    </font>
    <font>
      <name val="Aptos"/>
      <b val="1"/>
      <color rgb="00FFFFFF"/>
      <sz val="10"/>
    </font>
    <font>
      <name val="Aptos"/>
      <b val="1"/>
      <color rgb="00FFFFFF"/>
      <sz val="11"/>
    </font>
    <font>
      <name val="Aptos"/>
      <b val="1"/>
      <color rgb="001F2933"/>
      <sz val="11"/>
    </font>
  </fonts>
  <fills count="7">
    <fill>
      <patternFill/>
    </fill>
    <fill>
      <patternFill patternType="gray125"/>
    </fill>
    <fill>
      <patternFill patternType="solid">
        <fgColor rgb="00004B87"/>
      </patternFill>
    </fill>
    <fill>
      <patternFill patternType="solid">
        <fgColor rgb="00F2F7FB"/>
      </patternFill>
    </fill>
    <fill>
      <patternFill patternType="solid">
        <fgColor rgb="002D6A9F"/>
      </patternFill>
    </fill>
    <fill>
      <patternFill patternType="solid">
        <fgColor rgb="00FFF4D6"/>
      </patternFill>
    </fill>
    <fill>
      <patternFill patternType="solid">
        <fgColor rgb="00F1F3F5"/>
      </patternFill>
    </fill>
  </fills>
  <borders count="6">
    <border>
      <left/>
      <right/>
      <top/>
      <bottom/>
      <diagonal/>
    </border>
    <border>
      <left style="thin">
        <color rgb="00C7D5E0"/>
      </left>
      <right style="thin">
        <color rgb="00C7D5E0"/>
      </right>
      <top style="thin">
        <color rgb="00C7D5E0"/>
      </top>
      <bottom style="thin">
        <color rgb="00C7D5E0"/>
      </bottom>
    </border>
    <border>
      <left/>
      <right/>
      <top style="thin">
        <color rgb="00C7D5E0"/>
      </top>
      <bottom/>
      <diagonal/>
    </border>
    <border>
      <left/>
      <right style="thin">
        <color rgb="00C7D5E0"/>
      </right>
      <top style="thin">
        <color rgb="00C7D5E0"/>
      </top>
      <bottom/>
      <diagonal/>
    </border>
    <border>
      <left/>
      <right/>
      <top style="thin">
        <color rgb="00C7D5E0"/>
      </top>
      <bottom style="thin">
        <color rgb="00C7D5E0"/>
      </bottom>
      <diagonal/>
    </border>
    <border>
      <left/>
      <right style="thin">
        <color rgb="00C7D5E0"/>
      </right>
      <top style="thin">
        <color rgb="00C7D5E0"/>
      </top>
      <bottom style="thin">
        <color rgb="00C7D5E0"/>
      </bottom>
      <diagonal/>
    </border>
  </borders>
  <cellStyleXfs count="1">
    <xf numFmtId="0" fontId="0" fillId="0" borderId="0"/>
  </cellStyleXfs>
  <cellXfs count="31">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left" vertical="center" wrapText="1"/>
    </xf>
    <xf numFmtId="0" fontId="3" fillId="4" borderId="1" applyAlignment="1" pivotButton="0" quotePrefix="0" xfId="0">
      <alignment horizontal="center" vertical="center" wrapText="1"/>
    </xf>
    <xf numFmtId="0" fontId="2" fillId="6" borderId="1" applyAlignment="1" pivotButton="0" quotePrefix="0" xfId="0">
      <alignment horizontal="center" vertical="center" wrapText="1"/>
    </xf>
    <xf numFmtId="164" fontId="2" fillId="6" borderId="1" applyAlignment="1" pivotButton="0" quotePrefix="0" xfId="0">
      <alignment horizontal="center" vertical="center" wrapText="1"/>
    </xf>
    <xf numFmtId="0" fontId="3" fillId="4" borderId="1" applyAlignment="1" pivotButton="0" quotePrefix="0" xfId="0">
      <alignment horizontal="left" vertical="center" wrapText="1"/>
    </xf>
    <xf numFmtId="1" fontId="5" fillId="6" borderId="1" applyAlignment="1" pivotButton="0" quotePrefix="0" xfId="0">
      <alignment horizontal="right" vertical="center"/>
    </xf>
    <xf numFmtId="0" fontId="5" fillId="6" borderId="1" applyAlignment="1" pivotButton="0" quotePrefix="0" xfId="0">
      <alignment horizontal="center" vertical="center" wrapText="1"/>
    </xf>
    <xf numFmtId="165" fontId="5" fillId="6" borderId="1" applyAlignment="1" pivotButton="0" quotePrefix="0" xfId="0">
      <alignment horizontal="right" vertical="center"/>
    </xf>
    <xf numFmtId="0" fontId="1" fillId="2" borderId="0" applyAlignment="1" pivotButton="0" quotePrefix="0" xfId="0">
      <alignment horizontal="left" vertical="center" wrapText="1"/>
    </xf>
    <xf numFmtId="0" fontId="4" fillId="4" borderId="1" applyAlignment="1" pivotButton="0" quotePrefix="0" xfId="0">
      <alignment horizontal="center" vertical="center" wrapText="1"/>
    </xf>
    <xf numFmtId="0" fontId="2" fillId="3" borderId="1" applyAlignment="1" pivotButton="0" quotePrefix="0" xfId="0">
      <alignment horizontal="left" vertical="center" wrapText="1"/>
    </xf>
    <xf numFmtId="165" fontId="2" fillId="3" borderId="1" applyAlignment="1" pivotButton="0" quotePrefix="0" xfId="0">
      <alignment horizontal="right" vertical="center"/>
    </xf>
    <xf numFmtId="0" fontId="2" fillId="6" borderId="1" applyAlignment="1" pivotButton="0" quotePrefix="0" xfId="0">
      <alignment horizontal="left" vertical="center" wrapText="1"/>
    </xf>
    <xf numFmtId="165" fontId="2" fillId="6" borderId="1" applyAlignment="1" pivotButton="0" quotePrefix="0" xfId="0">
      <alignment horizontal="right" vertical="center"/>
    </xf>
    <xf numFmtId="0" fontId="2" fillId="5" borderId="1" applyAlignment="1" pivotButton="0" quotePrefix="0" xfId="0">
      <alignment horizontal="left" vertical="center" wrapText="1"/>
    </xf>
    <xf numFmtId="0" fontId="0" fillId="6" borderId="1" applyAlignment="1" pivotButton="0" quotePrefix="0" xfId="0">
      <alignment horizontal="center" vertical="center" wrapText="1"/>
    </xf>
    <xf numFmtId="164" fontId="2" fillId="5" borderId="1" applyAlignment="1" pivotButton="0" quotePrefix="0" xfId="0">
      <alignment horizontal="left" vertical="center" wrapText="1"/>
    </xf>
    <xf numFmtId="0" fontId="2" fillId="5" borderId="1" applyAlignment="1" pivotButton="0" quotePrefix="0" xfId="0">
      <alignment horizontal="center" vertical="center" wrapText="1"/>
    </xf>
    <xf numFmtId="10" fontId="2" fillId="5" borderId="1" applyAlignment="1" pivotButton="0" quotePrefix="0" xfId="0">
      <alignment horizontal="center" vertical="center" wrapText="1"/>
    </xf>
    <xf numFmtId="165" fontId="2" fillId="5" borderId="1" applyAlignment="1" pivotButton="0" quotePrefix="0" xfId="0">
      <alignment horizontal="center" vertical="center" wrapText="1"/>
    </xf>
    <xf numFmtId="164" fontId="2" fillId="5" borderId="1" applyAlignment="1" pivotButton="0" quotePrefix="0" xfId="0">
      <alignment horizontal="center" vertical="center" wrapText="1"/>
    </xf>
    <xf numFmtId="0" fontId="2" fillId="6" borderId="0" applyAlignment="1" pivotButton="0" quotePrefix="0" xfId="0">
      <alignment horizontal="left" vertical="center" wrapText="1"/>
    </xf>
    <xf numFmtId="165" fontId="2" fillId="6" borderId="1" applyAlignment="1" pivotButton="0" quotePrefix="0" xfId="0">
      <alignment horizontal="center" vertical="center" wrapText="1"/>
    </xf>
    <xf numFmtId="165" fontId="2" fillId="5" borderId="1" applyAlignment="1" pivotButton="0" quotePrefix="0" xfId="0">
      <alignment horizontal="left" vertical="center" wrapText="1"/>
    </xf>
    <xf numFmtId="10" fontId="2" fillId="6" borderId="1" applyAlignment="1" pivotButton="0" quotePrefix="0" xfId="0">
      <alignment horizontal="center" vertical="center" wrapText="1"/>
    </xf>
    <xf numFmtId="0" fontId="0" fillId="6" borderId="1" pivotButton="0" quotePrefix="0" xfId="0"/>
    <xf numFmtId="165" fontId="0" fillId="0" borderId="1" pivotButton="0" quotePrefix="0" xfId="0"/>
    <xf numFmtId="0" fontId="0" fillId="0" borderId="4" pivotButton="0" quotePrefix="0" xfId="0"/>
    <xf numFmtId="0" fontId="0" fillId="0" borderId="5" pivotButton="0" quotePrefix="0" xfId="0"/>
  </cellXfs>
  <cellStyles count="1">
    <cellStyle name="Normal" xfId="0" builtinId="0" hidden="0"/>
  </cellStyles>
  <dxfs count="5">
    <dxf>
      <font>
        <name val="Aptos"/>
        <b val="1"/>
        <color rgb="00147D64"/>
        <sz val="10"/>
      </font>
      <fill>
        <patternFill patternType="solid">
          <fgColor rgb="00E4F3EC"/>
        </patternFill>
      </fill>
    </dxf>
    <dxf>
      <font>
        <name val="Aptos"/>
        <b val="1"/>
        <color rgb="00C73939"/>
        <sz val="10"/>
      </font>
      <fill>
        <patternFill patternType="solid">
          <fgColor rgb="00FDE9E7"/>
        </patternFill>
      </fill>
    </dxf>
    <dxf>
      <fill>
        <patternFill patternType="solid">
          <fgColor rgb="00FDE9E7"/>
        </patternFill>
      </fill>
    </dxf>
    <dxf>
      <fill>
        <patternFill patternType="solid">
          <fgColor rgb="00FFF4D6"/>
        </patternFill>
      </fill>
    </dxf>
    <dxf>
      <fill>
        <patternFill patternType="solid">
          <fgColor rgb="00E4F3E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Salaire brut et coût employeur annuel</a:t>
            </a:r>
          </a:p>
        </rich>
      </tx>
    </title>
    <plotArea>
      <barChart>
        <barDir val="col"/>
        <grouping val="clustered"/>
        <ser>
          <idx val="0"/>
          <order val="0"/>
          <tx>
            <strRef>
              <f>'Tableau de bord'!C15</f>
            </strRef>
          </tx>
          <spPr>
            <a:solidFill xmlns:a="http://schemas.openxmlformats.org/drawingml/2006/main">
              <a:srgbClr val="2D6A9F"/>
            </a:solidFill>
            <a:ln xmlns:a="http://schemas.openxmlformats.org/drawingml/2006/main">
              <a:prstDash val="solid"/>
            </a:ln>
          </spPr>
          <cat>
            <numRef>
              <f>'Tableau de bord'!$A$16:$A$24</f>
            </numRef>
          </cat>
          <val>
            <numRef>
              <f>'Tableau de bord'!$C$16:$C$24</f>
            </numRef>
          </val>
        </ser>
        <ser>
          <idx val="1"/>
          <order val="1"/>
          <tx>
            <strRef>
              <f>'Tableau de bord'!D15</f>
            </strRef>
          </tx>
          <spPr>
            <a:solidFill xmlns:a="http://schemas.openxmlformats.org/drawingml/2006/main">
              <a:srgbClr val="147D64"/>
            </a:solidFill>
            <a:ln xmlns:a="http://schemas.openxmlformats.org/drawingml/2006/main">
              <a:prstDash val="solid"/>
            </a:ln>
          </spPr>
          <cat>
            <numRef>
              <f>'Tableau de bord'!$A$16:$A$24</f>
            </numRef>
          </cat>
          <val>
            <numRef>
              <f>'Tableau de bord'!$D$16:$D$24</f>
            </numRef>
          </val>
        </ser>
        <dLbls>
          <showVal val="0"/>
        </dLbls>
        <gapWidth val="150"/>
        <axId val="10"/>
        <axId val="100"/>
      </barChart>
      <catAx>
        <axId val="10"/>
        <scaling>
          <orientation val="minMax"/>
        </scaling>
        <axPos val="l"/>
        <title>
          <tx>
            <rich>
              <a:bodyPr xmlns:a="http://schemas.openxmlformats.org/drawingml/2006/main"/>
              <a:p xmlns:a="http://schemas.openxmlformats.org/drawingml/2006/main">
                <a:pPr>
                  <a:defRPr/>
                </a:pPr>
                <a:r>
                  <a:t>Employés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Montant en dollars canadiens</a:t>
                </a:r>
              </a:p>
            </rich>
          </tx>
        </title>
        <numFmt formatCode="#,##0.00 [$-fr-CA]"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5</col>
      <colOff>0</colOff>
      <row>4</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tblCotisations" displayName="tblCotisations" ref="A12:H22" headerRowCount="1">
  <autoFilter ref="A12:H22"/>
  <tableColumns count="8">
    <tableColumn id="1" name="Code"/>
    <tableColumn id="2" name="Poste de coût"/>
    <tableColumn id="3" name="Taux employeur"/>
    <tableColumn id="4" name="Exemption annuelle"/>
    <tableColumn id="5" name="Plafond annuel de base"/>
    <tableColumn id="6" name="Actif"/>
    <tableColumn id="7" name="Source ou note de vérification"/>
    <tableColumn id="8" name="Dernière vérification"/>
  </tableColumns>
  <tableStyleInfo name="TableStyleMedium2" showFirstColumn="0" showLastColumn="0" showRowStripes="1" showColumnStripes="0"/>
</table>
</file>

<file path=xl/tables/table2.xml><?xml version="1.0" encoding="utf-8"?>
<table xmlns="http://schemas.openxmlformats.org/spreadsheetml/2006/main" id="2" name="tblCoutsEmployeur" displayName="tblCoutsEmployeur" ref="A6:AA106" headerRowCount="1">
  <autoFilter ref="A6:AA106"/>
  <tableColumns count="27">
    <tableColumn id="1" name="No employé"/>
    <tableColumn id="2" name="Nom de l’employé"/>
    <tableColumn id="3" name="Poste"/>
    <tableColumn id="4" name="Statut d’emploi"/>
    <tableColumn id="5" name="Salaire annuel brut"/>
    <tableColumn id="6" name="Avantages imposables annuels"/>
    <tableColumn id="7" name="Base assujettie annuelle"/>
    <tableColumn id="8" name="Coûts directs annuels"/>
    <tableColumn id="9" name="Notes"/>
    <tableColumn id="10" name="RRQ employeur"/>
    <tableColumn id="11" name="RQAP employeur"/>
    <tableColumn id="12" name="Assurance-emploi employeur"/>
    <tableColumn id="13" name="CNESST"/>
    <tableColumn id="14" name="FSS"/>
    <tableColumn id="15" name="Indemnité de vacances"/>
    <tableColumn id="16" name="REER collectif employeur"/>
    <tableColumn id="17" name="Assurances collectives variables"/>
    <tableColumn id="18" name="Formation et développement"/>
    <tableColumn id="19" name="Autre coût patronal variable"/>
    <tableColumn id="20" name="Total cotisations variables"/>
    <tableColumn id="21" name="Coût employeur annuel"/>
    <tableColumn id="22" name="Coût employeur mensuel estimé"/>
    <tableColumn id="23" name="Majoration employeur"/>
    <tableColumn id="24" name="Contrôle base négative"/>
    <tableColumn id="25" name="Contrôle paramètres incomplets"/>
    <tableColumn id="26" name="Contrôle total"/>
    <tableColumn id="27" name="Statut du calcul"/>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summaryBelow="1" summaryRight="1"/>
    <pageSetUpPr fitToPage="1"/>
  </sheetPr>
  <dimension ref="A1:H101"/>
  <sheetViews>
    <sheetView showGridLines="0" workbookViewId="0">
      <selection activeCell="A1" sqref="A1"/>
    </sheetView>
  </sheetViews>
  <sheetFormatPr baseColWidth="8" defaultRowHeight="15"/>
  <cols>
    <col width="34" customWidth="1" min="1" max="1"/>
    <col width="19" customWidth="1" min="2" max="2"/>
    <col width="19" customWidth="1" min="3" max="3"/>
    <col width="30" customWidth="1" min="4" max="4"/>
    <col width="20" customWidth="1" min="5" max="5"/>
    <col width="16" customWidth="1" min="6" max="6"/>
    <col width="16" customWidth="1" min="7" max="7"/>
    <col width="16" customWidth="1" min="8" max="8"/>
  </cols>
  <sheetData>
    <row r="1" ht="26" customHeight="1">
      <c r="A1" s="1" t="inlineStr">
        <is>
          <t>Tableau de bord — Coût employeur</t>
        </is>
      </c>
    </row>
    <row r="2">
      <c r="A2" s="2" t="inlineStr">
        <is>
          <t>Résumé des scénarios saisis dans la feuille Calcul coût employeur.</t>
        </is>
      </c>
    </row>
    <row r="3">
      <c r="A3" s="3" t="inlineStr">
        <is>
          <t>Année de référence</t>
        </is>
      </c>
      <c r="B3" s="4">
        <f>IFERROR('Paramètres'!$B$5,"")</f>
        <v/>
      </c>
      <c r="D3" s="3" t="inlineStr">
        <is>
          <t>Date de mise à jour</t>
        </is>
      </c>
      <c r="E3" s="5">
        <f>IFERROR('Paramètres'!$B$6,"")</f>
        <v/>
      </c>
    </row>
    <row r="4"/>
    <row r="5">
      <c r="A5" s="6" t="inlineStr">
        <is>
          <t>Nombre d’employés ou scénarios</t>
        </is>
      </c>
      <c r="B5" s="7">
        <f>IFERROR(COUNTA('Calcul coût employeur'!$A$7:$A$106),0)</f>
        <v/>
      </c>
      <c r="D5" s="3" t="inlineStr">
        <is>
          <t>Lignes prêtes au calcul</t>
        </is>
      </c>
      <c r="E5" s="8">
        <f>IFERROR(COUNTIF('Calcul coût employeur'!$AA$7:$AA$106,"Calcul prêt"),0)</f>
        <v/>
      </c>
    </row>
    <row r="6">
      <c r="A6" s="6" t="inlineStr">
        <is>
          <t>Masse salariale annuelle brute</t>
        </is>
      </c>
      <c r="B6" s="9">
        <f>IFERROR(SUM('Calcul coût employeur'!$E$7:$E$106),0)</f>
        <v/>
      </c>
      <c r="D6" s="3" t="inlineStr">
        <is>
          <t>Lignes à vérifier</t>
        </is>
      </c>
      <c r="E6" s="8">
        <f>IFERROR(COUNTIF('Calcul coût employeur'!$AA$7:$AA$106,"À vérifier"),0)</f>
        <v/>
      </c>
    </row>
    <row r="7">
      <c r="A7" s="6" t="inlineStr">
        <is>
          <t>Total des avantages imposables</t>
        </is>
      </c>
      <c r="B7" s="9">
        <f>IFERROR(SUM('Calcul coût employeur'!$F$7:$F$106),0)</f>
        <v/>
      </c>
      <c r="D7" s="3" t="inlineStr">
        <is>
          <t>Paramètres actifs avec taux nul</t>
        </is>
      </c>
      <c r="E7" s="8">
        <f>IFERROR(COUNTIFS('Paramètres'!$F$13:$F$22,"Oui",'Paramètres'!$C$13:$C$22,0),0)</f>
        <v/>
      </c>
    </row>
    <row r="8">
      <c r="A8" s="6" t="inlineStr">
        <is>
          <t>Total des cotisations variables</t>
        </is>
      </c>
      <c r="B8" s="9">
        <f>IFERROR(SUM('Calcul coût employeur'!$T$7:$T$106),0)</f>
        <v/>
      </c>
      <c r="D8" s="3" t="inlineStr">
        <is>
          <t>Contrôles de total en erreur</t>
        </is>
      </c>
      <c r="E8" s="8">
        <f>IFERROR(COUNTIF('Calcul coût employeur'!$Z$7:$Z$106,"&lt;&gt;OK"),0)</f>
        <v/>
      </c>
    </row>
    <row r="9">
      <c r="A9" s="6" t="inlineStr">
        <is>
          <t>Total des coûts directs</t>
        </is>
      </c>
      <c r="B9" s="9">
        <f>IFERROR(SUM('Calcul coût employeur'!$H$7:$H$106),0)</f>
        <v/>
      </c>
      <c r="D9" s="3" t="inlineStr">
        <is>
          <t>Statut global</t>
        </is>
      </c>
      <c r="E9" s="8">
        <f>IFERROR(IF(AND(E6=0,E7=0,E8=0),"Prêt pour révision","Action requise"),"Action requise")</f>
        <v/>
      </c>
    </row>
    <row r="10">
      <c r="A10" s="6" t="inlineStr">
        <is>
          <t>Coût employeur annuel total</t>
        </is>
      </c>
      <c r="B10" s="9">
        <f>IFERROR(SUM('Calcul coût employeur'!$U$7:$U$106),0)</f>
        <v/>
      </c>
      <c r="E10">
        <f>""</f>
        <v/>
      </c>
    </row>
    <row r="11">
      <c r="E11">
        <f>""</f>
        <v/>
      </c>
    </row>
    <row r="12">
      <c r="E12">
        <f>""</f>
        <v/>
      </c>
    </row>
    <row r="13">
      <c r="E13">
        <f>""</f>
        <v/>
      </c>
    </row>
    <row r="14">
      <c r="A14" s="10" t="inlineStr">
        <is>
          <t>Coût employeur annuel par employé</t>
        </is>
      </c>
      <c r="E14">
        <f>""</f>
        <v/>
      </c>
    </row>
    <row r="15">
      <c r="A15" s="11" t="inlineStr">
        <is>
          <t>Nom de l’employé</t>
        </is>
      </c>
      <c r="B15" s="11" t="inlineStr">
        <is>
          <t>Poste</t>
        </is>
      </c>
      <c r="C15" s="11" t="inlineStr">
        <is>
          <t>Salaire annuel brut</t>
        </is>
      </c>
      <c r="D15" s="11" t="inlineStr">
        <is>
          <t>Coût employeur annuel</t>
        </is>
      </c>
      <c r="E15">
        <f>""</f>
        <v/>
      </c>
    </row>
    <row r="16">
      <c r="A16" s="12">
        <f>IFERROR('Calcul coût employeur'!$B$7,"")</f>
        <v/>
      </c>
      <c r="B16" s="12">
        <f>IFERROR('Calcul coût employeur'!$C$7,"")</f>
        <v/>
      </c>
      <c r="C16" s="13">
        <f>IFERROR('Calcul coût employeur'!$E$7,0)</f>
        <v/>
      </c>
      <c r="D16" s="13">
        <f>IFERROR('Calcul coût employeur'!$U$7,0)</f>
        <v/>
      </c>
      <c r="E16">
        <f>""</f>
        <v/>
      </c>
    </row>
    <row r="17">
      <c r="A17" s="14">
        <f>IFERROR('Calcul coût employeur'!$B$8,"")</f>
        <v/>
      </c>
      <c r="B17" s="14">
        <f>IFERROR('Calcul coût employeur'!$C$8,"")</f>
        <v/>
      </c>
      <c r="C17" s="15">
        <f>IFERROR('Calcul coût employeur'!$E$8,0)</f>
        <v/>
      </c>
      <c r="D17" s="15">
        <f>IFERROR('Calcul coût employeur'!$U$8,0)</f>
        <v/>
      </c>
      <c r="E17">
        <f>""</f>
        <v/>
      </c>
    </row>
    <row r="18">
      <c r="A18" s="12">
        <f>IFERROR('Calcul coût employeur'!$B$9,"")</f>
        <v/>
      </c>
      <c r="B18" s="12">
        <f>IFERROR('Calcul coût employeur'!$C$9,"")</f>
        <v/>
      </c>
      <c r="C18" s="13">
        <f>IFERROR('Calcul coût employeur'!$E$9,0)</f>
        <v/>
      </c>
      <c r="D18" s="13">
        <f>IFERROR('Calcul coût employeur'!$U$9,0)</f>
        <v/>
      </c>
      <c r="E18">
        <f>""</f>
        <v/>
      </c>
    </row>
    <row r="19">
      <c r="A19" s="14">
        <f>IFERROR('Calcul coût employeur'!$B$10,"")</f>
        <v/>
      </c>
      <c r="B19" s="14">
        <f>IFERROR('Calcul coût employeur'!$C$10,"")</f>
        <v/>
      </c>
      <c r="C19" s="15">
        <f>IFERROR('Calcul coût employeur'!$E$10,0)</f>
        <v/>
      </c>
      <c r="D19" s="15">
        <f>IFERROR('Calcul coût employeur'!$U$10,0)</f>
        <v/>
      </c>
      <c r="E19">
        <f>""</f>
        <v/>
      </c>
    </row>
    <row r="20">
      <c r="A20" s="12">
        <f>IFERROR('Calcul coût employeur'!$B$11,"")</f>
        <v/>
      </c>
      <c r="B20" s="12">
        <f>IFERROR('Calcul coût employeur'!$C$11,"")</f>
        <v/>
      </c>
      <c r="C20" s="13">
        <f>IFERROR('Calcul coût employeur'!$E$11,0)</f>
        <v/>
      </c>
      <c r="D20" s="13">
        <f>IFERROR('Calcul coût employeur'!$U$11,0)</f>
        <v/>
      </c>
      <c r="E20">
        <f>""</f>
        <v/>
      </c>
    </row>
    <row r="21">
      <c r="A21" s="14">
        <f>IFERROR('Calcul coût employeur'!$B$12,"")</f>
        <v/>
      </c>
      <c r="B21" s="14">
        <f>IFERROR('Calcul coût employeur'!$C$12,"")</f>
        <v/>
      </c>
      <c r="C21" s="15">
        <f>IFERROR('Calcul coût employeur'!$E$12,0)</f>
        <v/>
      </c>
      <c r="D21" s="15">
        <f>IFERROR('Calcul coût employeur'!$U$12,0)</f>
        <v/>
      </c>
      <c r="E21">
        <f>""</f>
        <v/>
      </c>
    </row>
    <row r="22">
      <c r="A22" s="12">
        <f>IFERROR('Calcul coût employeur'!$B$13,"")</f>
        <v/>
      </c>
      <c r="B22" s="12">
        <f>IFERROR('Calcul coût employeur'!$C$13,"")</f>
        <v/>
      </c>
      <c r="C22" s="13">
        <f>IFERROR('Calcul coût employeur'!$E$13,0)</f>
        <v/>
      </c>
      <c r="D22" s="13">
        <f>IFERROR('Calcul coût employeur'!$U$13,0)</f>
        <v/>
      </c>
      <c r="E22">
        <f>""</f>
        <v/>
      </c>
    </row>
    <row r="23">
      <c r="A23" s="14">
        <f>IFERROR('Calcul coût employeur'!$B$14,"")</f>
        <v/>
      </c>
      <c r="B23" s="14">
        <f>IFERROR('Calcul coût employeur'!$C$14,"")</f>
        <v/>
      </c>
      <c r="C23" s="15">
        <f>IFERROR('Calcul coût employeur'!$E$14,0)</f>
        <v/>
      </c>
      <c r="D23" s="15">
        <f>IFERROR('Calcul coût employeur'!$U$14,0)</f>
        <v/>
      </c>
      <c r="E23">
        <f>""</f>
        <v/>
      </c>
    </row>
    <row r="24">
      <c r="A24" s="12">
        <f>IFERROR('Calcul coût employeur'!$B$15,"")</f>
        <v/>
      </c>
      <c r="B24" s="12">
        <f>IFERROR('Calcul coût employeur'!$C$15,"")</f>
        <v/>
      </c>
      <c r="C24" s="13">
        <f>IFERROR('Calcul coût employeur'!$E$15,0)</f>
        <v/>
      </c>
      <c r="D24" s="13">
        <f>IFERROR('Calcul coût employeur'!$U$15,0)</f>
        <v/>
      </c>
      <c r="E24">
        <f>""</f>
        <v/>
      </c>
    </row>
    <row r="25">
      <c r="A25">
        <f>""</f>
        <v/>
      </c>
      <c r="B25">
        <f>""</f>
        <v/>
      </c>
      <c r="C25">
        <f>""</f>
        <v/>
      </c>
      <c r="D25">
        <f>""</f>
        <v/>
      </c>
      <c r="E25">
        <f>""</f>
        <v/>
      </c>
    </row>
    <row r="26">
      <c r="A26">
        <f>""</f>
        <v/>
      </c>
      <c r="B26">
        <f>""</f>
        <v/>
      </c>
      <c r="C26">
        <f>""</f>
        <v/>
      </c>
      <c r="D26">
        <f>""</f>
        <v/>
      </c>
      <c r="E26">
        <f>""</f>
        <v/>
      </c>
    </row>
    <row r="27">
      <c r="A27">
        <f>""</f>
        <v/>
      </c>
      <c r="B27">
        <f>""</f>
        <v/>
      </c>
      <c r="C27">
        <f>""</f>
        <v/>
      </c>
      <c r="D27">
        <f>""</f>
        <v/>
      </c>
      <c r="E27">
        <f>""</f>
        <v/>
      </c>
    </row>
    <row r="28">
      <c r="A28">
        <f>""</f>
        <v/>
      </c>
      <c r="B28">
        <f>""</f>
        <v/>
      </c>
      <c r="C28">
        <f>""</f>
        <v/>
      </c>
      <c r="D28">
        <f>""</f>
        <v/>
      </c>
      <c r="E28">
        <f>""</f>
        <v/>
      </c>
    </row>
    <row r="29">
      <c r="A29">
        <f>""</f>
        <v/>
      </c>
      <c r="B29">
        <f>""</f>
        <v/>
      </c>
      <c r="C29">
        <f>""</f>
        <v/>
      </c>
      <c r="D29">
        <f>""</f>
        <v/>
      </c>
      <c r="E29">
        <f>""</f>
        <v/>
      </c>
    </row>
    <row r="30">
      <c r="A30">
        <f>""</f>
        <v/>
      </c>
      <c r="B30">
        <f>""</f>
        <v/>
      </c>
      <c r="C30">
        <f>""</f>
        <v/>
      </c>
      <c r="D30">
        <f>""</f>
        <v/>
      </c>
      <c r="E30">
        <f>""</f>
        <v/>
      </c>
    </row>
    <row r="31">
      <c r="A31">
        <f>""</f>
        <v/>
      </c>
      <c r="B31">
        <f>""</f>
        <v/>
      </c>
      <c r="C31">
        <f>""</f>
        <v/>
      </c>
      <c r="D31">
        <f>""</f>
        <v/>
      </c>
      <c r="E31">
        <f>""</f>
        <v/>
      </c>
    </row>
    <row r="32">
      <c r="A32">
        <f>""</f>
        <v/>
      </c>
      <c r="B32">
        <f>""</f>
        <v/>
      </c>
      <c r="C32">
        <f>""</f>
        <v/>
      </c>
      <c r="D32">
        <f>""</f>
        <v/>
      </c>
      <c r="E32">
        <f>""</f>
        <v/>
      </c>
    </row>
    <row r="33">
      <c r="A33">
        <f>""</f>
        <v/>
      </c>
      <c r="B33">
        <f>""</f>
        <v/>
      </c>
      <c r="C33">
        <f>""</f>
        <v/>
      </c>
      <c r="D33">
        <f>""</f>
        <v/>
      </c>
      <c r="E33">
        <f>""</f>
        <v/>
      </c>
    </row>
    <row r="34">
      <c r="A34">
        <f>""</f>
        <v/>
      </c>
      <c r="B34">
        <f>""</f>
        <v/>
      </c>
      <c r="C34">
        <f>""</f>
        <v/>
      </c>
      <c r="D34">
        <f>""</f>
        <v/>
      </c>
      <c r="E34">
        <f>""</f>
        <v/>
      </c>
    </row>
    <row r="35">
      <c r="A35">
        <f>""</f>
        <v/>
      </c>
      <c r="B35">
        <f>""</f>
        <v/>
      </c>
      <c r="C35">
        <f>""</f>
        <v/>
      </c>
      <c r="D35">
        <f>""</f>
        <v/>
      </c>
      <c r="E35">
        <f>""</f>
        <v/>
      </c>
    </row>
    <row r="36">
      <c r="A36">
        <f>""</f>
        <v/>
      </c>
      <c r="B36">
        <f>""</f>
        <v/>
      </c>
      <c r="C36">
        <f>""</f>
        <v/>
      </c>
      <c r="D36">
        <f>""</f>
        <v/>
      </c>
      <c r="E36">
        <f>""</f>
        <v/>
      </c>
    </row>
    <row r="37">
      <c r="A37">
        <f>""</f>
        <v/>
      </c>
      <c r="B37">
        <f>""</f>
        <v/>
      </c>
      <c r="C37">
        <f>""</f>
        <v/>
      </c>
      <c r="D37">
        <f>""</f>
        <v/>
      </c>
      <c r="E37">
        <f>""</f>
        <v/>
      </c>
    </row>
    <row r="38">
      <c r="A38">
        <f>""</f>
        <v/>
      </c>
      <c r="B38">
        <f>""</f>
        <v/>
      </c>
      <c r="C38">
        <f>""</f>
        <v/>
      </c>
      <c r="D38">
        <f>""</f>
        <v/>
      </c>
      <c r="E38">
        <f>""</f>
        <v/>
      </c>
    </row>
    <row r="39">
      <c r="A39">
        <f>""</f>
        <v/>
      </c>
      <c r="B39">
        <f>""</f>
        <v/>
      </c>
      <c r="C39">
        <f>""</f>
        <v/>
      </c>
      <c r="D39">
        <f>""</f>
        <v/>
      </c>
      <c r="E39">
        <f>""</f>
        <v/>
      </c>
    </row>
    <row r="40">
      <c r="A40">
        <f>""</f>
        <v/>
      </c>
      <c r="B40">
        <f>""</f>
        <v/>
      </c>
      <c r="C40">
        <f>""</f>
        <v/>
      </c>
      <c r="D40">
        <f>""</f>
        <v/>
      </c>
      <c r="E40">
        <f>""</f>
        <v/>
      </c>
    </row>
    <row r="41">
      <c r="A41">
        <f>""</f>
        <v/>
      </c>
      <c r="B41">
        <f>""</f>
        <v/>
      </c>
      <c r="C41">
        <f>""</f>
        <v/>
      </c>
      <c r="D41">
        <f>""</f>
        <v/>
      </c>
      <c r="E41">
        <f>""</f>
        <v/>
      </c>
    </row>
    <row r="42">
      <c r="A42">
        <f>""</f>
        <v/>
      </c>
      <c r="B42">
        <f>""</f>
        <v/>
      </c>
      <c r="C42">
        <f>""</f>
        <v/>
      </c>
      <c r="D42">
        <f>""</f>
        <v/>
      </c>
      <c r="E42">
        <f>""</f>
        <v/>
      </c>
    </row>
    <row r="43">
      <c r="A43">
        <f>""</f>
        <v/>
      </c>
      <c r="B43">
        <f>""</f>
        <v/>
      </c>
      <c r="C43">
        <f>""</f>
        <v/>
      </c>
      <c r="D43">
        <f>""</f>
        <v/>
      </c>
      <c r="E43">
        <f>""</f>
        <v/>
      </c>
    </row>
    <row r="44">
      <c r="A44">
        <f>""</f>
        <v/>
      </c>
      <c r="B44">
        <f>""</f>
        <v/>
      </c>
      <c r="C44">
        <f>""</f>
        <v/>
      </c>
      <c r="D44">
        <f>""</f>
        <v/>
      </c>
      <c r="E44">
        <f>""</f>
        <v/>
      </c>
    </row>
    <row r="45">
      <c r="A45">
        <f>""</f>
        <v/>
      </c>
      <c r="B45">
        <f>""</f>
        <v/>
      </c>
      <c r="C45">
        <f>""</f>
        <v/>
      </c>
      <c r="D45">
        <f>""</f>
        <v/>
      </c>
      <c r="E45">
        <f>""</f>
        <v/>
      </c>
    </row>
    <row r="46">
      <c r="A46">
        <f>""</f>
        <v/>
      </c>
      <c r="B46">
        <f>""</f>
        <v/>
      </c>
      <c r="C46">
        <f>""</f>
        <v/>
      </c>
      <c r="D46">
        <f>""</f>
        <v/>
      </c>
      <c r="E46">
        <f>""</f>
        <v/>
      </c>
    </row>
    <row r="47">
      <c r="A47">
        <f>""</f>
        <v/>
      </c>
      <c r="B47">
        <f>""</f>
        <v/>
      </c>
      <c r="C47">
        <f>""</f>
        <v/>
      </c>
      <c r="D47">
        <f>""</f>
        <v/>
      </c>
      <c r="E47">
        <f>""</f>
        <v/>
      </c>
    </row>
    <row r="48">
      <c r="A48">
        <f>""</f>
        <v/>
      </c>
      <c r="B48">
        <f>""</f>
        <v/>
      </c>
      <c r="C48">
        <f>""</f>
        <v/>
      </c>
      <c r="D48">
        <f>""</f>
        <v/>
      </c>
      <c r="E48">
        <f>""</f>
        <v/>
      </c>
    </row>
    <row r="49">
      <c r="A49">
        <f>""</f>
        <v/>
      </c>
      <c r="B49">
        <f>""</f>
        <v/>
      </c>
      <c r="C49">
        <f>""</f>
        <v/>
      </c>
      <c r="D49">
        <f>""</f>
        <v/>
      </c>
      <c r="E49">
        <f>""</f>
        <v/>
      </c>
    </row>
    <row r="50">
      <c r="A50">
        <f>""</f>
        <v/>
      </c>
      <c r="B50">
        <f>""</f>
        <v/>
      </c>
      <c r="C50">
        <f>""</f>
        <v/>
      </c>
      <c r="D50">
        <f>""</f>
        <v/>
      </c>
      <c r="E50">
        <f>""</f>
        <v/>
      </c>
    </row>
    <row r="51">
      <c r="A51">
        <f>""</f>
        <v/>
      </c>
      <c r="B51">
        <f>""</f>
        <v/>
      </c>
      <c r="C51">
        <f>""</f>
        <v/>
      </c>
      <c r="D51">
        <f>""</f>
        <v/>
      </c>
      <c r="E51">
        <f>""</f>
        <v/>
      </c>
    </row>
    <row r="52">
      <c r="A52">
        <f>""</f>
        <v/>
      </c>
      <c r="B52">
        <f>""</f>
        <v/>
      </c>
      <c r="C52">
        <f>""</f>
        <v/>
      </c>
      <c r="D52">
        <f>""</f>
        <v/>
      </c>
      <c r="E52">
        <f>""</f>
        <v/>
      </c>
    </row>
    <row r="53">
      <c r="A53">
        <f>""</f>
        <v/>
      </c>
      <c r="B53">
        <f>""</f>
        <v/>
      </c>
      <c r="C53">
        <f>""</f>
        <v/>
      </c>
      <c r="D53">
        <f>""</f>
        <v/>
      </c>
      <c r="E53">
        <f>""</f>
        <v/>
      </c>
    </row>
    <row r="54">
      <c r="A54">
        <f>""</f>
        <v/>
      </c>
      <c r="B54">
        <f>""</f>
        <v/>
      </c>
      <c r="C54">
        <f>""</f>
        <v/>
      </c>
      <c r="D54">
        <f>""</f>
        <v/>
      </c>
      <c r="E54">
        <f>""</f>
        <v/>
      </c>
    </row>
    <row r="55">
      <c r="A55">
        <f>""</f>
        <v/>
      </c>
      <c r="B55">
        <f>""</f>
        <v/>
      </c>
      <c r="C55">
        <f>""</f>
        <v/>
      </c>
      <c r="D55">
        <f>""</f>
        <v/>
      </c>
      <c r="E55">
        <f>""</f>
        <v/>
      </c>
    </row>
    <row r="56">
      <c r="A56">
        <f>""</f>
        <v/>
      </c>
      <c r="B56">
        <f>""</f>
        <v/>
      </c>
      <c r="C56">
        <f>""</f>
        <v/>
      </c>
      <c r="D56">
        <f>""</f>
        <v/>
      </c>
      <c r="E56">
        <f>""</f>
        <v/>
      </c>
    </row>
    <row r="57">
      <c r="A57">
        <f>""</f>
        <v/>
      </c>
      <c r="B57">
        <f>""</f>
        <v/>
      </c>
      <c r="C57">
        <f>""</f>
        <v/>
      </c>
      <c r="D57">
        <f>""</f>
        <v/>
      </c>
      <c r="E57">
        <f>""</f>
        <v/>
      </c>
    </row>
    <row r="58">
      <c r="A58">
        <f>""</f>
        <v/>
      </c>
      <c r="B58">
        <f>""</f>
        <v/>
      </c>
      <c r="C58">
        <f>""</f>
        <v/>
      </c>
      <c r="D58">
        <f>""</f>
        <v/>
      </c>
      <c r="E58">
        <f>""</f>
        <v/>
      </c>
    </row>
    <row r="59">
      <c r="A59">
        <f>""</f>
        <v/>
      </c>
      <c r="B59">
        <f>""</f>
        <v/>
      </c>
      <c r="C59">
        <f>""</f>
        <v/>
      </c>
      <c r="D59">
        <f>""</f>
        <v/>
      </c>
      <c r="E59">
        <f>""</f>
        <v/>
      </c>
    </row>
    <row r="60">
      <c r="A60">
        <f>""</f>
        <v/>
      </c>
      <c r="B60">
        <f>""</f>
        <v/>
      </c>
      <c r="C60">
        <f>""</f>
        <v/>
      </c>
      <c r="D60">
        <f>""</f>
        <v/>
      </c>
      <c r="E60">
        <f>""</f>
        <v/>
      </c>
    </row>
    <row r="61">
      <c r="A61">
        <f>""</f>
        <v/>
      </c>
      <c r="B61">
        <f>""</f>
        <v/>
      </c>
      <c r="C61">
        <f>""</f>
        <v/>
      </c>
      <c r="D61">
        <f>""</f>
        <v/>
      </c>
      <c r="E61">
        <f>""</f>
        <v/>
      </c>
    </row>
    <row r="62">
      <c r="A62">
        <f>""</f>
        <v/>
      </c>
      <c r="B62">
        <f>""</f>
        <v/>
      </c>
      <c r="C62">
        <f>""</f>
        <v/>
      </c>
      <c r="D62">
        <f>""</f>
        <v/>
      </c>
      <c r="E62">
        <f>""</f>
        <v/>
      </c>
    </row>
    <row r="63">
      <c r="A63">
        <f>""</f>
        <v/>
      </c>
      <c r="B63">
        <f>""</f>
        <v/>
      </c>
      <c r="C63">
        <f>""</f>
        <v/>
      </c>
      <c r="D63">
        <f>""</f>
        <v/>
      </c>
      <c r="E63">
        <f>""</f>
        <v/>
      </c>
    </row>
    <row r="64">
      <c r="A64">
        <f>""</f>
        <v/>
      </c>
      <c r="B64">
        <f>""</f>
        <v/>
      </c>
      <c r="C64">
        <f>""</f>
        <v/>
      </c>
      <c r="D64">
        <f>""</f>
        <v/>
      </c>
      <c r="E64">
        <f>""</f>
        <v/>
      </c>
    </row>
    <row r="65">
      <c r="A65">
        <f>""</f>
        <v/>
      </c>
      <c r="B65">
        <f>""</f>
        <v/>
      </c>
      <c r="C65">
        <f>""</f>
        <v/>
      </c>
      <c r="D65">
        <f>""</f>
        <v/>
      </c>
      <c r="E65">
        <f>""</f>
        <v/>
      </c>
    </row>
    <row r="66">
      <c r="A66">
        <f>""</f>
        <v/>
      </c>
      <c r="B66">
        <f>""</f>
        <v/>
      </c>
      <c r="C66">
        <f>""</f>
        <v/>
      </c>
      <c r="D66">
        <f>""</f>
        <v/>
      </c>
      <c r="E66">
        <f>""</f>
        <v/>
      </c>
    </row>
    <row r="67">
      <c r="A67">
        <f>""</f>
        <v/>
      </c>
      <c r="B67">
        <f>""</f>
        <v/>
      </c>
      <c r="C67">
        <f>""</f>
        <v/>
      </c>
      <c r="D67">
        <f>""</f>
        <v/>
      </c>
      <c r="E67">
        <f>""</f>
        <v/>
      </c>
    </row>
    <row r="68">
      <c r="A68">
        <f>""</f>
        <v/>
      </c>
      <c r="B68">
        <f>""</f>
        <v/>
      </c>
      <c r="C68">
        <f>""</f>
        <v/>
      </c>
      <c r="D68">
        <f>""</f>
        <v/>
      </c>
      <c r="E68">
        <f>""</f>
        <v/>
      </c>
    </row>
    <row r="69">
      <c r="A69">
        <f>""</f>
        <v/>
      </c>
      <c r="B69">
        <f>""</f>
        <v/>
      </c>
      <c r="C69">
        <f>""</f>
        <v/>
      </c>
      <c r="D69">
        <f>""</f>
        <v/>
      </c>
      <c r="E69">
        <f>""</f>
        <v/>
      </c>
    </row>
    <row r="70">
      <c r="A70">
        <f>""</f>
        <v/>
      </c>
      <c r="B70">
        <f>""</f>
        <v/>
      </c>
      <c r="C70">
        <f>""</f>
        <v/>
      </c>
      <c r="D70">
        <f>""</f>
        <v/>
      </c>
      <c r="E70">
        <f>""</f>
        <v/>
      </c>
    </row>
    <row r="71">
      <c r="A71">
        <f>""</f>
        <v/>
      </c>
      <c r="B71">
        <f>""</f>
        <v/>
      </c>
      <c r="C71">
        <f>""</f>
        <v/>
      </c>
      <c r="D71">
        <f>""</f>
        <v/>
      </c>
      <c r="E71">
        <f>""</f>
        <v/>
      </c>
    </row>
    <row r="72">
      <c r="A72">
        <f>""</f>
        <v/>
      </c>
      <c r="B72">
        <f>""</f>
        <v/>
      </c>
      <c r="C72">
        <f>""</f>
        <v/>
      </c>
      <c r="D72">
        <f>""</f>
        <v/>
      </c>
      <c r="E72">
        <f>""</f>
        <v/>
      </c>
    </row>
    <row r="73">
      <c r="A73">
        <f>""</f>
        <v/>
      </c>
      <c r="B73">
        <f>""</f>
        <v/>
      </c>
      <c r="C73">
        <f>""</f>
        <v/>
      </c>
      <c r="D73">
        <f>""</f>
        <v/>
      </c>
      <c r="E73">
        <f>""</f>
        <v/>
      </c>
    </row>
    <row r="74">
      <c r="A74">
        <f>""</f>
        <v/>
      </c>
      <c r="B74">
        <f>""</f>
        <v/>
      </c>
      <c r="C74">
        <f>""</f>
        <v/>
      </c>
      <c r="D74">
        <f>""</f>
        <v/>
      </c>
      <c r="E74">
        <f>""</f>
        <v/>
      </c>
    </row>
    <row r="75">
      <c r="A75">
        <f>""</f>
        <v/>
      </c>
      <c r="B75">
        <f>""</f>
        <v/>
      </c>
      <c r="C75">
        <f>""</f>
        <v/>
      </c>
      <c r="D75">
        <f>""</f>
        <v/>
      </c>
      <c r="E75">
        <f>""</f>
        <v/>
      </c>
    </row>
    <row r="76">
      <c r="A76">
        <f>""</f>
        <v/>
      </c>
      <c r="B76">
        <f>""</f>
        <v/>
      </c>
      <c r="C76">
        <f>""</f>
        <v/>
      </c>
      <c r="D76">
        <f>""</f>
        <v/>
      </c>
      <c r="E76">
        <f>""</f>
        <v/>
      </c>
    </row>
    <row r="77">
      <c r="A77">
        <f>""</f>
        <v/>
      </c>
      <c r="B77">
        <f>""</f>
        <v/>
      </c>
      <c r="C77">
        <f>""</f>
        <v/>
      </c>
      <c r="D77">
        <f>""</f>
        <v/>
      </c>
      <c r="E77">
        <f>""</f>
        <v/>
      </c>
    </row>
    <row r="78">
      <c r="A78">
        <f>""</f>
        <v/>
      </c>
      <c r="B78">
        <f>""</f>
        <v/>
      </c>
      <c r="C78">
        <f>""</f>
        <v/>
      </c>
      <c r="D78">
        <f>""</f>
        <v/>
      </c>
      <c r="E78">
        <f>""</f>
        <v/>
      </c>
    </row>
    <row r="79">
      <c r="A79">
        <f>""</f>
        <v/>
      </c>
      <c r="B79">
        <f>""</f>
        <v/>
      </c>
      <c r="C79">
        <f>""</f>
        <v/>
      </c>
      <c r="D79">
        <f>""</f>
        <v/>
      </c>
      <c r="E79">
        <f>""</f>
        <v/>
      </c>
    </row>
    <row r="80">
      <c r="A80">
        <f>""</f>
        <v/>
      </c>
      <c r="B80">
        <f>""</f>
        <v/>
      </c>
      <c r="C80">
        <f>""</f>
        <v/>
      </c>
      <c r="D80">
        <f>""</f>
        <v/>
      </c>
      <c r="E80">
        <f>""</f>
        <v/>
      </c>
    </row>
    <row r="81">
      <c r="A81">
        <f>""</f>
        <v/>
      </c>
      <c r="B81">
        <f>""</f>
        <v/>
      </c>
      <c r="C81">
        <f>""</f>
        <v/>
      </c>
      <c r="D81">
        <f>""</f>
        <v/>
      </c>
      <c r="E81">
        <f>""</f>
        <v/>
      </c>
    </row>
    <row r="82">
      <c r="A82">
        <f>""</f>
        <v/>
      </c>
      <c r="B82">
        <f>""</f>
        <v/>
      </c>
      <c r="C82">
        <f>""</f>
        <v/>
      </c>
      <c r="D82">
        <f>""</f>
        <v/>
      </c>
      <c r="E82">
        <f>""</f>
        <v/>
      </c>
    </row>
    <row r="83">
      <c r="A83">
        <f>""</f>
        <v/>
      </c>
      <c r="B83">
        <f>""</f>
        <v/>
      </c>
      <c r="C83">
        <f>""</f>
        <v/>
      </c>
      <c r="D83">
        <f>""</f>
        <v/>
      </c>
      <c r="E83">
        <f>""</f>
        <v/>
      </c>
    </row>
    <row r="84">
      <c r="A84">
        <f>""</f>
        <v/>
      </c>
      <c r="B84">
        <f>""</f>
        <v/>
      </c>
      <c r="C84">
        <f>""</f>
        <v/>
      </c>
      <c r="D84">
        <f>""</f>
        <v/>
      </c>
      <c r="E84">
        <f>""</f>
        <v/>
      </c>
    </row>
    <row r="85">
      <c r="A85">
        <f>""</f>
        <v/>
      </c>
      <c r="B85">
        <f>""</f>
        <v/>
      </c>
      <c r="C85">
        <f>""</f>
        <v/>
      </c>
      <c r="D85">
        <f>""</f>
        <v/>
      </c>
      <c r="E85">
        <f>""</f>
        <v/>
      </c>
    </row>
    <row r="86">
      <c r="A86">
        <f>""</f>
        <v/>
      </c>
      <c r="B86">
        <f>""</f>
        <v/>
      </c>
      <c r="C86">
        <f>""</f>
        <v/>
      </c>
      <c r="D86">
        <f>""</f>
        <v/>
      </c>
      <c r="E86">
        <f>""</f>
        <v/>
      </c>
    </row>
    <row r="87">
      <c r="A87">
        <f>""</f>
        <v/>
      </c>
      <c r="B87">
        <f>""</f>
        <v/>
      </c>
      <c r="C87">
        <f>""</f>
        <v/>
      </c>
      <c r="D87">
        <f>""</f>
        <v/>
      </c>
      <c r="E87">
        <f>""</f>
        <v/>
      </c>
    </row>
    <row r="88">
      <c r="A88">
        <f>""</f>
        <v/>
      </c>
      <c r="B88">
        <f>""</f>
        <v/>
      </c>
      <c r="C88">
        <f>""</f>
        <v/>
      </c>
      <c r="D88">
        <f>""</f>
        <v/>
      </c>
      <c r="E88">
        <f>""</f>
        <v/>
      </c>
    </row>
    <row r="89">
      <c r="A89">
        <f>""</f>
        <v/>
      </c>
      <c r="B89">
        <f>""</f>
        <v/>
      </c>
      <c r="C89">
        <f>""</f>
        <v/>
      </c>
      <c r="D89">
        <f>""</f>
        <v/>
      </c>
      <c r="E89">
        <f>""</f>
        <v/>
      </c>
    </row>
    <row r="90">
      <c r="A90">
        <f>""</f>
        <v/>
      </c>
      <c r="B90">
        <f>""</f>
        <v/>
      </c>
      <c r="C90">
        <f>""</f>
        <v/>
      </c>
      <c r="D90">
        <f>""</f>
        <v/>
      </c>
      <c r="E90">
        <f>""</f>
        <v/>
      </c>
    </row>
    <row r="91">
      <c r="A91">
        <f>""</f>
        <v/>
      </c>
      <c r="B91">
        <f>""</f>
        <v/>
      </c>
      <c r="C91">
        <f>""</f>
        <v/>
      </c>
      <c r="D91">
        <f>""</f>
        <v/>
      </c>
      <c r="E91">
        <f>""</f>
        <v/>
      </c>
    </row>
    <row r="92">
      <c r="A92">
        <f>""</f>
        <v/>
      </c>
      <c r="B92">
        <f>""</f>
        <v/>
      </c>
      <c r="C92">
        <f>""</f>
        <v/>
      </c>
      <c r="D92">
        <f>""</f>
        <v/>
      </c>
      <c r="E92">
        <f>""</f>
        <v/>
      </c>
    </row>
    <row r="93">
      <c r="A93">
        <f>""</f>
        <v/>
      </c>
      <c r="B93">
        <f>""</f>
        <v/>
      </c>
      <c r="C93">
        <f>""</f>
        <v/>
      </c>
      <c r="D93">
        <f>""</f>
        <v/>
      </c>
      <c r="E93">
        <f>""</f>
        <v/>
      </c>
    </row>
    <row r="94">
      <c r="A94">
        <f>""</f>
        <v/>
      </c>
      <c r="B94">
        <f>""</f>
        <v/>
      </c>
      <c r="C94">
        <f>""</f>
        <v/>
      </c>
      <c r="D94">
        <f>""</f>
        <v/>
      </c>
      <c r="E94">
        <f>""</f>
        <v/>
      </c>
    </row>
    <row r="95">
      <c r="A95">
        <f>""</f>
        <v/>
      </c>
      <c r="B95">
        <f>""</f>
        <v/>
      </c>
      <c r="C95">
        <f>""</f>
        <v/>
      </c>
      <c r="D95">
        <f>""</f>
        <v/>
      </c>
      <c r="E95">
        <f>""</f>
        <v/>
      </c>
    </row>
    <row r="96">
      <c r="A96">
        <f>""</f>
        <v/>
      </c>
      <c r="B96">
        <f>""</f>
        <v/>
      </c>
      <c r="C96">
        <f>""</f>
        <v/>
      </c>
      <c r="D96">
        <f>""</f>
        <v/>
      </c>
      <c r="E96">
        <f>""</f>
        <v/>
      </c>
    </row>
    <row r="97">
      <c r="A97">
        <f>""</f>
        <v/>
      </c>
      <c r="B97">
        <f>""</f>
        <v/>
      </c>
      <c r="C97">
        <f>""</f>
        <v/>
      </c>
      <c r="D97">
        <f>""</f>
        <v/>
      </c>
      <c r="E97">
        <f>""</f>
        <v/>
      </c>
    </row>
    <row r="98">
      <c r="A98">
        <f>""</f>
        <v/>
      </c>
      <c r="B98">
        <f>""</f>
        <v/>
      </c>
      <c r="C98">
        <f>""</f>
        <v/>
      </c>
      <c r="D98">
        <f>""</f>
        <v/>
      </c>
      <c r="E98">
        <f>""</f>
        <v/>
      </c>
    </row>
    <row r="99">
      <c r="A99">
        <f>""</f>
        <v/>
      </c>
      <c r="B99">
        <f>""</f>
        <v/>
      </c>
      <c r="C99">
        <f>""</f>
        <v/>
      </c>
      <c r="D99">
        <f>""</f>
        <v/>
      </c>
      <c r="E99">
        <f>""</f>
        <v/>
      </c>
    </row>
    <row r="100">
      <c r="A100">
        <f>""</f>
        <v/>
      </c>
      <c r="B100">
        <f>""</f>
        <v/>
      </c>
      <c r="C100">
        <f>""</f>
        <v/>
      </c>
      <c r="D100">
        <f>""</f>
        <v/>
      </c>
      <c r="E100">
        <f>""</f>
        <v/>
      </c>
    </row>
    <row r="101">
      <c r="A101">
        <f>""</f>
        <v/>
      </c>
      <c r="B101">
        <f>""</f>
        <v/>
      </c>
      <c r="C101">
        <f>""</f>
        <v/>
      </c>
      <c r="D101">
        <f>""</f>
        <v/>
      </c>
      <c r="E101">
        <f>""</f>
        <v/>
      </c>
    </row>
  </sheetData>
  <mergeCells count="2">
    <mergeCell ref="A1:H1"/>
    <mergeCell ref="A2:H2"/>
  </mergeCells>
  <conditionalFormatting sqref="E9">
    <cfRule type="expression" priority="1" dxfId="0">
      <formula>E9="Prêt pour révision"</formula>
    </cfRule>
    <cfRule type="expression" priority="2" dxfId="1">
      <formula>E9="Action requise"</formula>
    </cfRule>
  </conditionalFormatting>
  <conditionalFormatting sqref="E6:E8">
    <cfRule type="cellIs" priority="3" operator="greaterThan" dxfId="1">
      <formula>0</formula>
    </cfRule>
  </conditionalFormatting>
  <pageMargins left="0.75" right="0.75" top="1" bottom="1" header="0.5" footer="0.5"/>
  <pageSetup fitToHeight="1"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K22"/>
  <sheetViews>
    <sheetView showGridLines="0" workbookViewId="0">
      <pane ySplit="11" topLeftCell="A12" activePane="bottomLeft" state="frozen"/>
      <selection pane="bottomLeft" activeCell="A1" sqref="A1"/>
    </sheetView>
  </sheetViews>
  <sheetFormatPr baseColWidth="8" defaultRowHeight="15"/>
  <cols>
    <col width="18" customWidth="1" min="1" max="1"/>
    <col width="38" customWidth="1" min="2" max="2"/>
    <col width="16" customWidth="1" min="3" max="3"/>
    <col width="19" customWidth="1" min="4" max="4"/>
    <col width="22" customWidth="1" min="5" max="5"/>
    <col width="12" customWidth="1" min="6" max="6"/>
    <col width="44" customWidth="1" min="7" max="7"/>
    <col width="19" customWidth="1" min="8" max="8"/>
    <col width="20" customWidth="1" min="10" max="10"/>
    <col width="14" customWidth="1" min="11" max="11"/>
  </cols>
  <sheetData>
    <row r="1" ht="26" customHeight="1">
      <c r="A1" s="1" t="inlineStr">
        <is>
          <t>Paramètres — Calcul coût employeur Québec</t>
        </is>
      </c>
    </row>
    <row r="2" ht="30" customHeight="1">
      <c r="A2" s="2" t="inlineStr">
        <is>
          <t>Mettre à jour les taux, plafonds et exemptions selon l’année de paie, les règles applicables et votre dossier employeur.</t>
        </is>
      </c>
    </row>
    <row r="4">
      <c r="A4" s="6" t="inlineStr">
        <is>
          <t>Entreprise</t>
        </is>
      </c>
      <c r="B4" s="16" t="inlineStr">
        <is>
          <t>Atelier Nordik inc.</t>
        </is>
      </c>
      <c r="J4" s="11" t="inlineStr">
        <is>
          <t>Statut d’emploi</t>
        </is>
      </c>
      <c r="K4" s="11" t="inlineStr">
        <is>
          <t>Oui / Non</t>
        </is>
      </c>
    </row>
    <row r="5">
      <c r="A5" s="6" t="inlineStr">
        <is>
          <t>Année de référence</t>
        </is>
      </c>
      <c r="B5" s="16" t="n">
        <v>2026</v>
      </c>
      <c r="J5" s="17" t="inlineStr">
        <is>
          <t>Permanent</t>
        </is>
      </c>
      <c r="K5" s="17" t="inlineStr">
        <is>
          <t>Oui</t>
        </is>
      </c>
    </row>
    <row r="6">
      <c r="A6" s="6" t="inlineStr">
        <is>
          <t>Date de mise à jour des paramètres</t>
        </is>
      </c>
      <c r="B6" s="18" t="n">
        <v>46023</v>
      </c>
      <c r="J6" s="17" t="inlineStr">
        <is>
          <t>Temporaire</t>
        </is>
      </c>
      <c r="K6" s="17" t="inlineStr">
        <is>
          <t>Non</t>
        </is>
      </c>
    </row>
    <row r="7">
      <c r="A7" s="6" t="inlineStr">
        <is>
          <t>Devise</t>
        </is>
      </c>
      <c r="B7" s="14" t="inlineStr">
        <is>
          <t>CAD</t>
        </is>
      </c>
      <c r="J7" s="17" t="inlineStr">
        <is>
          <t>Contractuel</t>
        </is>
      </c>
    </row>
    <row r="8">
      <c r="A8" s="6" t="inlineStr">
        <is>
          <t>Méthode de calcul</t>
        </is>
      </c>
      <c r="B8" s="14" t="inlineStr">
        <is>
          <t>Estimation annuelle par employé</t>
        </is>
      </c>
      <c r="J8" s="17" t="inlineStr">
        <is>
          <t>Temps plein</t>
        </is>
      </c>
    </row>
    <row r="9" ht="48" customHeight="1">
      <c r="A9" s="6" t="inlineStr">
        <is>
          <t>Avis important</t>
        </is>
      </c>
      <c r="B9" s="14" t="inlineStr">
        <is>
          <t>Vérifier les taux et règles auprès de l’ARC, de Revenu Québec, de la CNESST et de vos assureurs avant utilisation.</t>
        </is>
      </c>
      <c r="J9" s="17" t="inlineStr">
        <is>
          <t>Temps partiel</t>
        </is>
      </c>
    </row>
    <row r="10" ht="60" customHeight="1">
      <c r="A10" s="6" t="inlineStr">
        <is>
          <t>Avis de budgétisation</t>
        </is>
      </c>
      <c r="B10" s="14" t="inlineStr">
        <is>
          <t>Ce modèle sert à estimer les coûts employeur. Les cotisations, taux, plafonds, exemptions et obligations applicables peuvent varier selon l’année, le secteur d’activité, la masse salariale, les conditions d’emploi et le dossier de l’employeur. Valider les paramètres auprès des sources officielles et de vos conseillers avant de prendre une décision de paie ou de budgétisation.</t>
        </is>
      </c>
      <c r="C10" s="29" t="n"/>
      <c r="D10" s="29" t="n"/>
      <c r="E10" s="29" t="n"/>
      <c r="F10" s="29" t="n"/>
      <c r="G10" s="29" t="n"/>
      <c r="H10" s="30" t="n"/>
    </row>
    <row r="12">
      <c r="A12" s="11" t="inlineStr">
        <is>
          <t>Code</t>
        </is>
      </c>
      <c r="B12" s="11" t="inlineStr">
        <is>
          <t>Poste de coût</t>
        </is>
      </c>
      <c r="C12" s="11" t="inlineStr">
        <is>
          <t>Taux employeur</t>
        </is>
      </c>
      <c r="D12" s="11" t="inlineStr">
        <is>
          <t>Exemption annuelle</t>
        </is>
      </c>
      <c r="E12" s="11" t="inlineStr">
        <is>
          <t>Plafond annuel de base</t>
        </is>
      </c>
      <c r="F12" s="11" t="inlineStr">
        <is>
          <t>Actif</t>
        </is>
      </c>
      <c r="G12" s="11" t="inlineStr">
        <is>
          <t>Source ou note de vérification</t>
        </is>
      </c>
      <c r="H12" s="11" t="inlineStr">
        <is>
          <t>Dernière vérification</t>
        </is>
      </c>
    </row>
    <row r="13">
      <c r="A13" s="19" t="inlineStr">
        <is>
          <t>RRQ</t>
        </is>
      </c>
      <c r="B13" s="16" t="inlineStr">
        <is>
          <t>Régime de rentes du Québec (RRQ)</t>
        </is>
      </c>
      <c r="C13" s="20" t="n">
        <v>0</v>
      </c>
      <c r="D13" s="21" t="n">
        <v>0</v>
      </c>
      <c r="E13" s="21" t="n">
        <v>0</v>
      </c>
      <c r="F13" s="19" t="inlineStr">
        <is>
          <t>Oui</t>
        </is>
      </c>
      <c r="G13" s="16" t="inlineStr">
        <is>
          <t>À confirmer selon l’année de référence</t>
        </is>
      </c>
      <c r="H13" s="22" t="n">
        <v>46023</v>
      </c>
    </row>
    <row r="14">
      <c r="A14" s="19" t="inlineStr">
        <is>
          <t>RQAP</t>
        </is>
      </c>
      <c r="B14" s="16" t="inlineStr">
        <is>
          <t>Régime québécois d’assurance parentale (RQAP)</t>
        </is>
      </c>
      <c r="C14" s="20" t="n">
        <v>0</v>
      </c>
      <c r="D14" s="21" t="n">
        <v>0</v>
      </c>
      <c r="E14" s="21" t="n">
        <v>0</v>
      </c>
      <c r="F14" s="19" t="inlineStr">
        <is>
          <t>Oui</t>
        </is>
      </c>
      <c r="G14" s="16" t="inlineStr">
        <is>
          <t>À confirmer selon l’année de référence</t>
        </is>
      </c>
      <c r="H14" s="22" t="n">
        <v>46023</v>
      </c>
    </row>
    <row r="15">
      <c r="A15" s="19" t="inlineStr">
        <is>
          <t>AE</t>
        </is>
      </c>
      <c r="B15" s="16" t="inlineStr">
        <is>
          <t>Assurance-emploi (part employeur)</t>
        </is>
      </c>
      <c r="C15" s="20" t="n">
        <v>0</v>
      </c>
      <c r="D15" s="21" t="n">
        <v>0</v>
      </c>
      <c r="E15" s="21" t="n">
        <v>0</v>
      </c>
      <c r="F15" s="19" t="inlineStr">
        <is>
          <t>Oui</t>
        </is>
      </c>
      <c r="G15" s="16" t="inlineStr">
        <is>
          <t>À confirmer selon l’année de référence</t>
        </is>
      </c>
      <c r="H15" s="22" t="n">
        <v>46023</v>
      </c>
    </row>
    <row r="16">
      <c r="A16" s="19" t="inlineStr">
        <is>
          <t>CNESST</t>
        </is>
      </c>
      <c r="B16" s="16" t="inlineStr">
        <is>
          <t>Cotisation CNESST</t>
        </is>
      </c>
      <c r="C16" s="20" t="n">
        <v>0</v>
      </c>
      <c r="D16" s="21" t="n">
        <v>0</v>
      </c>
      <c r="E16" s="21" t="n">
        <v>0</v>
      </c>
      <c r="F16" s="19" t="inlineStr">
        <is>
          <t>Oui</t>
        </is>
      </c>
      <c r="G16" s="16" t="inlineStr">
        <is>
          <t>Selon le taux du dossier employeur</t>
        </is>
      </c>
      <c r="H16" s="22" t="n">
        <v>46023</v>
      </c>
    </row>
    <row r="17">
      <c r="A17" s="19" t="inlineStr">
        <is>
          <t>FSS</t>
        </is>
      </c>
      <c r="B17" s="16" t="inlineStr">
        <is>
          <t>Fonds des services de santé (FSS)</t>
        </is>
      </c>
      <c r="C17" s="20" t="n">
        <v>0</v>
      </c>
      <c r="D17" s="21" t="n">
        <v>0</v>
      </c>
      <c r="E17" s="21" t="n">
        <v>0</v>
      </c>
      <c r="F17" s="19" t="inlineStr">
        <is>
          <t>Oui</t>
        </is>
      </c>
      <c r="G17" s="16" t="inlineStr">
        <is>
          <t>Selon la masse salariale et les règles applicables</t>
        </is>
      </c>
      <c r="H17" s="22" t="n">
        <v>46023</v>
      </c>
    </row>
    <row r="18">
      <c r="A18" s="19" t="inlineStr">
        <is>
          <t>VACANCES</t>
        </is>
      </c>
      <c r="B18" s="16" t="inlineStr">
        <is>
          <t>Indemnité de vacances</t>
        </is>
      </c>
      <c r="C18" s="20" t="n">
        <v>0</v>
      </c>
      <c r="D18" s="21" t="n">
        <v>0</v>
      </c>
      <c r="E18" s="21" t="n">
        <v>0</v>
      </c>
      <c r="F18" s="19" t="inlineStr">
        <is>
          <t>Oui</t>
        </is>
      </c>
      <c r="G18" s="16" t="inlineStr">
        <is>
          <t>Selon les conditions d’emploi applicables</t>
        </is>
      </c>
      <c r="H18" s="22" t="n">
        <v>46023</v>
      </c>
    </row>
    <row r="19">
      <c r="A19" s="19" t="inlineStr">
        <is>
          <t>REER</t>
        </is>
      </c>
      <c r="B19" s="16" t="inlineStr">
        <is>
          <t>Cotisation REER collectif de l’employeur</t>
        </is>
      </c>
      <c r="C19" s="20" t="n">
        <v>0</v>
      </c>
      <c r="D19" s="21" t="n">
        <v>0</v>
      </c>
      <c r="E19" s="21" t="n">
        <v>0</v>
      </c>
      <c r="F19" s="19" t="inlineStr">
        <is>
          <t>Non</t>
        </is>
      </c>
      <c r="G19" s="16" t="inlineStr">
        <is>
          <t>Selon la politique de l’entreprise</t>
        </is>
      </c>
      <c r="H19" s="22" t="n">
        <v>46023</v>
      </c>
    </row>
    <row r="20">
      <c r="A20" s="19" t="inlineStr">
        <is>
          <t>ASSURANCE</t>
        </is>
      </c>
      <c r="B20" s="16" t="inlineStr">
        <is>
          <t>Assurances collectives variables</t>
        </is>
      </c>
      <c r="C20" s="20" t="n">
        <v>0</v>
      </c>
      <c r="D20" s="21" t="n">
        <v>0</v>
      </c>
      <c r="E20" s="21" t="n">
        <v>0</v>
      </c>
      <c r="F20" s="19" t="inlineStr">
        <is>
          <t>Non</t>
        </is>
      </c>
      <c r="G20" s="16" t="inlineStr">
        <is>
          <t>Utiliser si calculées en pourcentage</t>
        </is>
      </c>
      <c r="H20" s="22" t="n">
        <v>46023</v>
      </c>
    </row>
    <row r="21">
      <c r="A21" s="19" t="inlineStr">
        <is>
          <t>FORMATION</t>
        </is>
      </c>
      <c r="B21" s="16" t="inlineStr">
        <is>
          <t>Formation et développement</t>
        </is>
      </c>
      <c r="C21" s="20" t="n">
        <v>0</v>
      </c>
      <c r="D21" s="21" t="n">
        <v>0</v>
      </c>
      <c r="E21" s="21" t="n">
        <v>0</v>
      </c>
      <c r="F21" s="19" t="inlineStr">
        <is>
          <t>Non</t>
        </is>
      </c>
      <c r="G21" s="16" t="inlineStr">
        <is>
          <t>Budget ou politique interne</t>
        </is>
      </c>
      <c r="H21" s="22" t="n">
        <v>46023</v>
      </c>
    </row>
    <row r="22">
      <c r="A22" s="19" t="inlineStr">
        <is>
          <t>AUTRE</t>
        </is>
      </c>
      <c r="B22" s="16" t="inlineStr">
        <is>
          <t>Autre coût patronal variable</t>
        </is>
      </c>
      <c r="C22" s="20" t="n">
        <v>0</v>
      </c>
      <c r="D22" s="21" t="n">
        <v>0</v>
      </c>
      <c r="E22" s="21" t="n">
        <v>0</v>
      </c>
      <c r="F22" s="19" t="inlineStr">
        <is>
          <t>Non</t>
        </is>
      </c>
      <c r="G22" s="16" t="inlineStr">
        <is>
          <t>Décrire dans les notes de l’employé</t>
        </is>
      </c>
      <c r="H22" s="22" t="n">
        <v>46023</v>
      </c>
    </row>
  </sheetData>
  <autoFilter ref="A12:H22"/>
  <mergeCells count="3">
    <mergeCell ref="A1:H1"/>
    <mergeCell ref="A2:H2"/>
    <mergeCell ref="B10:H10"/>
  </mergeCells>
  <dataValidations count="5">
    <dataValidation sqref="B5" showErrorMessage="1" showInputMessage="1" allowBlank="0" type="whole" operator="between">
      <formula1>2000</formula1>
      <formula2>2100</formula2>
    </dataValidation>
    <dataValidation sqref="B6 B13:B22 H13:H22" showErrorMessage="1" showInputMessage="1" allowBlank="1" type="date" operator="greaterThan">
      <formula1>DATE(2000,1,1)</formula1>
    </dataValidation>
    <dataValidation sqref="C13:C22" showErrorMessage="1" showInputMessage="1" allowBlank="1" type="decimal" operator="between">
      <formula1>0</formula1>
      <formula2>1</formula2>
    </dataValidation>
    <dataValidation sqref="D13:E22" showErrorMessage="1" showInputMessage="1" allowBlank="1" type="decimal" operator="greaterThanOrEqual">
      <formula1>0</formula1>
    </dataValidation>
    <dataValidation sqref="F13:F22" showErrorMessage="1" showInputMessage="1" allowBlank="0" type="list">
      <formula1>"Oui,Non"</formula1>
    </dataValidation>
  </dataValidations>
  <pageMargins left="0.75" right="0.75" top="1" bottom="1" header="0.5" footer="0.5"/>
  <pageSetup fitToHeight="1"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AA107"/>
  <sheetViews>
    <sheetView showGridLines="0" workbookViewId="0">
      <pane ySplit="6" topLeftCell="A7" activePane="bottomLeft" state="frozen"/>
      <selection pane="bottomLeft" activeCell="A1" sqref="A1"/>
    </sheetView>
  </sheetViews>
  <sheetFormatPr baseColWidth="8" defaultRowHeight="15"/>
  <cols>
    <col width="13" customWidth="1" min="1" max="1"/>
    <col width="24" customWidth="1" min="2" max="2"/>
    <col width="24" customWidth="1" min="3" max="3"/>
    <col width="16" customWidth="1" min="4" max="4"/>
    <col width="17" customWidth="1" min="5" max="5"/>
    <col width="19" customWidth="1" min="6" max="6"/>
    <col width="18" customWidth="1" min="7" max="7"/>
    <col width="17" customWidth="1" min="8" max="8"/>
    <col width="35" customWidth="1" min="9" max="9"/>
    <col width="15" customWidth="1" min="10" max="10"/>
    <col width="15" customWidth="1" min="11" max="11"/>
    <col width="20" customWidth="1" min="12" max="12"/>
    <col width="14" customWidth="1" min="13" max="13"/>
    <col width="14" customWidth="1" min="14" max="14"/>
    <col width="18" customWidth="1" min="15" max="15"/>
    <col width="18" customWidth="1" min="16" max="16"/>
    <col width="22" customWidth="1" min="17" max="17"/>
    <col width="19" customWidth="1" min="18" max="18"/>
    <col width="20" customWidth="1" min="19" max="19"/>
    <col width="19" customWidth="1" min="20" max="20"/>
    <col width="19" customWidth="1" min="21" max="21"/>
    <col width="20" customWidth="1" min="22" max="22"/>
    <col width="16" customWidth="1" min="23" max="23"/>
    <col width="18" customWidth="1" min="24" max="24"/>
    <col width="24" customWidth="1" min="25" max="25"/>
    <col width="18" customWidth="1" min="26" max="26"/>
    <col width="17" customWidth="1" min="27" max="27"/>
  </cols>
  <sheetData>
    <row r="1" ht="26" customHeight="1">
      <c r="A1" s="1" t="inlineStr">
        <is>
          <t>Calcul coût employeur — Estimation annuelle</t>
        </is>
      </c>
    </row>
    <row r="2">
      <c r="A2" s="2" t="inlineStr">
        <is>
          <t>Saisir les cellules jaunes seulement. Les montants de cotisations dépendent des paramètres actifs de la feuille Paramètres.</t>
        </is>
      </c>
    </row>
    <row r="3">
      <c r="A3" s="23" t="inlineStr">
        <is>
          <t>La base assujettie annuelle doit être ajustée au besoin lorsque certains revenus ou avantages ne sont pas assujettis à tous les programmes.</t>
        </is>
      </c>
    </row>
    <row r="6" ht="48" customHeight="1">
      <c r="A6" s="11" t="inlineStr">
        <is>
          <t>No employé</t>
        </is>
      </c>
      <c r="B6" s="11" t="inlineStr">
        <is>
          <t>Nom de l’employé</t>
        </is>
      </c>
      <c r="C6" s="11" t="inlineStr">
        <is>
          <t>Poste</t>
        </is>
      </c>
      <c r="D6" s="11" t="inlineStr">
        <is>
          <t>Statut d’emploi</t>
        </is>
      </c>
      <c r="E6" s="11" t="inlineStr">
        <is>
          <t>Salaire annuel brut</t>
        </is>
      </c>
      <c r="F6" s="11" t="inlineStr">
        <is>
          <t>Avantages imposables annuels</t>
        </is>
      </c>
      <c r="G6" s="11" t="inlineStr">
        <is>
          <t>Base assujettie annuelle</t>
        </is>
      </c>
      <c r="H6" s="11" t="inlineStr">
        <is>
          <t>Coûts directs annuels</t>
        </is>
      </c>
      <c r="I6" s="11" t="inlineStr">
        <is>
          <t>Notes</t>
        </is>
      </c>
      <c r="J6" s="11" t="inlineStr">
        <is>
          <t>RRQ employeur</t>
        </is>
      </c>
      <c r="K6" s="11" t="inlineStr">
        <is>
          <t>RQAP employeur</t>
        </is>
      </c>
      <c r="L6" s="11" t="inlineStr">
        <is>
          <t>Assurance-emploi employeur</t>
        </is>
      </c>
      <c r="M6" s="11" t="inlineStr">
        <is>
          <t>CNESST</t>
        </is>
      </c>
      <c r="N6" s="11" t="inlineStr">
        <is>
          <t>FSS</t>
        </is>
      </c>
      <c r="O6" s="11" t="inlineStr">
        <is>
          <t>Indemnité de vacances</t>
        </is>
      </c>
      <c r="P6" s="11" t="inlineStr">
        <is>
          <t>REER collectif employeur</t>
        </is>
      </c>
      <c r="Q6" s="11" t="inlineStr">
        <is>
          <t>Assurances collectives variables</t>
        </is>
      </c>
      <c r="R6" s="11" t="inlineStr">
        <is>
          <t>Formation et développement</t>
        </is>
      </c>
      <c r="S6" s="11" t="inlineStr">
        <is>
          <t>Autre coût patronal variable</t>
        </is>
      </c>
      <c r="T6" s="11" t="inlineStr">
        <is>
          <t>Total cotisations variables</t>
        </is>
      </c>
      <c r="U6" s="11" t="inlineStr">
        <is>
          <t>Coût employeur annuel</t>
        </is>
      </c>
      <c r="V6" s="11" t="inlineStr">
        <is>
          <t>Coût employeur mensuel estimé</t>
        </is>
      </c>
      <c r="W6" s="11" t="inlineStr">
        <is>
          <t>Majoration employeur</t>
        </is>
      </c>
      <c r="X6" s="11" t="inlineStr">
        <is>
          <t>Contrôle base négative</t>
        </is>
      </c>
      <c r="Y6" s="11" t="inlineStr">
        <is>
          <t>Contrôle paramètres incomplets</t>
        </is>
      </c>
      <c r="Z6" s="11" t="inlineStr">
        <is>
          <t>Contrôle total</t>
        </is>
      </c>
      <c r="AA6" s="11" t="inlineStr">
        <is>
          <t>Statut du calcul</t>
        </is>
      </c>
    </row>
    <row r="7">
      <c r="A7" s="19" t="inlineStr">
        <is>
          <t>E-001</t>
        </is>
      </c>
      <c r="B7" s="16" t="inlineStr">
        <is>
          <t>Amélie Gagnon</t>
        </is>
      </c>
      <c r="C7" s="16" t="inlineStr">
        <is>
          <t>Adjointe administrative</t>
        </is>
      </c>
      <c r="D7" s="19" t="inlineStr">
        <is>
          <t>Permanent</t>
        </is>
      </c>
      <c r="E7" s="21" t="n">
        <v>48500</v>
      </c>
      <c r="F7" s="21" t="n">
        <v>0</v>
      </c>
      <c r="G7" s="24">
        <f>IF($A7="","",IFERROR($E7+$F7,0))</f>
        <v/>
      </c>
      <c r="H7" s="21" t="n">
        <v>1250</v>
      </c>
      <c r="I7" s="25" t="inlineStr">
        <is>
          <t>Poste administratif à temps plein</t>
        </is>
      </c>
      <c r="J7" s="24">
        <f>IF($A7="","",IFERROR(IF('Paramètres'!$F$13&lt;&gt;"Oui",0,MIN(MAX(0,$G7-'Paramètres'!$D$13),IF('Paramètres'!$E$13=0,MAX(0,$G7-'Paramètres'!$D$13),'Paramètres'!$E$13))*'Paramètres'!$C$13),0))</f>
        <v/>
      </c>
      <c r="K7" s="24">
        <f>IF($A7="","",IFERROR(IF('Paramètres'!$F$14&lt;&gt;"Oui",0,MIN(MAX(0,$G7-'Paramètres'!$D$14),IF('Paramètres'!$E$14=0,MAX(0,$G7-'Paramètres'!$D$14),'Paramètres'!$E$14))*'Paramètres'!$C$14),0))</f>
        <v/>
      </c>
      <c r="L7" s="24">
        <f>IF($A7="","",IFERROR(IF('Paramètres'!$F$15&lt;&gt;"Oui",0,MIN(MAX(0,$G7-'Paramètres'!$D$15),IF('Paramètres'!$E$15=0,MAX(0,$G7-'Paramètres'!$D$15),'Paramètres'!$E$15))*'Paramètres'!$C$15),0))</f>
        <v/>
      </c>
      <c r="M7" s="24">
        <f>IF($A7="","",IFERROR(IF('Paramètres'!$F$16&lt;&gt;"Oui",0,MIN(MAX(0,$G7-'Paramètres'!$D$16),IF('Paramètres'!$E$16=0,MAX(0,$G7-'Paramètres'!$D$16),'Paramètres'!$E$16))*'Paramètres'!$C$16),0))</f>
        <v/>
      </c>
      <c r="N7" s="24">
        <f>IF($A7="","",IFERROR(IF('Paramètres'!$F$17&lt;&gt;"Oui",0,MIN(MAX(0,$G7-'Paramètres'!$D$17),IF('Paramètres'!$E$17=0,MAX(0,$G7-'Paramètres'!$D$17),'Paramètres'!$E$17))*'Paramètres'!$C$17),0))</f>
        <v/>
      </c>
      <c r="O7" s="24">
        <f>IF($A7="","",IFERROR(IF('Paramètres'!$F$18&lt;&gt;"Oui",0,MIN(MAX(0,$G7-'Paramètres'!$D$18),IF('Paramètres'!$E$18=0,MAX(0,$G7-'Paramètres'!$D$18),'Paramètres'!$E$18))*'Paramètres'!$C$18),0))</f>
        <v/>
      </c>
      <c r="P7" s="24">
        <f>IF($A7="","",IFERROR(IF('Paramètres'!$F$19&lt;&gt;"Oui",0,MIN(MAX(0,$G7-'Paramètres'!$D$19),IF('Paramètres'!$E$19=0,MAX(0,$G7-'Paramètres'!$D$19),'Paramètres'!$E$19))*'Paramètres'!$C$19),0))</f>
        <v/>
      </c>
      <c r="Q7" s="24">
        <f>IF($A7="","",IFERROR(IF('Paramètres'!$F$20&lt;&gt;"Oui",0,MIN(MAX(0,$G7-'Paramètres'!$D$20),IF('Paramètres'!$E$20=0,MAX(0,$G7-'Paramètres'!$D$20),'Paramètres'!$E$20))*'Paramètres'!$C$20),0))</f>
        <v/>
      </c>
      <c r="R7" s="24">
        <f>IF($A7="","",IFERROR(IF('Paramètres'!$F$21&lt;&gt;"Oui",0,MIN(MAX(0,$G7-'Paramètres'!$D$21),IF('Paramètres'!$E$21=0,MAX(0,$G7-'Paramètres'!$D$21),'Paramètres'!$E$21))*'Paramètres'!$C$21),0))</f>
        <v/>
      </c>
      <c r="S7" s="24">
        <f>IF($A7="","",IFERROR(IF('Paramètres'!$F$22&lt;&gt;"Oui",0,MIN(MAX(0,$G7-'Paramètres'!$D$22),IF('Paramètres'!$E$22=0,MAX(0,$G7-'Paramètres'!$D$22),'Paramètres'!$E$22))*'Paramètres'!$C$22),0))</f>
        <v/>
      </c>
      <c r="T7" s="24">
        <f>IF($A7="","",IFERROR(SUM($J7:$S7),0))</f>
        <v/>
      </c>
      <c r="U7" s="24">
        <f>IF($A7="","",IFERROR($E7+$F7+$H7+$T7,0))</f>
        <v/>
      </c>
      <c r="V7" s="24">
        <f>IF($A7="","",IFERROR($U7/12,0))</f>
        <v/>
      </c>
      <c r="W7" s="26">
        <f>IF($A7="","",IFERROR(($U7/$E7)-1,0))</f>
        <v/>
      </c>
      <c r="X7" s="14">
        <f>IF($A7="","",IFERROR(IF(OR($E7&lt;0,$F7&lt;0,$H7&lt;0),"À vérifier","OK"),"À vérifier"))</f>
        <v/>
      </c>
      <c r="Y7" s="14">
        <f>IF($A7="","",IFERROR(IF(COUNTIFS('Paramètres'!$F$13:$F$22,"Oui",'Paramètres'!$C$13:$C$22,0)&gt;0,"Taux actif à vérifier",IF(COUNTIFS('Paramètres'!$F$13:$F$22,"Oui",'Paramètres'!$H$13:$H$22,"")&gt;0,"Date à vérifier","OK")),"À vérifier"))</f>
        <v/>
      </c>
      <c r="Z7" s="14">
        <f>IF($A7="","",IFERROR(IF(ABS($U7-($E7+$F7+$H7+$T7))&lt;0.01,"OK","Écart à vérifier"),"Écart à vérifier"))</f>
        <v/>
      </c>
      <c r="AA7" s="14">
        <f>IF($A7="","",IFERROR(IF(AND($X7="OK",$Y7="OK",$Z7="OK"),"Calcul prêt","À vérifier"),"À vérifier"))</f>
        <v/>
      </c>
    </row>
    <row r="8">
      <c r="A8" s="19" t="inlineStr">
        <is>
          <t>E-002</t>
        </is>
      </c>
      <c r="B8" s="16" t="inlineStr">
        <is>
          <t>Mathieu Tremblay</t>
        </is>
      </c>
      <c r="C8" s="16" t="inlineStr">
        <is>
          <t>Estimateur</t>
        </is>
      </c>
      <c r="D8" s="19" t="inlineStr">
        <is>
          <t>Permanent</t>
        </is>
      </c>
      <c r="E8" s="21" t="n">
        <v>62000</v>
      </c>
      <c r="F8" s="21" t="n">
        <v>850</v>
      </c>
      <c r="G8" s="24">
        <f>IF($A8="","",IFERROR($E8+$F8,0))</f>
        <v/>
      </c>
      <c r="H8" s="21" t="n">
        <v>1800</v>
      </c>
      <c r="I8" s="25" t="inlineStr">
        <is>
          <t>Allocation et outils de travail</t>
        </is>
      </c>
      <c r="J8" s="24">
        <f>IF($A8="","",IFERROR(IF('Paramètres'!$F$13&lt;&gt;"Oui",0,MIN(MAX(0,$G8-'Paramètres'!$D$13),IF('Paramètres'!$E$13=0,MAX(0,$G8-'Paramètres'!$D$13),'Paramètres'!$E$13))*'Paramètres'!$C$13),0))</f>
        <v/>
      </c>
      <c r="K8" s="24">
        <f>IF($A8="","",IFERROR(IF('Paramètres'!$F$14&lt;&gt;"Oui",0,MIN(MAX(0,$G8-'Paramètres'!$D$14),IF('Paramètres'!$E$14=0,MAX(0,$G8-'Paramètres'!$D$14),'Paramètres'!$E$14))*'Paramètres'!$C$14),0))</f>
        <v/>
      </c>
      <c r="L8" s="24">
        <f>IF($A8="","",IFERROR(IF('Paramètres'!$F$15&lt;&gt;"Oui",0,MIN(MAX(0,$G8-'Paramètres'!$D$15),IF('Paramètres'!$E$15=0,MAX(0,$G8-'Paramètres'!$D$15),'Paramètres'!$E$15))*'Paramètres'!$C$15),0))</f>
        <v/>
      </c>
      <c r="M8" s="24">
        <f>IF($A8="","",IFERROR(IF('Paramètres'!$F$16&lt;&gt;"Oui",0,MIN(MAX(0,$G8-'Paramètres'!$D$16),IF('Paramètres'!$E$16=0,MAX(0,$G8-'Paramètres'!$D$16),'Paramètres'!$E$16))*'Paramètres'!$C$16),0))</f>
        <v/>
      </c>
      <c r="N8" s="24">
        <f>IF($A8="","",IFERROR(IF('Paramètres'!$F$17&lt;&gt;"Oui",0,MIN(MAX(0,$G8-'Paramètres'!$D$17),IF('Paramètres'!$E$17=0,MAX(0,$G8-'Paramètres'!$D$17),'Paramètres'!$E$17))*'Paramètres'!$C$17),0))</f>
        <v/>
      </c>
      <c r="O8" s="24">
        <f>IF($A8="","",IFERROR(IF('Paramètres'!$F$18&lt;&gt;"Oui",0,MIN(MAX(0,$G8-'Paramètres'!$D$18),IF('Paramètres'!$E$18=0,MAX(0,$G8-'Paramètres'!$D$18),'Paramètres'!$E$18))*'Paramètres'!$C$18),0))</f>
        <v/>
      </c>
      <c r="P8" s="24">
        <f>IF($A8="","",IFERROR(IF('Paramètres'!$F$19&lt;&gt;"Oui",0,MIN(MAX(0,$G8-'Paramètres'!$D$19),IF('Paramètres'!$E$19=0,MAX(0,$G8-'Paramètres'!$D$19),'Paramètres'!$E$19))*'Paramètres'!$C$19),0))</f>
        <v/>
      </c>
      <c r="Q8" s="24">
        <f>IF($A8="","",IFERROR(IF('Paramètres'!$F$20&lt;&gt;"Oui",0,MIN(MAX(0,$G8-'Paramètres'!$D$20),IF('Paramètres'!$E$20=0,MAX(0,$G8-'Paramètres'!$D$20),'Paramètres'!$E$20))*'Paramètres'!$C$20),0))</f>
        <v/>
      </c>
      <c r="R8" s="24">
        <f>IF($A8="","",IFERROR(IF('Paramètres'!$F$21&lt;&gt;"Oui",0,MIN(MAX(0,$G8-'Paramètres'!$D$21),IF('Paramètres'!$E$21=0,MAX(0,$G8-'Paramètres'!$D$21),'Paramètres'!$E$21))*'Paramètres'!$C$21),0))</f>
        <v/>
      </c>
      <c r="S8" s="24">
        <f>IF($A8="","",IFERROR(IF('Paramètres'!$F$22&lt;&gt;"Oui",0,MIN(MAX(0,$G8-'Paramètres'!$D$22),IF('Paramètres'!$E$22=0,MAX(0,$G8-'Paramètres'!$D$22),'Paramètres'!$E$22))*'Paramètres'!$C$22),0))</f>
        <v/>
      </c>
      <c r="T8" s="24">
        <f>IF($A8="","",IFERROR(SUM($J8:$S8),0))</f>
        <v/>
      </c>
      <c r="U8" s="24">
        <f>IF($A8="","",IFERROR($E8+$F8+$H8+$T8,0))</f>
        <v/>
      </c>
      <c r="V8" s="24">
        <f>IF($A8="","",IFERROR($U8/12,0))</f>
        <v/>
      </c>
      <c r="W8" s="26">
        <f>IF($A8="","",IFERROR(($U8/$E8)-1,0))</f>
        <v/>
      </c>
      <c r="X8" s="14">
        <f>IF($A8="","",IFERROR(IF(OR($E8&lt;0,$F8&lt;0,$H8&lt;0),"À vérifier","OK"),"À vérifier"))</f>
        <v/>
      </c>
      <c r="Y8" s="14">
        <f>IF($A8="","",IFERROR(IF(COUNTIFS('Paramètres'!$F$13:$F$22,"Oui",'Paramètres'!$C$13:$C$22,0)&gt;0,"Taux actif à vérifier",IF(COUNTIFS('Paramètres'!$F$13:$F$22,"Oui",'Paramètres'!$H$13:$H$22,"")&gt;0,"Date à vérifier","OK")),"À vérifier"))</f>
        <v/>
      </c>
      <c r="Z8" s="14">
        <f>IF($A8="","",IFERROR(IF(ABS($U8-($E8+$F8+$H8+$T8))&lt;0.01,"OK","Écart à vérifier"),"Écart à vérifier"))</f>
        <v/>
      </c>
      <c r="AA8" s="14">
        <f>IF($A8="","",IFERROR(IF(AND($X8="OK",$Y8="OK",$Z8="OK"),"Calcul prêt","À vérifier"),"À vérifier"))</f>
        <v/>
      </c>
    </row>
    <row r="9">
      <c r="A9" s="19" t="inlineStr">
        <is>
          <t>E-003</t>
        </is>
      </c>
      <c r="B9" s="16" t="inlineStr">
        <is>
          <t>Sarah Bouchard</t>
        </is>
      </c>
      <c r="C9" s="16" t="inlineStr">
        <is>
          <t>Technicienne comptable</t>
        </is>
      </c>
      <c r="D9" s="19" t="inlineStr">
        <is>
          <t>Permanent</t>
        </is>
      </c>
      <c r="E9" s="21" t="n">
        <v>58500</v>
      </c>
      <c r="F9" s="21" t="n">
        <v>0</v>
      </c>
      <c r="G9" s="24">
        <f>IF($A9="","",IFERROR($E9+$F9,0))</f>
        <v/>
      </c>
      <c r="H9" s="21" t="n">
        <v>1500</v>
      </c>
      <c r="I9" s="25" t="inlineStr">
        <is>
          <t>Formation annuelle incluse aux coûts directs</t>
        </is>
      </c>
      <c r="J9" s="24">
        <f>IF($A9="","",IFERROR(IF('Paramètres'!$F$13&lt;&gt;"Oui",0,MIN(MAX(0,$G9-'Paramètres'!$D$13),IF('Paramètres'!$E$13=0,MAX(0,$G9-'Paramètres'!$D$13),'Paramètres'!$E$13))*'Paramètres'!$C$13),0))</f>
        <v/>
      </c>
      <c r="K9" s="24">
        <f>IF($A9="","",IFERROR(IF('Paramètres'!$F$14&lt;&gt;"Oui",0,MIN(MAX(0,$G9-'Paramètres'!$D$14),IF('Paramètres'!$E$14=0,MAX(0,$G9-'Paramètres'!$D$14),'Paramètres'!$E$14))*'Paramètres'!$C$14),0))</f>
        <v/>
      </c>
      <c r="L9" s="24">
        <f>IF($A9="","",IFERROR(IF('Paramètres'!$F$15&lt;&gt;"Oui",0,MIN(MAX(0,$G9-'Paramètres'!$D$15),IF('Paramètres'!$E$15=0,MAX(0,$G9-'Paramètres'!$D$15),'Paramètres'!$E$15))*'Paramètres'!$C$15),0))</f>
        <v/>
      </c>
      <c r="M9" s="24">
        <f>IF($A9="","",IFERROR(IF('Paramètres'!$F$16&lt;&gt;"Oui",0,MIN(MAX(0,$G9-'Paramètres'!$D$16),IF('Paramètres'!$E$16=0,MAX(0,$G9-'Paramètres'!$D$16),'Paramètres'!$E$16))*'Paramètres'!$C$16),0))</f>
        <v/>
      </c>
      <c r="N9" s="24">
        <f>IF($A9="","",IFERROR(IF('Paramètres'!$F$17&lt;&gt;"Oui",0,MIN(MAX(0,$G9-'Paramètres'!$D$17),IF('Paramètres'!$E$17=0,MAX(0,$G9-'Paramètres'!$D$17),'Paramètres'!$E$17))*'Paramètres'!$C$17),0))</f>
        <v/>
      </c>
      <c r="O9" s="24">
        <f>IF($A9="","",IFERROR(IF('Paramètres'!$F$18&lt;&gt;"Oui",0,MIN(MAX(0,$G9-'Paramètres'!$D$18),IF('Paramètres'!$E$18=0,MAX(0,$G9-'Paramètres'!$D$18),'Paramètres'!$E$18))*'Paramètres'!$C$18),0))</f>
        <v/>
      </c>
      <c r="P9" s="24">
        <f>IF($A9="","",IFERROR(IF('Paramètres'!$F$19&lt;&gt;"Oui",0,MIN(MAX(0,$G9-'Paramètres'!$D$19),IF('Paramètres'!$E$19=0,MAX(0,$G9-'Paramètres'!$D$19),'Paramètres'!$E$19))*'Paramètres'!$C$19),0))</f>
        <v/>
      </c>
      <c r="Q9" s="24">
        <f>IF($A9="","",IFERROR(IF('Paramètres'!$F$20&lt;&gt;"Oui",0,MIN(MAX(0,$G9-'Paramètres'!$D$20),IF('Paramètres'!$E$20=0,MAX(0,$G9-'Paramètres'!$D$20),'Paramètres'!$E$20))*'Paramètres'!$C$20),0))</f>
        <v/>
      </c>
      <c r="R9" s="24">
        <f>IF($A9="","",IFERROR(IF('Paramètres'!$F$21&lt;&gt;"Oui",0,MIN(MAX(0,$G9-'Paramètres'!$D$21),IF('Paramètres'!$E$21=0,MAX(0,$G9-'Paramètres'!$D$21),'Paramètres'!$E$21))*'Paramètres'!$C$21),0))</f>
        <v/>
      </c>
      <c r="S9" s="24">
        <f>IF($A9="","",IFERROR(IF('Paramètres'!$F$22&lt;&gt;"Oui",0,MIN(MAX(0,$G9-'Paramètres'!$D$22),IF('Paramètres'!$E$22=0,MAX(0,$G9-'Paramètres'!$D$22),'Paramètres'!$E$22))*'Paramètres'!$C$22),0))</f>
        <v/>
      </c>
      <c r="T9" s="24">
        <f>IF($A9="","",IFERROR(SUM($J9:$S9),0))</f>
        <v/>
      </c>
      <c r="U9" s="24">
        <f>IF($A9="","",IFERROR($E9+$F9+$H9+$T9,0))</f>
        <v/>
      </c>
      <c r="V9" s="24">
        <f>IF($A9="","",IFERROR($U9/12,0))</f>
        <v/>
      </c>
      <c r="W9" s="26">
        <f>IF($A9="","",IFERROR(($U9/$E9)-1,0))</f>
        <v/>
      </c>
      <c r="X9" s="14">
        <f>IF($A9="","",IFERROR(IF(OR($E9&lt;0,$F9&lt;0,$H9&lt;0),"À vérifier","OK"),"À vérifier"))</f>
        <v/>
      </c>
      <c r="Y9" s="14">
        <f>IF($A9="","",IFERROR(IF(COUNTIFS('Paramètres'!$F$13:$F$22,"Oui",'Paramètres'!$C$13:$C$22,0)&gt;0,"Taux actif à vérifier",IF(COUNTIFS('Paramètres'!$F$13:$F$22,"Oui",'Paramètres'!$H$13:$H$22,"")&gt;0,"Date à vérifier","OK")),"À vérifier"))</f>
        <v/>
      </c>
      <c r="Z9" s="14">
        <f>IF($A9="","",IFERROR(IF(ABS($U9-($E9+$F9+$H9+$T9))&lt;0.01,"OK","Écart à vérifier"),"Écart à vérifier"))</f>
        <v/>
      </c>
      <c r="AA9" s="14">
        <f>IF($A9="","",IFERROR(IF(AND($X9="OK",$Y9="OK",$Z9="OK"),"Calcul prêt","À vérifier"),"À vérifier"))</f>
        <v/>
      </c>
    </row>
    <row r="10">
      <c r="A10" s="19" t="inlineStr">
        <is>
          <t>E-004</t>
        </is>
      </c>
      <c r="B10" s="16" t="inlineStr">
        <is>
          <t>Félix Roy</t>
        </is>
      </c>
      <c r="C10" s="16" t="inlineStr">
        <is>
          <t>Chargé de projets</t>
        </is>
      </c>
      <c r="D10" s="19" t="inlineStr">
        <is>
          <t>Permanent</t>
        </is>
      </c>
      <c r="E10" s="21" t="n">
        <v>78000</v>
      </c>
      <c r="F10" s="21" t="n">
        <v>1200</v>
      </c>
      <c r="G10" s="24">
        <f>IF($A10="","",IFERROR($E10+$F10,0))</f>
        <v/>
      </c>
      <c r="H10" s="21" t="n">
        <v>2400</v>
      </c>
      <c r="I10" s="25" t="inlineStr">
        <is>
          <t>Cellulaire et déplacements professionnels</t>
        </is>
      </c>
      <c r="J10" s="24">
        <f>IF($A10="","",IFERROR(IF('Paramètres'!$F$13&lt;&gt;"Oui",0,MIN(MAX(0,$G10-'Paramètres'!$D$13),IF('Paramètres'!$E$13=0,MAX(0,$G10-'Paramètres'!$D$13),'Paramètres'!$E$13))*'Paramètres'!$C$13),0))</f>
        <v/>
      </c>
      <c r="K10" s="24">
        <f>IF($A10="","",IFERROR(IF('Paramètres'!$F$14&lt;&gt;"Oui",0,MIN(MAX(0,$G10-'Paramètres'!$D$14),IF('Paramètres'!$E$14=0,MAX(0,$G10-'Paramètres'!$D$14),'Paramètres'!$E$14))*'Paramètres'!$C$14),0))</f>
        <v/>
      </c>
      <c r="L10" s="24">
        <f>IF($A10="","",IFERROR(IF('Paramètres'!$F$15&lt;&gt;"Oui",0,MIN(MAX(0,$G10-'Paramètres'!$D$15),IF('Paramètres'!$E$15=0,MAX(0,$G10-'Paramètres'!$D$15),'Paramètres'!$E$15))*'Paramètres'!$C$15),0))</f>
        <v/>
      </c>
      <c r="M10" s="24">
        <f>IF($A10="","",IFERROR(IF('Paramètres'!$F$16&lt;&gt;"Oui",0,MIN(MAX(0,$G10-'Paramètres'!$D$16),IF('Paramètres'!$E$16=0,MAX(0,$G10-'Paramètres'!$D$16),'Paramètres'!$E$16))*'Paramètres'!$C$16),0))</f>
        <v/>
      </c>
      <c r="N10" s="24">
        <f>IF($A10="","",IFERROR(IF('Paramètres'!$F$17&lt;&gt;"Oui",0,MIN(MAX(0,$G10-'Paramètres'!$D$17),IF('Paramètres'!$E$17=0,MAX(0,$G10-'Paramètres'!$D$17),'Paramètres'!$E$17))*'Paramètres'!$C$17),0))</f>
        <v/>
      </c>
      <c r="O10" s="24">
        <f>IF($A10="","",IFERROR(IF('Paramètres'!$F$18&lt;&gt;"Oui",0,MIN(MAX(0,$G10-'Paramètres'!$D$18),IF('Paramètres'!$E$18=0,MAX(0,$G10-'Paramètres'!$D$18),'Paramètres'!$E$18))*'Paramètres'!$C$18),0))</f>
        <v/>
      </c>
      <c r="P10" s="24">
        <f>IF($A10="","",IFERROR(IF('Paramètres'!$F$19&lt;&gt;"Oui",0,MIN(MAX(0,$G10-'Paramètres'!$D$19),IF('Paramètres'!$E$19=0,MAX(0,$G10-'Paramètres'!$D$19),'Paramètres'!$E$19))*'Paramètres'!$C$19),0))</f>
        <v/>
      </c>
      <c r="Q10" s="24">
        <f>IF($A10="","",IFERROR(IF('Paramètres'!$F$20&lt;&gt;"Oui",0,MIN(MAX(0,$G10-'Paramètres'!$D$20),IF('Paramètres'!$E$20=0,MAX(0,$G10-'Paramètres'!$D$20),'Paramètres'!$E$20))*'Paramètres'!$C$20),0))</f>
        <v/>
      </c>
      <c r="R10" s="24">
        <f>IF($A10="","",IFERROR(IF('Paramètres'!$F$21&lt;&gt;"Oui",0,MIN(MAX(0,$G10-'Paramètres'!$D$21),IF('Paramètres'!$E$21=0,MAX(0,$G10-'Paramètres'!$D$21),'Paramètres'!$E$21))*'Paramètres'!$C$21),0))</f>
        <v/>
      </c>
      <c r="S10" s="24">
        <f>IF($A10="","",IFERROR(IF('Paramètres'!$F$22&lt;&gt;"Oui",0,MIN(MAX(0,$G10-'Paramètres'!$D$22),IF('Paramètres'!$E$22=0,MAX(0,$G10-'Paramètres'!$D$22),'Paramètres'!$E$22))*'Paramètres'!$C$22),0))</f>
        <v/>
      </c>
      <c r="T10" s="24">
        <f>IF($A10="","",IFERROR(SUM($J10:$S10),0))</f>
        <v/>
      </c>
      <c r="U10" s="24">
        <f>IF($A10="","",IFERROR($E10+$F10+$H10+$T10,0))</f>
        <v/>
      </c>
      <c r="V10" s="24">
        <f>IF($A10="","",IFERROR($U10/12,0))</f>
        <v/>
      </c>
      <c r="W10" s="26">
        <f>IF($A10="","",IFERROR(($U10/$E10)-1,0))</f>
        <v/>
      </c>
      <c r="X10" s="14">
        <f>IF($A10="","",IFERROR(IF(OR($E10&lt;0,$F10&lt;0,$H10&lt;0),"À vérifier","OK"),"À vérifier"))</f>
        <v/>
      </c>
      <c r="Y10" s="14">
        <f>IF($A10="","",IFERROR(IF(COUNTIFS('Paramètres'!$F$13:$F$22,"Oui",'Paramètres'!$C$13:$C$22,0)&gt;0,"Taux actif à vérifier",IF(COUNTIFS('Paramètres'!$F$13:$F$22,"Oui",'Paramètres'!$H$13:$H$22,"")&gt;0,"Date à vérifier","OK")),"À vérifier"))</f>
        <v/>
      </c>
      <c r="Z10" s="14">
        <f>IF($A10="","",IFERROR(IF(ABS($U10-($E10+$F10+$H10+$T10))&lt;0.01,"OK","Écart à vérifier"),"Écart à vérifier"))</f>
        <v/>
      </c>
      <c r="AA10" s="14">
        <f>IF($A10="","",IFERROR(IF(AND($X10="OK",$Y10="OK",$Z10="OK"),"Calcul prêt","À vérifier"),"À vérifier"))</f>
        <v/>
      </c>
    </row>
    <row r="11">
      <c r="A11" s="19" t="inlineStr">
        <is>
          <t>E-005</t>
        </is>
      </c>
      <c r="B11" s="16" t="inlineStr">
        <is>
          <t>Geneviève Côté</t>
        </is>
      </c>
      <c r="C11" s="16" t="inlineStr">
        <is>
          <t>Coordonnatrice RH</t>
        </is>
      </c>
      <c r="D11" s="19" t="inlineStr">
        <is>
          <t>Permanent</t>
        </is>
      </c>
      <c r="E11" s="21" t="n">
        <v>71500</v>
      </c>
      <c r="F11" s="21" t="n">
        <v>0</v>
      </c>
      <c r="G11" s="24">
        <f>IF($A11="","",IFERROR($E11+$F11,0))</f>
        <v/>
      </c>
      <c r="H11" s="21" t="n">
        <v>2100</v>
      </c>
      <c r="I11" s="25" t="inlineStr">
        <is>
          <t>Budget de perfectionnement inclus</t>
        </is>
      </c>
      <c r="J11" s="24">
        <f>IF($A11="","",IFERROR(IF('Paramètres'!$F$13&lt;&gt;"Oui",0,MIN(MAX(0,$G11-'Paramètres'!$D$13),IF('Paramètres'!$E$13=0,MAX(0,$G11-'Paramètres'!$D$13),'Paramètres'!$E$13))*'Paramètres'!$C$13),0))</f>
        <v/>
      </c>
      <c r="K11" s="24">
        <f>IF($A11="","",IFERROR(IF('Paramètres'!$F$14&lt;&gt;"Oui",0,MIN(MAX(0,$G11-'Paramètres'!$D$14),IF('Paramètres'!$E$14=0,MAX(0,$G11-'Paramètres'!$D$14),'Paramètres'!$E$14))*'Paramètres'!$C$14),0))</f>
        <v/>
      </c>
      <c r="L11" s="24">
        <f>IF($A11="","",IFERROR(IF('Paramètres'!$F$15&lt;&gt;"Oui",0,MIN(MAX(0,$G11-'Paramètres'!$D$15),IF('Paramètres'!$E$15=0,MAX(0,$G11-'Paramètres'!$D$15),'Paramètres'!$E$15))*'Paramètres'!$C$15),0))</f>
        <v/>
      </c>
      <c r="M11" s="24">
        <f>IF($A11="","",IFERROR(IF('Paramètres'!$F$16&lt;&gt;"Oui",0,MIN(MAX(0,$G11-'Paramètres'!$D$16),IF('Paramètres'!$E$16=0,MAX(0,$G11-'Paramètres'!$D$16),'Paramètres'!$E$16))*'Paramètres'!$C$16),0))</f>
        <v/>
      </c>
      <c r="N11" s="24">
        <f>IF($A11="","",IFERROR(IF('Paramètres'!$F$17&lt;&gt;"Oui",0,MIN(MAX(0,$G11-'Paramètres'!$D$17),IF('Paramètres'!$E$17=0,MAX(0,$G11-'Paramètres'!$D$17),'Paramètres'!$E$17))*'Paramètres'!$C$17),0))</f>
        <v/>
      </c>
      <c r="O11" s="24">
        <f>IF($A11="","",IFERROR(IF('Paramètres'!$F$18&lt;&gt;"Oui",0,MIN(MAX(0,$G11-'Paramètres'!$D$18),IF('Paramètres'!$E$18=0,MAX(0,$G11-'Paramètres'!$D$18),'Paramètres'!$E$18))*'Paramètres'!$C$18),0))</f>
        <v/>
      </c>
      <c r="P11" s="24">
        <f>IF($A11="","",IFERROR(IF('Paramètres'!$F$19&lt;&gt;"Oui",0,MIN(MAX(0,$G11-'Paramètres'!$D$19),IF('Paramètres'!$E$19=0,MAX(0,$G11-'Paramètres'!$D$19),'Paramètres'!$E$19))*'Paramètres'!$C$19),0))</f>
        <v/>
      </c>
      <c r="Q11" s="24">
        <f>IF($A11="","",IFERROR(IF('Paramètres'!$F$20&lt;&gt;"Oui",0,MIN(MAX(0,$G11-'Paramètres'!$D$20),IF('Paramètres'!$E$20=0,MAX(0,$G11-'Paramètres'!$D$20),'Paramètres'!$E$20))*'Paramètres'!$C$20),0))</f>
        <v/>
      </c>
      <c r="R11" s="24">
        <f>IF($A11="","",IFERROR(IF('Paramètres'!$F$21&lt;&gt;"Oui",0,MIN(MAX(0,$G11-'Paramètres'!$D$21),IF('Paramètres'!$E$21=0,MAX(0,$G11-'Paramètres'!$D$21),'Paramètres'!$E$21))*'Paramètres'!$C$21),0))</f>
        <v/>
      </c>
      <c r="S11" s="24">
        <f>IF($A11="","",IFERROR(IF('Paramètres'!$F$22&lt;&gt;"Oui",0,MIN(MAX(0,$G11-'Paramètres'!$D$22),IF('Paramètres'!$E$22=0,MAX(0,$G11-'Paramètres'!$D$22),'Paramètres'!$E$22))*'Paramètres'!$C$22),0))</f>
        <v/>
      </c>
      <c r="T11" s="24">
        <f>IF($A11="","",IFERROR(SUM($J11:$S11),0))</f>
        <v/>
      </c>
      <c r="U11" s="24">
        <f>IF($A11="","",IFERROR($E11+$F11+$H11+$T11,0))</f>
        <v/>
      </c>
      <c r="V11" s="24">
        <f>IF($A11="","",IFERROR($U11/12,0))</f>
        <v/>
      </c>
      <c r="W11" s="26">
        <f>IF($A11="","",IFERROR(($U11/$E11)-1,0))</f>
        <v/>
      </c>
      <c r="X11" s="14">
        <f>IF($A11="","",IFERROR(IF(OR($E11&lt;0,$F11&lt;0,$H11&lt;0),"À vérifier","OK"),"À vérifier"))</f>
        <v/>
      </c>
      <c r="Y11" s="14">
        <f>IF($A11="","",IFERROR(IF(COUNTIFS('Paramètres'!$F$13:$F$22,"Oui",'Paramètres'!$C$13:$C$22,0)&gt;0,"Taux actif à vérifier",IF(COUNTIFS('Paramètres'!$F$13:$F$22,"Oui",'Paramètres'!$H$13:$H$22,"")&gt;0,"Date à vérifier","OK")),"À vérifier"))</f>
        <v/>
      </c>
      <c r="Z11" s="14">
        <f>IF($A11="","",IFERROR(IF(ABS($U11-($E11+$F11+$H11+$T11))&lt;0.01,"OK","Écart à vérifier"),"Écart à vérifier"))</f>
        <v/>
      </c>
      <c r="AA11" s="14">
        <f>IF($A11="","",IFERROR(IF(AND($X11="OK",$Y11="OK",$Z11="OK"),"Calcul prêt","À vérifier"),"À vérifier"))</f>
        <v/>
      </c>
    </row>
    <row r="12">
      <c r="A12" s="19" t="inlineStr">
        <is>
          <t>E-006</t>
        </is>
      </c>
      <c r="B12" s="16" t="inlineStr">
        <is>
          <t>Olivier Lavoie</t>
        </is>
      </c>
      <c r="C12" s="16" t="inlineStr">
        <is>
          <t>Journalier spécialisé</t>
        </is>
      </c>
      <c r="D12" s="19" t="inlineStr">
        <is>
          <t>Temporaire</t>
        </is>
      </c>
      <c r="E12" s="21" t="n">
        <v>52000</v>
      </c>
      <c r="F12" s="21" t="n">
        <v>0</v>
      </c>
      <c r="G12" s="24">
        <f>IF($A12="","",IFERROR($E12+$F12,0))</f>
        <v/>
      </c>
      <c r="H12" s="21" t="n">
        <v>900</v>
      </c>
      <c r="I12" s="25" t="inlineStr">
        <is>
          <t>Contrat saisonnier</t>
        </is>
      </c>
      <c r="J12" s="24">
        <f>IF($A12="","",IFERROR(IF('Paramètres'!$F$13&lt;&gt;"Oui",0,MIN(MAX(0,$G12-'Paramètres'!$D$13),IF('Paramètres'!$E$13=0,MAX(0,$G12-'Paramètres'!$D$13),'Paramètres'!$E$13))*'Paramètres'!$C$13),0))</f>
        <v/>
      </c>
      <c r="K12" s="24">
        <f>IF($A12="","",IFERROR(IF('Paramètres'!$F$14&lt;&gt;"Oui",0,MIN(MAX(0,$G12-'Paramètres'!$D$14),IF('Paramètres'!$E$14=0,MAX(0,$G12-'Paramètres'!$D$14),'Paramètres'!$E$14))*'Paramètres'!$C$14),0))</f>
        <v/>
      </c>
      <c r="L12" s="24">
        <f>IF($A12="","",IFERROR(IF('Paramètres'!$F$15&lt;&gt;"Oui",0,MIN(MAX(0,$G12-'Paramètres'!$D$15),IF('Paramètres'!$E$15=0,MAX(0,$G12-'Paramètres'!$D$15),'Paramètres'!$E$15))*'Paramètres'!$C$15),0))</f>
        <v/>
      </c>
      <c r="M12" s="24">
        <f>IF($A12="","",IFERROR(IF('Paramètres'!$F$16&lt;&gt;"Oui",0,MIN(MAX(0,$G12-'Paramètres'!$D$16),IF('Paramètres'!$E$16=0,MAX(0,$G12-'Paramètres'!$D$16),'Paramètres'!$E$16))*'Paramètres'!$C$16),0))</f>
        <v/>
      </c>
      <c r="N12" s="24">
        <f>IF($A12="","",IFERROR(IF('Paramètres'!$F$17&lt;&gt;"Oui",0,MIN(MAX(0,$G12-'Paramètres'!$D$17),IF('Paramètres'!$E$17=0,MAX(0,$G12-'Paramètres'!$D$17),'Paramètres'!$E$17))*'Paramètres'!$C$17),0))</f>
        <v/>
      </c>
      <c r="O12" s="24">
        <f>IF($A12="","",IFERROR(IF('Paramètres'!$F$18&lt;&gt;"Oui",0,MIN(MAX(0,$G12-'Paramètres'!$D$18),IF('Paramètres'!$E$18=0,MAX(0,$G12-'Paramètres'!$D$18),'Paramètres'!$E$18))*'Paramètres'!$C$18),0))</f>
        <v/>
      </c>
      <c r="P12" s="24">
        <f>IF($A12="","",IFERROR(IF('Paramètres'!$F$19&lt;&gt;"Oui",0,MIN(MAX(0,$G12-'Paramètres'!$D$19),IF('Paramètres'!$E$19=0,MAX(0,$G12-'Paramètres'!$D$19),'Paramètres'!$E$19))*'Paramètres'!$C$19),0))</f>
        <v/>
      </c>
      <c r="Q12" s="24">
        <f>IF($A12="","",IFERROR(IF('Paramètres'!$F$20&lt;&gt;"Oui",0,MIN(MAX(0,$G12-'Paramètres'!$D$20),IF('Paramètres'!$E$20=0,MAX(0,$G12-'Paramètres'!$D$20),'Paramètres'!$E$20))*'Paramètres'!$C$20),0))</f>
        <v/>
      </c>
      <c r="R12" s="24">
        <f>IF($A12="","",IFERROR(IF('Paramètres'!$F$21&lt;&gt;"Oui",0,MIN(MAX(0,$G12-'Paramètres'!$D$21),IF('Paramètres'!$E$21=0,MAX(0,$G12-'Paramètres'!$D$21),'Paramètres'!$E$21))*'Paramètres'!$C$21),0))</f>
        <v/>
      </c>
      <c r="S12" s="24">
        <f>IF($A12="","",IFERROR(IF('Paramètres'!$F$22&lt;&gt;"Oui",0,MIN(MAX(0,$G12-'Paramètres'!$D$22),IF('Paramètres'!$E$22=0,MAX(0,$G12-'Paramètres'!$D$22),'Paramètres'!$E$22))*'Paramètres'!$C$22),0))</f>
        <v/>
      </c>
      <c r="T12" s="24">
        <f>IF($A12="","",IFERROR(SUM($J12:$S12),0))</f>
        <v/>
      </c>
      <c r="U12" s="24">
        <f>IF($A12="","",IFERROR($E12+$F12+$H12+$T12,0))</f>
        <v/>
      </c>
      <c r="V12" s="24">
        <f>IF($A12="","",IFERROR($U12/12,0))</f>
        <v/>
      </c>
      <c r="W12" s="26">
        <f>IF($A12="","",IFERROR(($U12/$E12)-1,0))</f>
        <v/>
      </c>
      <c r="X12" s="14">
        <f>IF($A12="","",IFERROR(IF(OR($E12&lt;0,$F12&lt;0,$H12&lt;0),"À vérifier","OK"),"À vérifier"))</f>
        <v/>
      </c>
      <c r="Y12" s="14">
        <f>IF($A12="","",IFERROR(IF(COUNTIFS('Paramètres'!$F$13:$F$22,"Oui",'Paramètres'!$C$13:$C$22,0)&gt;0,"Taux actif à vérifier",IF(COUNTIFS('Paramètres'!$F$13:$F$22,"Oui",'Paramètres'!$H$13:$H$22,"")&gt;0,"Date à vérifier","OK")),"À vérifier"))</f>
        <v/>
      </c>
      <c r="Z12" s="14">
        <f>IF($A12="","",IFERROR(IF(ABS($U12-($E12+$F12+$H12+$T12))&lt;0.01,"OK","Écart à vérifier"),"Écart à vérifier"))</f>
        <v/>
      </c>
      <c r="AA12" s="14">
        <f>IF($A12="","",IFERROR(IF(AND($X12="OK",$Y12="OK",$Z12="OK"),"Calcul prêt","À vérifier"),"À vérifier"))</f>
        <v/>
      </c>
    </row>
    <row r="13">
      <c r="A13" s="19" t="inlineStr">
        <is>
          <t>E-007</t>
        </is>
      </c>
      <c r="B13" s="16" t="inlineStr">
        <is>
          <t>Isabelle Morin</t>
        </is>
      </c>
      <c r="C13" s="16" t="inlineStr">
        <is>
          <t>Directrice des opérations</t>
        </is>
      </c>
      <c r="D13" s="19" t="inlineStr">
        <is>
          <t>Permanent</t>
        </is>
      </c>
      <c r="E13" s="21" t="n">
        <v>98000</v>
      </c>
      <c r="F13" s="21" t="n">
        <v>2500</v>
      </c>
      <c r="G13" s="24">
        <f>IF($A13="","",IFERROR($E13+$F13,0))</f>
        <v/>
      </c>
      <c r="H13" s="21" t="n">
        <v>4500</v>
      </c>
      <c r="I13" s="25" t="inlineStr">
        <is>
          <t>Assurances et représentation à confirmer</t>
        </is>
      </c>
      <c r="J13" s="24">
        <f>IF($A13="","",IFERROR(IF('Paramètres'!$F$13&lt;&gt;"Oui",0,MIN(MAX(0,$G13-'Paramètres'!$D$13),IF('Paramètres'!$E$13=0,MAX(0,$G13-'Paramètres'!$D$13),'Paramètres'!$E$13))*'Paramètres'!$C$13),0))</f>
        <v/>
      </c>
      <c r="K13" s="24">
        <f>IF($A13="","",IFERROR(IF('Paramètres'!$F$14&lt;&gt;"Oui",0,MIN(MAX(0,$G13-'Paramètres'!$D$14),IF('Paramètres'!$E$14=0,MAX(0,$G13-'Paramètres'!$D$14),'Paramètres'!$E$14))*'Paramètres'!$C$14),0))</f>
        <v/>
      </c>
      <c r="L13" s="24">
        <f>IF($A13="","",IFERROR(IF('Paramètres'!$F$15&lt;&gt;"Oui",0,MIN(MAX(0,$G13-'Paramètres'!$D$15),IF('Paramètres'!$E$15=0,MAX(0,$G13-'Paramètres'!$D$15),'Paramètres'!$E$15))*'Paramètres'!$C$15),0))</f>
        <v/>
      </c>
      <c r="M13" s="24">
        <f>IF($A13="","",IFERROR(IF('Paramètres'!$F$16&lt;&gt;"Oui",0,MIN(MAX(0,$G13-'Paramètres'!$D$16),IF('Paramètres'!$E$16=0,MAX(0,$G13-'Paramètres'!$D$16),'Paramètres'!$E$16))*'Paramètres'!$C$16),0))</f>
        <v/>
      </c>
      <c r="N13" s="24">
        <f>IF($A13="","",IFERROR(IF('Paramètres'!$F$17&lt;&gt;"Oui",0,MIN(MAX(0,$G13-'Paramètres'!$D$17),IF('Paramètres'!$E$17=0,MAX(0,$G13-'Paramètres'!$D$17),'Paramètres'!$E$17))*'Paramètres'!$C$17),0))</f>
        <v/>
      </c>
      <c r="O13" s="24">
        <f>IF($A13="","",IFERROR(IF('Paramètres'!$F$18&lt;&gt;"Oui",0,MIN(MAX(0,$G13-'Paramètres'!$D$18),IF('Paramètres'!$E$18=0,MAX(0,$G13-'Paramètres'!$D$18),'Paramètres'!$E$18))*'Paramètres'!$C$18),0))</f>
        <v/>
      </c>
      <c r="P13" s="24">
        <f>IF($A13="","",IFERROR(IF('Paramètres'!$F$19&lt;&gt;"Oui",0,MIN(MAX(0,$G13-'Paramètres'!$D$19),IF('Paramètres'!$E$19=0,MAX(0,$G13-'Paramètres'!$D$19),'Paramètres'!$E$19))*'Paramètres'!$C$19),0))</f>
        <v/>
      </c>
      <c r="Q13" s="24">
        <f>IF($A13="","",IFERROR(IF('Paramètres'!$F$20&lt;&gt;"Oui",0,MIN(MAX(0,$G13-'Paramètres'!$D$20),IF('Paramètres'!$E$20=0,MAX(0,$G13-'Paramètres'!$D$20),'Paramètres'!$E$20))*'Paramètres'!$C$20),0))</f>
        <v/>
      </c>
      <c r="R13" s="24">
        <f>IF($A13="","",IFERROR(IF('Paramètres'!$F$21&lt;&gt;"Oui",0,MIN(MAX(0,$G13-'Paramètres'!$D$21),IF('Paramètres'!$E$21=0,MAX(0,$G13-'Paramètres'!$D$21),'Paramètres'!$E$21))*'Paramètres'!$C$21),0))</f>
        <v/>
      </c>
      <c r="S13" s="24">
        <f>IF($A13="","",IFERROR(IF('Paramètres'!$F$22&lt;&gt;"Oui",0,MIN(MAX(0,$G13-'Paramètres'!$D$22),IF('Paramètres'!$E$22=0,MAX(0,$G13-'Paramètres'!$D$22),'Paramètres'!$E$22))*'Paramètres'!$C$22),0))</f>
        <v/>
      </c>
      <c r="T13" s="24">
        <f>IF($A13="","",IFERROR(SUM($J13:$S13),0))</f>
        <v/>
      </c>
      <c r="U13" s="24">
        <f>IF($A13="","",IFERROR($E13+$F13+$H13+$T13,0))</f>
        <v/>
      </c>
      <c r="V13" s="24">
        <f>IF($A13="","",IFERROR($U13/12,0))</f>
        <v/>
      </c>
      <c r="W13" s="26">
        <f>IF($A13="","",IFERROR(($U13/$E13)-1,0))</f>
        <v/>
      </c>
      <c r="X13" s="14">
        <f>IF($A13="","",IFERROR(IF(OR($E13&lt;0,$F13&lt;0,$H13&lt;0),"À vérifier","OK"),"À vérifier"))</f>
        <v/>
      </c>
      <c r="Y13" s="14">
        <f>IF($A13="","",IFERROR(IF(COUNTIFS('Paramètres'!$F$13:$F$22,"Oui",'Paramètres'!$C$13:$C$22,0)&gt;0,"Taux actif à vérifier",IF(COUNTIFS('Paramètres'!$F$13:$F$22,"Oui",'Paramètres'!$H$13:$H$22,"")&gt;0,"Date à vérifier","OK")),"À vérifier"))</f>
        <v/>
      </c>
      <c r="Z13" s="14">
        <f>IF($A13="","",IFERROR(IF(ABS($U13-($E13+$F13+$H13+$T13))&lt;0.01,"OK","Écart à vérifier"),"Écart à vérifier"))</f>
        <v/>
      </c>
      <c r="AA13" s="14">
        <f>IF($A13="","",IFERROR(IF(AND($X13="OK",$Y13="OK",$Z13="OK"),"Calcul prêt","À vérifier"),"À vérifier"))</f>
        <v/>
      </c>
    </row>
    <row r="14">
      <c r="A14" s="19" t="inlineStr">
        <is>
          <t>E-008</t>
        </is>
      </c>
      <c r="B14" s="16" t="inlineStr">
        <is>
          <t>Vincent Pelletier</t>
        </is>
      </c>
      <c r="C14" s="16" t="inlineStr">
        <is>
          <t>Représentant aux ventes</t>
        </is>
      </c>
      <c r="D14" s="19" t="inlineStr">
        <is>
          <t>Permanent</t>
        </is>
      </c>
      <c r="E14" s="21" t="n">
        <v>64000</v>
      </c>
      <c r="F14" s="21" t="n">
        <v>3000</v>
      </c>
      <c r="G14" s="24">
        <f>IF($A14="","",IFERROR($E14+$F14,0))</f>
        <v/>
      </c>
      <c r="H14" s="21" t="n">
        <v>3200</v>
      </c>
      <c r="I14" s="25" t="inlineStr">
        <is>
          <t>Avantages imposables liés à un véhicule</t>
        </is>
      </c>
      <c r="J14" s="24">
        <f>IF($A14="","",IFERROR(IF('Paramètres'!$F$13&lt;&gt;"Oui",0,MIN(MAX(0,$G14-'Paramètres'!$D$13),IF('Paramètres'!$E$13=0,MAX(0,$G14-'Paramètres'!$D$13),'Paramètres'!$E$13))*'Paramètres'!$C$13),0))</f>
        <v/>
      </c>
      <c r="K14" s="24">
        <f>IF($A14="","",IFERROR(IF('Paramètres'!$F$14&lt;&gt;"Oui",0,MIN(MAX(0,$G14-'Paramètres'!$D$14),IF('Paramètres'!$E$14=0,MAX(0,$G14-'Paramètres'!$D$14),'Paramètres'!$E$14))*'Paramètres'!$C$14),0))</f>
        <v/>
      </c>
      <c r="L14" s="24">
        <f>IF($A14="","",IFERROR(IF('Paramètres'!$F$15&lt;&gt;"Oui",0,MIN(MAX(0,$G14-'Paramètres'!$D$15),IF('Paramètres'!$E$15=0,MAX(0,$G14-'Paramètres'!$D$15),'Paramètres'!$E$15))*'Paramètres'!$C$15),0))</f>
        <v/>
      </c>
      <c r="M14" s="24">
        <f>IF($A14="","",IFERROR(IF('Paramètres'!$F$16&lt;&gt;"Oui",0,MIN(MAX(0,$G14-'Paramètres'!$D$16),IF('Paramètres'!$E$16=0,MAX(0,$G14-'Paramètres'!$D$16),'Paramètres'!$E$16))*'Paramètres'!$C$16),0))</f>
        <v/>
      </c>
      <c r="N14" s="24">
        <f>IF($A14="","",IFERROR(IF('Paramètres'!$F$17&lt;&gt;"Oui",0,MIN(MAX(0,$G14-'Paramètres'!$D$17),IF('Paramètres'!$E$17=0,MAX(0,$G14-'Paramètres'!$D$17),'Paramètres'!$E$17))*'Paramètres'!$C$17),0))</f>
        <v/>
      </c>
      <c r="O14" s="24">
        <f>IF($A14="","",IFERROR(IF('Paramètres'!$F$18&lt;&gt;"Oui",0,MIN(MAX(0,$G14-'Paramètres'!$D$18),IF('Paramètres'!$E$18=0,MAX(0,$G14-'Paramètres'!$D$18),'Paramètres'!$E$18))*'Paramètres'!$C$18),0))</f>
        <v/>
      </c>
      <c r="P14" s="24">
        <f>IF($A14="","",IFERROR(IF('Paramètres'!$F$19&lt;&gt;"Oui",0,MIN(MAX(0,$G14-'Paramètres'!$D$19),IF('Paramètres'!$E$19=0,MAX(0,$G14-'Paramètres'!$D$19),'Paramètres'!$E$19))*'Paramètres'!$C$19),0))</f>
        <v/>
      </c>
      <c r="Q14" s="24">
        <f>IF($A14="","",IFERROR(IF('Paramètres'!$F$20&lt;&gt;"Oui",0,MIN(MAX(0,$G14-'Paramètres'!$D$20),IF('Paramètres'!$E$20=0,MAX(0,$G14-'Paramètres'!$D$20),'Paramètres'!$E$20))*'Paramètres'!$C$20),0))</f>
        <v/>
      </c>
      <c r="R14" s="24">
        <f>IF($A14="","",IFERROR(IF('Paramètres'!$F$21&lt;&gt;"Oui",0,MIN(MAX(0,$G14-'Paramètres'!$D$21),IF('Paramètres'!$E$21=0,MAX(0,$G14-'Paramètres'!$D$21),'Paramètres'!$E$21))*'Paramètres'!$C$21),0))</f>
        <v/>
      </c>
      <c r="S14" s="24">
        <f>IF($A14="","",IFERROR(IF('Paramètres'!$F$22&lt;&gt;"Oui",0,MIN(MAX(0,$G14-'Paramètres'!$D$22),IF('Paramètres'!$E$22=0,MAX(0,$G14-'Paramètres'!$D$22),'Paramètres'!$E$22))*'Paramètres'!$C$22),0))</f>
        <v/>
      </c>
      <c r="T14" s="24">
        <f>IF($A14="","",IFERROR(SUM($J14:$S14),0))</f>
        <v/>
      </c>
      <c r="U14" s="24">
        <f>IF($A14="","",IFERROR($E14+$F14+$H14+$T14,0))</f>
        <v/>
      </c>
      <c r="V14" s="24">
        <f>IF($A14="","",IFERROR($U14/12,0))</f>
        <v/>
      </c>
      <c r="W14" s="26">
        <f>IF($A14="","",IFERROR(($U14/$E14)-1,0))</f>
        <v/>
      </c>
      <c r="X14" s="14">
        <f>IF($A14="","",IFERROR(IF(OR($E14&lt;0,$F14&lt;0,$H14&lt;0),"À vérifier","OK"),"À vérifier"))</f>
        <v/>
      </c>
      <c r="Y14" s="14">
        <f>IF($A14="","",IFERROR(IF(COUNTIFS('Paramètres'!$F$13:$F$22,"Oui",'Paramètres'!$C$13:$C$22,0)&gt;0,"Taux actif à vérifier",IF(COUNTIFS('Paramètres'!$F$13:$F$22,"Oui",'Paramètres'!$H$13:$H$22,"")&gt;0,"Date à vérifier","OK")),"À vérifier"))</f>
        <v/>
      </c>
      <c r="Z14" s="14">
        <f>IF($A14="","",IFERROR(IF(ABS($U14-($E14+$F14+$H14+$T14))&lt;0.01,"OK","Écart à vérifier"),"Écart à vérifier"))</f>
        <v/>
      </c>
      <c r="AA14" s="14">
        <f>IF($A14="","",IFERROR(IF(AND($X14="OK",$Y14="OK",$Z14="OK"),"Calcul prêt","À vérifier"),"À vérifier"))</f>
        <v/>
      </c>
    </row>
    <row r="15">
      <c r="A15" s="19" t="inlineStr">
        <is>
          <t>E-009</t>
        </is>
      </c>
      <c r="B15" s="16" t="inlineStr">
        <is>
          <t>Chloé Desjardins</t>
        </is>
      </c>
      <c r="C15" s="16" t="inlineStr">
        <is>
          <t>Designer graphique</t>
        </is>
      </c>
      <c r="D15" s="19" t="inlineStr">
        <is>
          <t>Contractuel</t>
        </is>
      </c>
      <c r="E15" s="21" t="n">
        <v>56000</v>
      </c>
      <c r="F15" s="21" t="n">
        <v>0</v>
      </c>
      <c r="G15" s="24">
        <f>IF($A15="","",IFERROR($E15+$F15,0))</f>
        <v/>
      </c>
      <c r="H15" s="21" t="n">
        <v>750</v>
      </c>
      <c r="I15" s="25" t="inlineStr">
        <is>
          <t>Vérifier les coûts applicables selon le statut</t>
        </is>
      </c>
      <c r="J15" s="24">
        <f>IF($A15="","",IFERROR(IF('Paramètres'!$F$13&lt;&gt;"Oui",0,MIN(MAX(0,$G15-'Paramètres'!$D$13),IF('Paramètres'!$E$13=0,MAX(0,$G15-'Paramètres'!$D$13),'Paramètres'!$E$13))*'Paramètres'!$C$13),0))</f>
        <v/>
      </c>
      <c r="K15" s="24">
        <f>IF($A15="","",IFERROR(IF('Paramètres'!$F$14&lt;&gt;"Oui",0,MIN(MAX(0,$G15-'Paramètres'!$D$14),IF('Paramètres'!$E$14=0,MAX(0,$G15-'Paramètres'!$D$14),'Paramètres'!$E$14))*'Paramètres'!$C$14),0))</f>
        <v/>
      </c>
      <c r="L15" s="24">
        <f>IF($A15="","",IFERROR(IF('Paramètres'!$F$15&lt;&gt;"Oui",0,MIN(MAX(0,$G15-'Paramètres'!$D$15),IF('Paramètres'!$E$15=0,MAX(0,$G15-'Paramètres'!$D$15),'Paramètres'!$E$15))*'Paramètres'!$C$15),0))</f>
        <v/>
      </c>
      <c r="M15" s="24">
        <f>IF($A15="","",IFERROR(IF('Paramètres'!$F$16&lt;&gt;"Oui",0,MIN(MAX(0,$G15-'Paramètres'!$D$16),IF('Paramètres'!$E$16=0,MAX(0,$G15-'Paramètres'!$D$16),'Paramètres'!$E$16))*'Paramètres'!$C$16),0))</f>
        <v/>
      </c>
      <c r="N15" s="24">
        <f>IF($A15="","",IFERROR(IF('Paramètres'!$F$17&lt;&gt;"Oui",0,MIN(MAX(0,$G15-'Paramètres'!$D$17),IF('Paramètres'!$E$17=0,MAX(0,$G15-'Paramètres'!$D$17),'Paramètres'!$E$17))*'Paramètres'!$C$17),0))</f>
        <v/>
      </c>
      <c r="O15" s="24">
        <f>IF($A15="","",IFERROR(IF('Paramètres'!$F$18&lt;&gt;"Oui",0,MIN(MAX(0,$G15-'Paramètres'!$D$18),IF('Paramètres'!$E$18=0,MAX(0,$G15-'Paramètres'!$D$18),'Paramètres'!$E$18))*'Paramètres'!$C$18),0))</f>
        <v/>
      </c>
      <c r="P15" s="24">
        <f>IF($A15="","",IFERROR(IF('Paramètres'!$F$19&lt;&gt;"Oui",0,MIN(MAX(0,$G15-'Paramètres'!$D$19),IF('Paramètres'!$E$19=0,MAX(0,$G15-'Paramètres'!$D$19),'Paramètres'!$E$19))*'Paramètres'!$C$19),0))</f>
        <v/>
      </c>
      <c r="Q15" s="24">
        <f>IF($A15="","",IFERROR(IF('Paramètres'!$F$20&lt;&gt;"Oui",0,MIN(MAX(0,$G15-'Paramètres'!$D$20),IF('Paramètres'!$E$20=0,MAX(0,$G15-'Paramètres'!$D$20),'Paramètres'!$E$20))*'Paramètres'!$C$20),0))</f>
        <v/>
      </c>
      <c r="R15" s="24">
        <f>IF($A15="","",IFERROR(IF('Paramètres'!$F$21&lt;&gt;"Oui",0,MIN(MAX(0,$G15-'Paramètres'!$D$21),IF('Paramètres'!$E$21=0,MAX(0,$G15-'Paramètres'!$D$21),'Paramètres'!$E$21))*'Paramètres'!$C$21),0))</f>
        <v/>
      </c>
      <c r="S15" s="24">
        <f>IF($A15="","",IFERROR(IF('Paramètres'!$F$22&lt;&gt;"Oui",0,MIN(MAX(0,$G15-'Paramètres'!$D$22),IF('Paramètres'!$E$22=0,MAX(0,$G15-'Paramètres'!$D$22),'Paramètres'!$E$22))*'Paramètres'!$C$22),0))</f>
        <v/>
      </c>
      <c r="T15" s="24">
        <f>IF($A15="","",IFERROR(SUM($J15:$S15),0))</f>
        <v/>
      </c>
      <c r="U15" s="24">
        <f>IF($A15="","",IFERROR($E15+$F15+$H15+$T15,0))</f>
        <v/>
      </c>
      <c r="V15" s="24">
        <f>IF($A15="","",IFERROR($U15/12,0))</f>
        <v/>
      </c>
      <c r="W15" s="26">
        <f>IF($A15="","",IFERROR(($U15/$E15)-1,0))</f>
        <v/>
      </c>
      <c r="X15" s="14">
        <f>IF($A15="","",IFERROR(IF(OR($E15&lt;0,$F15&lt;0,$H15&lt;0),"À vérifier","OK"),"À vérifier"))</f>
        <v/>
      </c>
      <c r="Y15" s="14">
        <f>IF($A15="","",IFERROR(IF(COUNTIFS('Paramètres'!$F$13:$F$22,"Oui",'Paramètres'!$C$13:$C$22,0)&gt;0,"Taux actif à vérifier",IF(COUNTIFS('Paramètres'!$F$13:$F$22,"Oui",'Paramètres'!$H$13:$H$22,"")&gt;0,"Date à vérifier","OK")),"À vérifier"))</f>
        <v/>
      </c>
      <c r="Z15" s="14">
        <f>IF($A15="","",IFERROR(IF(ABS($U15-($E15+$F15+$H15+$T15))&lt;0.01,"OK","Écart à vérifier"),"Écart à vérifier"))</f>
        <v/>
      </c>
      <c r="AA15" s="14">
        <f>IF($A15="","",IFERROR(IF(AND($X15="OK",$Y15="OK",$Z15="OK"),"Calcul prêt","À vérifier"),"À vérifier"))</f>
        <v/>
      </c>
    </row>
    <row r="16">
      <c r="A16" s="19" t="n"/>
      <c r="B16" s="16" t="n"/>
      <c r="C16" s="16" t="n"/>
      <c r="D16" s="19" t="n"/>
      <c r="E16" s="21" t="n"/>
      <c r="F16" s="21" t="n"/>
      <c r="G16" s="24">
        <f>IF($A16="","",IFERROR($E16+$F16,0))</f>
        <v/>
      </c>
      <c r="H16" s="21" t="n"/>
      <c r="I16" s="25" t="n"/>
      <c r="J16" s="24">
        <f>IF($A16="","",IFERROR(IF('Paramètres'!$F$13&lt;&gt;"Oui",0,MIN(MAX(0,$G16-'Paramètres'!$D$13),IF('Paramètres'!$E$13=0,MAX(0,$G16-'Paramètres'!$D$13),'Paramètres'!$E$13))*'Paramètres'!$C$13),0))</f>
        <v/>
      </c>
      <c r="K16" s="24">
        <f>IF($A16="","",IFERROR(IF('Paramètres'!$F$14&lt;&gt;"Oui",0,MIN(MAX(0,$G16-'Paramètres'!$D$14),IF('Paramètres'!$E$14=0,MAX(0,$G16-'Paramètres'!$D$14),'Paramètres'!$E$14))*'Paramètres'!$C$14),0))</f>
        <v/>
      </c>
      <c r="L16" s="24">
        <f>IF($A16="","",IFERROR(IF('Paramètres'!$F$15&lt;&gt;"Oui",0,MIN(MAX(0,$G16-'Paramètres'!$D$15),IF('Paramètres'!$E$15=0,MAX(0,$G16-'Paramètres'!$D$15),'Paramètres'!$E$15))*'Paramètres'!$C$15),0))</f>
        <v/>
      </c>
      <c r="M16" s="24">
        <f>IF($A16="","",IFERROR(IF('Paramètres'!$F$16&lt;&gt;"Oui",0,MIN(MAX(0,$G16-'Paramètres'!$D$16),IF('Paramètres'!$E$16=0,MAX(0,$G16-'Paramètres'!$D$16),'Paramètres'!$E$16))*'Paramètres'!$C$16),0))</f>
        <v/>
      </c>
      <c r="N16" s="24">
        <f>IF($A16="","",IFERROR(IF('Paramètres'!$F$17&lt;&gt;"Oui",0,MIN(MAX(0,$G16-'Paramètres'!$D$17),IF('Paramètres'!$E$17=0,MAX(0,$G16-'Paramètres'!$D$17),'Paramètres'!$E$17))*'Paramètres'!$C$17),0))</f>
        <v/>
      </c>
      <c r="O16" s="24">
        <f>IF($A16="","",IFERROR(IF('Paramètres'!$F$18&lt;&gt;"Oui",0,MIN(MAX(0,$G16-'Paramètres'!$D$18),IF('Paramètres'!$E$18=0,MAX(0,$G16-'Paramètres'!$D$18),'Paramètres'!$E$18))*'Paramètres'!$C$18),0))</f>
        <v/>
      </c>
      <c r="P16" s="24">
        <f>IF($A16="","",IFERROR(IF('Paramètres'!$F$19&lt;&gt;"Oui",0,MIN(MAX(0,$G16-'Paramètres'!$D$19),IF('Paramètres'!$E$19=0,MAX(0,$G16-'Paramètres'!$D$19),'Paramètres'!$E$19))*'Paramètres'!$C$19),0))</f>
        <v/>
      </c>
      <c r="Q16" s="24">
        <f>IF($A16="","",IFERROR(IF('Paramètres'!$F$20&lt;&gt;"Oui",0,MIN(MAX(0,$G16-'Paramètres'!$D$20),IF('Paramètres'!$E$20=0,MAX(0,$G16-'Paramètres'!$D$20),'Paramètres'!$E$20))*'Paramètres'!$C$20),0))</f>
        <v/>
      </c>
      <c r="R16" s="24">
        <f>IF($A16="","",IFERROR(IF('Paramètres'!$F$21&lt;&gt;"Oui",0,MIN(MAX(0,$G16-'Paramètres'!$D$21),IF('Paramètres'!$E$21=0,MAX(0,$G16-'Paramètres'!$D$21),'Paramètres'!$E$21))*'Paramètres'!$C$21),0))</f>
        <v/>
      </c>
      <c r="S16" s="24">
        <f>IF($A16="","",IFERROR(IF('Paramètres'!$F$22&lt;&gt;"Oui",0,MIN(MAX(0,$G16-'Paramètres'!$D$22),IF('Paramètres'!$E$22=0,MAX(0,$G16-'Paramètres'!$D$22),'Paramètres'!$E$22))*'Paramètres'!$C$22),0))</f>
        <v/>
      </c>
      <c r="T16" s="24">
        <f>IF($A16="","",IFERROR(SUM($J16:$S16),0))</f>
        <v/>
      </c>
      <c r="U16" s="24">
        <f>IF($A16="","",IFERROR($E16+$F16+$H16+$T16,0))</f>
        <v/>
      </c>
      <c r="V16" s="24">
        <f>IF($A16="","",IFERROR($U16/12,0))</f>
        <v/>
      </c>
      <c r="W16" s="26">
        <f>IF($A16="","",IFERROR(($U16/$E16)-1,0))</f>
        <v/>
      </c>
      <c r="X16" s="14">
        <f>IF($A16="","",IFERROR(IF(OR($E16&lt;0,$F16&lt;0,$H16&lt;0),"À vérifier","OK"),"À vérifier"))</f>
        <v/>
      </c>
      <c r="Y16" s="14">
        <f>IF($A16="","",IFERROR(IF(COUNTIFS('Paramètres'!$F$13:$F$22,"Oui",'Paramètres'!$C$13:$C$22,0)&gt;0,"Taux actif à vérifier",IF(COUNTIFS('Paramètres'!$F$13:$F$22,"Oui",'Paramètres'!$H$13:$H$22,"")&gt;0,"Date à vérifier","OK")),"À vérifier"))</f>
        <v/>
      </c>
      <c r="Z16" s="14">
        <f>IF($A16="","",IFERROR(IF(ABS($U16-($E16+$F16+$H16+$T16))&lt;0.01,"OK","Écart à vérifier"),"Écart à vérifier"))</f>
        <v/>
      </c>
      <c r="AA16" s="14">
        <f>IF($A16="","",IFERROR(IF(AND($X16="OK",$Y16="OK",$Z16="OK"),"Calcul prêt","À vérifier"),"À vérifier"))</f>
        <v/>
      </c>
    </row>
    <row r="17">
      <c r="A17" s="19" t="n"/>
      <c r="B17" s="16" t="n"/>
      <c r="C17" s="16" t="n"/>
      <c r="D17" s="19" t="n"/>
      <c r="E17" s="21" t="n"/>
      <c r="F17" s="21" t="n"/>
      <c r="G17" s="24">
        <f>IF($A17="","",IFERROR($E17+$F17,0))</f>
        <v/>
      </c>
      <c r="H17" s="21" t="n"/>
      <c r="I17" s="25" t="n"/>
      <c r="J17" s="24">
        <f>IF($A17="","",IFERROR(IF('Paramètres'!$F$13&lt;&gt;"Oui",0,MIN(MAX(0,$G17-'Paramètres'!$D$13),IF('Paramètres'!$E$13=0,MAX(0,$G17-'Paramètres'!$D$13),'Paramètres'!$E$13))*'Paramètres'!$C$13),0))</f>
        <v/>
      </c>
      <c r="K17" s="24">
        <f>IF($A17="","",IFERROR(IF('Paramètres'!$F$14&lt;&gt;"Oui",0,MIN(MAX(0,$G17-'Paramètres'!$D$14),IF('Paramètres'!$E$14=0,MAX(0,$G17-'Paramètres'!$D$14),'Paramètres'!$E$14))*'Paramètres'!$C$14),0))</f>
        <v/>
      </c>
      <c r="L17" s="24">
        <f>IF($A17="","",IFERROR(IF('Paramètres'!$F$15&lt;&gt;"Oui",0,MIN(MAX(0,$G17-'Paramètres'!$D$15),IF('Paramètres'!$E$15=0,MAX(0,$G17-'Paramètres'!$D$15),'Paramètres'!$E$15))*'Paramètres'!$C$15),0))</f>
        <v/>
      </c>
      <c r="M17" s="24">
        <f>IF($A17="","",IFERROR(IF('Paramètres'!$F$16&lt;&gt;"Oui",0,MIN(MAX(0,$G17-'Paramètres'!$D$16),IF('Paramètres'!$E$16=0,MAX(0,$G17-'Paramètres'!$D$16),'Paramètres'!$E$16))*'Paramètres'!$C$16),0))</f>
        <v/>
      </c>
      <c r="N17" s="24">
        <f>IF($A17="","",IFERROR(IF('Paramètres'!$F$17&lt;&gt;"Oui",0,MIN(MAX(0,$G17-'Paramètres'!$D$17),IF('Paramètres'!$E$17=0,MAX(0,$G17-'Paramètres'!$D$17),'Paramètres'!$E$17))*'Paramètres'!$C$17),0))</f>
        <v/>
      </c>
      <c r="O17" s="24">
        <f>IF($A17="","",IFERROR(IF('Paramètres'!$F$18&lt;&gt;"Oui",0,MIN(MAX(0,$G17-'Paramètres'!$D$18),IF('Paramètres'!$E$18=0,MAX(0,$G17-'Paramètres'!$D$18),'Paramètres'!$E$18))*'Paramètres'!$C$18),0))</f>
        <v/>
      </c>
      <c r="P17" s="24">
        <f>IF($A17="","",IFERROR(IF('Paramètres'!$F$19&lt;&gt;"Oui",0,MIN(MAX(0,$G17-'Paramètres'!$D$19),IF('Paramètres'!$E$19=0,MAX(0,$G17-'Paramètres'!$D$19),'Paramètres'!$E$19))*'Paramètres'!$C$19),0))</f>
        <v/>
      </c>
      <c r="Q17" s="24">
        <f>IF($A17="","",IFERROR(IF('Paramètres'!$F$20&lt;&gt;"Oui",0,MIN(MAX(0,$G17-'Paramètres'!$D$20),IF('Paramètres'!$E$20=0,MAX(0,$G17-'Paramètres'!$D$20),'Paramètres'!$E$20))*'Paramètres'!$C$20),0))</f>
        <v/>
      </c>
      <c r="R17" s="24">
        <f>IF($A17="","",IFERROR(IF('Paramètres'!$F$21&lt;&gt;"Oui",0,MIN(MAX(0,$G17-'Paramètres'!$D$21),IF('Paramètres'!$E$21=0,MAX(0,$G17-'Paramètres'!$D$21),'Paramètres'!$E$21))*'Paramètres'!$C$21),0))</f>
        <v/>
      </c>
      <c r="S17" s="24">
        <f>IF($A17="","",IFERROR(IF('Paramètres'!$F$22&lt;&gt;"Oui",0,MIN(MAX(0,$G17-'Paramètres'!$D$22),IF('Paramètres'!$E$22=0,MAX(0,$G17-'Paramètres'!$D$22),'Paramètres'!$E$22))*'Paramètres'!$C$22),0))</f>
        <v/>
      </c>
      <c r="T17" s="24">
        <f>IF($A17="","",IFERROR(SUM($J17:$S17),0))</f>
        <v/>
      </c>
      <c r="U17" s="24">
        <f>IF($A17="","",IFERROR($E17+$F17+$H17+$T17,0))</f>
        <v/>
      </c>
      <c r="V17" s="24">
        <f>IF($A17="","",IFERROR($U17/12,0))</f>
        <v/>
      </c>
      <c r="W17" s="26">
        <f>IF($A17="","",IFERROR(($U17/$E17)-1,0))</f>
        <v/>
      </c>
      <c r="X17" s="14">
        <f>IF($A17="","",IFERROR(IF(OR($E17&lt;0,$F17&lt;0,$H17&lt;0),"À vérifier","OK"),"À vérifier"))</f>
        <v/>
      </c>
      <c r="Y17" s="14">
        <f>IF($A17="","",IFERROR(IF(COUNTIFS('Paramètres'!$F$13:$F$22,"Oui",'Paramètres'!$C$13:$C$22,0)&gt;0,"Taux actif à vérifier",IF(COUNTIFS('Paramètres'!$F$13:$F$22,"Oui",'Paramètres'!$H$13:$H$22,"")&gt;0,"Date à vérifier","OK")),"À vérifier"))</f>
        <v/>
      </c>
      <c r="Z17" s="14">
        <f>IF($A17="","",IFERROR(IF(ABS($U17-($E17+$F17+$H17+$T17))&lt;0.01,"OK","Écart à vérifier"),"Écart à vérifier"))</f>
        <v/>
      </c>
      <c r="AA17" s="14">
        <f>IF($A17="","",IFERROR(IF(AND($X17="OK",$Y17="OK",$Z17="OK"),"Calcul prêt","À vérifier"),"À vérifier"))</f>
        <v/>
      </c>
    </row>
    <row r="18">
      <c r="A18" s="19" t="n"/>
      <c r="B18" s="16" t="n"/>
      <c r="C18" s="16" t="n"/>
      <c r="D18" s="19" t="n"/>
      <c r="E18" s="21" t="n"/>
      <c r="F18" s="21" t="n"/>
      <c r="G18" s="24">
        <f>IF($A18="","",IFERROR($E18+$F18,0))</f>
        <v/>
      </c>
      <c r="H18" s="21" t="n"/>
      <c r="I18" s="25" t="n"/>
      <c r="J18" s="24">
        <f>IF($A18="","",IFERROR(IF('Paramètres'!$F$13&lt;&gt;"Oui",0,MIN(MAX(0,$G18-'Paramètres'!$D$13),IF('Paramètres'!$E$13=0,MAX(0,$G18-'Paramètres'!$D$13),'Paramètres'!$E$13))*'Paramètres'!$C$13),0))</f>
        <v/>
      </c>
      <c r="K18" s="24">
        <f>IF($A18="","",IFERROR(IF('Paramètres'!$F$14&lt;&gt;"Oui",0,MIN(MAX(0,$G18-'Paramètres'!$D$14),IF('Paramètres'!$E$14=0,MAX(0,$G18-'Paramètres'!$D$14),'Paramètres'!$E$14))*'Paramètres'!$C$14),0))</f>
        <v/>
      </c>
      <c r="L18" s="24">
        <f>IF($A18="","",IFERROR(IF('Paramètres'!$F$15&lt;&gt;"Oui",0,MIN(MAX(0,$G18-'Paramètres'!$D$15),IF('Paramètres'!$E$15=0,MAX(0,$G18-'Paramètres'!$D$15),'Paramètres'!$E$15))*'Paramètres'!$C$15),0))</f>
        <v/>
      </c>
      <c r="M18" s="24">
        <f>IF($A18="","",IFERROR(IF('Paramètres'!$F$16&lt;&gt;"Oui",0,MIN(MAX(0,$G18-'Paramètres'!$D$16),IF('Paramètres'!$E$16=0,MAX(0,$G18-'Paramètres'!$D$16),'Paramètres'!$E$16))*'Paramètres'!$C$16),0))</f>
        <v/>
      </c>
      <c r="N18" s="24">
        <f>IF($A18="","",IFERROR(IF('Paramètres'!$F$17&lt;&gt;"Oui",0,MIN(MAX(0,$G18-'Paramètres'!$D$17),IF('Paramètres'!$E$17=0,MAX(0,$G18-'Paramètres'!$D$17),'Paramètres'!$E$17))*'Paramètres'!$C$17),0))</f>
        <v/>
      </c>
      <c r="O18" s="24">
        <f>IF($A18="","",IFERROR(IF('Paramètres'!$F$18&lt;&gt;"Oui",0,MIN(MAX(0,$G18-'Paramètres'!$D$18),IF('Paramètres'!$E$18=0,MAX(0,$G18-'Paramètres'!$D$18),'Paramètres'!$E$18))*'Paramètres'!$C$18),0))</f>
        <v/>
      </c>
      <c r="P18" s="24">
        <f>IF($A18="","",IFERROR(IF('Paramètres'!$F$19&lt;&gt;"Oui",0,MIN(MAX(0,$G18-'Paramètres'!$D$19),IF('Paramètres'!$E$19=0,MAX(0,$G18-'Paramètres'!$D$19),'Paramètres'!$E$19))*'Paramètres'!$C$19),0))</f>
        <v/>
      </c>
      <c r="Q18" s="24">
        <f>IF($A18="","",IFERROR(IF('Paramètres'!$F$20&lt;&gt;"Oui",0,MIN(MAX(0,$G18-'Paramètres'!$D$20),IF('Paramètres'!$E$20=0,MAX(0,$G18-'Paramètres'!$D$20),'Paramètres'!$E$20))*'Paramètres'!$C$20),0))</f>
        <v/>
      </c>
      <c r="R18" s="24">
        <f>IF($A18="","",IFERROR(IF('Paramètres'!$F$21&lt;&gt;"Oui",0,MIN(MAX(0,$G18-'Paramètres'!$D$21),IF('Paramètres'!$E$21=0,MAX(0,$G18-'Paramètres'!$D$21),'Paramètres'!$E$21))*'Paramètres'!$C$21),0))</f>
        <v/>
      </c>
      <c r="S18" s="24">
        <f>IF($A18="","",IFERROR(IF('Paramètres'!$F$22&lt;&gt;"Oui",0,MIN(MAX(0,$G18-'Paramètres'!$D$22),IF('Paramètres'!$E$22=0,MAX(0,$G18-'Paramètres'!$D$22),'Paramètres'!$E$22))*'Paramètres'!$C$22),0))</f>
        <v/>
      </c>
      <c r="T18" s="24">
        <f>IF($A18="","",IFERROR(SUM($J18:$S18),0))</f>
        <v/>
      </c>
      <c r="U18" s="24">
        <f>IF($A18="","",IFERROR($E18+$F18+$H18+$T18,0))</f>
        <v/>
      </c>
      <c r="V18" s="24">
        <f>IF($A18="","",IFERROR($U18/12,0))</f>
        <v/>
      </c>
      <c r="W18" s="26">
        <f>IF($A18="","",IFERROR(($U18/$E18)-1,0))</f>
        <v/>
      </c>
      <c r="X18" s="14">
        <f>IF($A18="","",IFERROR(IF(OR($E18&lt;0,$F18&lt;0,$H18&lt;0),"À vérifier","OK"),"À vérifier"))</f>
        <v/>
      </c>
      <c r="Y18" s="14">
        <f>IF($A18="","",IFERROR(IF(COUNTIFS('Paramètres'!$F$13:$F$22,"Oui",'Paramètres'!$C$13:$C$22,0)&gt;0,"Taux actif à vérifier",IF(COUNTIFS('Paramètres'!$F$13:$F$22,"Oui",'Paramètres'!$H$13:$H$22,"")&gt;0,"Date à vérifier","OK")),"À vérifier"))</f>
        <v/>
      </c>
      <c r="Z18" s="14">
        <f>IF($A18="","",IFERROR(IF(ABS($U18-($E18+$F18+$H18+$T18))&lt;0.01,"OK","Écart à vérifier"),"Écart à vérifier"))</f>
        <v/>
      </c>
      <c r="AA18" s="14">
        <f>IF($A18="","",IFERROR(IF(AND($X18="OK",$Y18="OK",$Z18="OK"),"Calcul prêt","À vérifier"),"À vérifier"))</f>
        <v/>
      </c>
    </row>
    <row r="19">
      <c r="A19" s="19" t="n"/>
      <c r="B19" s="16" t="n"/>
      <c r="C19" s="16" t="n"/>
      <c r="D19" s="19" t="n"/>
      <c r="E19" s="21" t="n"/>
      <c r="F19" s="21" t="n"/>
      <c r="G19" s="24">
        <f>IF($A19="","",IFERROR($E19+$F19,0))</f>
        <v/>
      </c>
      <c r="H19" s="21" t="n"/>
      <c r="I19" s="25" t="n"/>
      <c r="J19" s="24">
        <f>IF($A19="","",IFERROR(IF('Paramètres'!$F$13&lt;&gt;"Oui",0,MIN(MAX(0,$G19-'Paramètres'!$D$13),IF('Paramètres'!$E$13=0,MAX(0,$G19-'Paramètres'!$D$13),'Paramètres'!$E$13))*'Paramètres'!$C$13),0))</f>
        <v/>
      </c>
      <c r="K19" s="24">
        <f>IF($A19="","",IFERROR(IF('Paramètres'!$F$14&lt;&gt;"Oui",0,MIN(MAX(0,$G19-'Paramètres'!$D$14),IF('Paramètres'!$E$14=0,MAX(0,$G19-'Paramètres'!$D$14),'Paramètres'!$E$14))*'Paramètres'!$C$14),0))</f>
        <v/>
      </c>
      <c r="L19" s="24">
        <f>IF($A19="","",IFERROR(IF('Paramètres'!$F$15&lt;&gt;"Oui",0,MIN(MAX(0,$G19-'Paramètres'!$D$15),IF('Paramètres'!$E$15=0,MAX(0,$G19-'Paramètres'!$D$15),'Paramètres'!$E$15))*'Paramètres'!$C$15),0))</f>
        <v/>
      </c>
      <c r="M19" s="24">
        <f>IF($A19="","",IFERROR(IF('Paramètres'!$F$16&lt;&gt;"Oui",0,MIN(MAX(0,$G19-'Paramètres'!$D$16),IF('Paramètres'!$E$16=0,MAX(0,$G19-'Paramètres'!$D$16),'Paramètres'!$E$16))*'Paramètres'!$C$16),0))</f>
        <v/>
      </c>
      <c r="N19" s="24">
        <f>IF($A19="","",IFERROR(IF('Paramètres'!$F$17&lt;&gt;"Oui",0,MIN(MAX(0,$G19-'Paramètres'!$D$17),IF('Paramètres'!$E$17=0,MAX(0,$G19-'Paramètres'!$D$17),'Paramètres'!$E$17))*'Paramètres'!$C$17),0))</f>
        <v/>
      </c>
      <c r="O19" s="24">
        <f>IF($A19="","",IFERROR(IF('Paramètres'!$F$18&lt;&gt;"Oui",0,MIN(MAX(0,$G19-'Paramètres'!$D$18),IF('Paramètres'!$E$18=0,MAX(0,$G19-'Paramètres'!$D$18),'Paramètres'!$E$18))*'Paramètres'!$C$18),0))</f>
        <v/>
      </c>
      <c r="P19" s="24">
        <f>IF($A19="","",IFERROR(IF('Paramètres'!$F$19&lt;&gt;"Oui",0,MIN(MAX(0,$G19-'Paramètres'!$D$19),IF('Paramètres'!$E$19=0,MAX(0,$G19-'Paramètres'!$D$19),'Paramètres'!$E$19))*'Paramètres'!$C$19),0))</f>
        <v/>
      </c>
      <c r="Q19" s="24">
        <f>IF($A19="","",IFERROR(IF('Paramètres'!$F$20&lt;&gt;"Oui",0,MIN(MAX(0,$G19-'Paramètres'!$D$20),IF('Paramètres'!$E$20=0,MAX(0,$G19-'Paramètres'!$D$20),'Paramètres'!$E$20))*'Paramètres'!$C$20),0))</f>
        <v/>
      </c>
      <c r="R19" s="24">
        <f>IF($A19="","",IFERROR(IF('Paramètres'!$F$21&lt;&gt;"Oui",0,MIN(MAX(0,$G19-'Paramètres'!$D$21),IF('Paramètres'!$E$21=0,MAX(0,$G19-'Paramètres'!$D$21),'Paramètres'!$E$21))*'Paramètres'!$C$21),0))</f>
        <v/>
      </c>
      <c r="S19" s="24">
        <f>IF($A19="","",IFERROR(IF('Paramètres'!$F$22&lt;&gt;"Oui",0,MIN(MAX(0,$G19-'Paramètres'!$D$22),IF('Paramètres'!$E$22=0,MAX(0,$G19-'Paramètres'!$D$22),'Paramètres'!$E$22))*'Paramètres'!$C$22),0))</f>
        <v/>
      </c>
      <c r="T19" s="24">
        <f>IF($A19="","",IFERROR(SUM($J19:$S19),0))</f>
        <v/>
      </c>
      <c r="U19" s="24">
        <f>IF($A19="","",IFERROR($E19+$F19+$H19+$T19,0))</f>
        <v/>
      </c>
      <c r="V19" s="24">
        <f>IF($A19="","",IFERROR($U19/12,0))</f>
        <v/>
      </c>
      <c r="W19" s="26">
        <f>IF($A19="","",IFERROR(($U19/$E19)-1,0))</f>
        <v/>
      </c>
      <c r="X19" s="14">
        <f>IF($A19="","",IFERROR(IF(OR($E19&lt;0,$F19&lt;0,$H19&lt;0),"À vérifier","OK"),"À vérifier"))</f>
        <v/>
      </c>
      <c r="Y19" s="14">
        <f>IF($A19="","",IFERROR(IF(COUNTIFS('Paramètres'!$F$13:$F$22,"Oui",'Paramètres'!$C$13:$C$22,0)&gt;0,"Taux actif à vérifier",IF(COUNTIFS('Paramètres'!$F$13:$F$22,"Oui",'Paramètres'!$H$13:$H$22,"")&gt;0,"Date à vérifier","OK")),"À vérifier"))</f>
        <v/>
      </c>
      <c r="Z19" s="14">
        <f>IF($A19="","",IFERROR(IF(ABS($U19-($E19+$F19+$H19+$T19))&lt;0.01,"OK","Écart à vérifier"),"Écart à vérifier"))</f>
        <v/>
      </c>
      <c r="AA19" s="14">
        <f>IF($A19="","",IFERROR(IF(AND($X19="OK",$Y19="OK",$Z19="OK"),"Calcul prêt","À vérifier"),"À vérifier"))</f>
        <v/>
      </c>
    </row>
    <row r="20">
      <c r="A20" s="19" t="n"/>
      <c r="B20" s="16" t="n"/>
      <c r="C20" s="16" t="n"/>
      <c r="D20" s="19" t="n"/>
      <c r="E20" s="21" t="n"/>
      <c r="F20" s="21" t="n"/>
      <c r="G20" s="24">
        <f>IF($A20="","",IFERROR($E20+$F20,0))</f>
        <v/>
      </c>
      <c r="H20" s="21" t="n"/>
      <c r="I20" s="25" t="n"/>
      <c r="J20" s="24">
        <f>IF($A20="","",IFERROR(IF('Paramètres'!$F$13&lt;&gt;"Oui",0,MIN(MAX(0,$G20-'Paramètres'!$D$13),IF('Paramètres'!$E$13=0,MAX(0,$G20-'Paramètres'!$D$13),'Paramètres'!$E$13))*'Paramètres'!$C$13),0))</f>
        <v/>
      </c>
      <c r="K20" s="24">
        <f>IF($A20="","",IFERROR(IF('Paramètres'!$F$14&lt;&gt;"Oui",0,MIN(MAX(0,$G20-'Paramètres'!$D$14),IF('Paramètres'!$E$14=0,MAX(0,$G20-'Paramètres'!$D$14),'Paramètres'!$E$14))*'Paramètres'!$C$14),0))</f>
        <v/>
      </c>
      <c r="L20" s="24">
        <f>IF($A20="","",IFERROR(IF('Paramètres'!$F$15&lt;&gt;"Oui",0,MIN(MAX(0,$G20-'Paramètres'!$D$15),IF('Paramètres'!$E$15=0,MAX(0,$G20-'Paramètres'!$D$15),'Paramètres'!$E$15))*'Paramètres'!$C$15),0))</f>
        <v/>
      </c>
      <c r="M20" s="24">
        <f>IF($A20="","",IFERROR(IF('Paramètres'!$F$16&lt;&gt;"Oui",0,MIN(MAX(0,$G20-'Paramètres'!$D$16),IF('Paramètres'!$E$16=0,MAX(0,$G20-'Paramètres'!$D$16),'Paramètres'!$E$16))*'Paramètres'!$C$16),0))</f>
        <v/>
      </c>
      <c r="N20" s="24">
        <f>IF($A20="","",IFERROR(IF('Paramètres'!$F$17&lt;&gt;"Oui",0,MIN(MAX(0,$G20-'Paramètres'!$D$17),IF('Paramètres'!$E$17=0,MAX(0,$G20-'Paramètres'!$D$17),'Paramètres'!$E$17))*'Paramètres'!$C$17),0))</f>
        <v/>
      </c>
      <c r="O20" s="24">
        <f>IF($A20="","",IFERROR(IF('Paramètres'!$F$18&lt;&gt;"Oui",0,MIN(MAX(0,$G20-'Paramètres'!$D$18),IF('Paramètres'!$E$18=0,MAX(0,$G20-'Paramètres'!$D$18),'Paramètres'!$E$18))*'Paramètres'!$C$18),0))</f>
        <v/>
      </c>
      <c r="P20" s="24">
        <f>IF($A20="","",IFERROR(IF('Paramètres'!$F$19&lt;&gt;"Oui",0,MIN(MAX(0,$G20-'Paramètres'!$D$19),IF('Paramètres'!$E$19=0,MAX(0,$G20-'Paramètres'!$D$19),'Paramètres'!$E$19))*'Paramètres'!$C$19),0))</f>
        <v/>
      </c>
      <c r="Q20" s="24">
        <f>IF($A20="","",IFERROR(IF('Paramètres'!$F$20&lt;&gt;"Oui",0,MIN(MAX(0,$G20-'Paramètres'!$D$20),IF('Paramètres'!$E$20=0,MAX(0,$G20-'Paramètres'!$D$20),'Paramètres'!$E$20))*'Paramètres'!$C$20),0))</f>
        <v/>
      </c>
      <c r="R20" s="24">
        <f>IF($A20="","",IFERROR(IF('Paramètres'!$F$21&lt;&gt;"Oui",0,MIN(MAX(0,$G20-'Paramètres'!$D$21),IF('Paramètres'!$E$21=0,MAX(0,$G20-'Paramètres'!$D$21),'Paramètres'!$E$21))*'Paramètres'!$C$21),0))</f>
        <v/>
      </c>
      <c r="S20" s="24">
        <f>IF($A20="","",IFERROR(IF('Paramètres'!$F$22&lt;&gt;"Oui",0,MIN(MAX(0,$G20-'Paramètres'!$D$22),IF('Paramètres'!$E$22=0,MAX(0,$G20-'Paramètres'!$D$22),'Paramètres'!$E$22))*'Paramètres'!$C$22),0))</f>
        <v/>
      </c>
      <c r="T20" s="24">
        <f>IF($A20="","",IFERROR(SUM($J20:$S20),0))</f>
        <v/>
      </c>
      <c r="U20" s="24">
        <f>IF($A20="","",IFERROR($E20+$F20+$H20+$T20,0))</f>
        <v/>
      </c>
      <c r="V20" s="24">
        <f>IF($A20="","",IFERROR($U20/12,0))</f>
        <v/>
      </c>
      <c r="W20" s="26">
        <f>IF($A20="","",IFERROR(($U20/$E20)-1,0))</f>
        <v/>
      </c>
      <c r="X20" s="14">
        <f>IF($A20="","",IFERROR(IF(OR($E20&lt;0,$F20&lt;0,$H20&lt;0),"À vérifier","OK"),"À vérifier"))</f>
        <v/>
      </c>
      <c r="Y20" s="14">
        <f>IF($A20="","",IFERROR(IF(COUNTIFS('Paramètres'!$F$13:$F$22,"Oui",'Paramètres'!$C$13:$C$22,0)&gt;0,"Taux actif à vérifier",IF(COUNTIFS('Paramètres'!$F$13:$F$22,"Oui",'Paramètres'!$H$13:$H$22,"")&gt;0,"Date à vérifier","OK")),"À vérifier"))</f>
        <v/>
      </c>
      <c r="Z20" s="14">
        <f>IF($A20="","",IFERROR(IF(ABS($U20-($E20+$F20+$H20+$T20))&lt;0.01,"OK","Écart à vérifier"),"Écart à vérifier"))</f>
        <v/>
      </c>
      <c r="AA20" s="14">
        <f>IF($A20="","",IFERROR(IF(AND($X20="OK",$Y20="OK",$Z20="OK"),"Calcul prêt","À vérifier"),"À vérifier"))</f>
        <v/>
      </c>
    </row>
    <row r="21">
      <c r="A21" s="19" t="n"/>
      <c r="B21" s="16" t="n"/>
      <c r="C21" s="16" t="n"/>
      <c r="D21" s="19" t="n"/>
      <c r="E21" s="21" t="n"/>
      <c r="F21" s="21" t="n"/>
      <c r="G21" s="24">
        <f>IF($A21="","",IFERROR($E21+$F21,0))</f>
        <v/>
      </c>
      <c r="H21" s="21" t="n"/>
      <c r="I21" s="25" t="n"/>
      <c r="J21" s="24">
        <f>IF($A21="","",IFERROR(IF('Paramètres'!$F$13&lt;&gt;"Oui",0,MIN(MAX(0,$G21-'Paramètres'!$D$13),IF('Paramètres'!$E$13=0,MAX(0,$G21-'Paramètres'!$D$13),'Paramètres'!$E$13))*'Paramètres'!$C$13),0))</f>
        <v/>
      </c>
      <c r="K21" s="24">
        <f>IF($A21="","",IFERROR(IF('Paramètres'!$F$14&lt;&gt;"Oui",0,MIN(MAX(0,$G21-'Paramètres'!$D$14),IF('Paramètres'!$E$14=0,MAX(0,$G21-'Paramètres'!$D$14),'Paramètres'!$E$14))*'Paramètres'!$C$14),0))</f>
        <v/>
      </c>
      <c r="L21" s="24">
        <f>IF($A21="","",IFERROR(IF('Paramètres'!$F$15&lt;&gt;"Oui",0,MIN(MAX(0,$G21-'Paramètres'!$D$15),IF('Paramètres'!$E$15=0,MAX(0,$G21-'Paramètres'!$D$15),'Paramètres'!$E$15))*'Paramètres'!$C$15),0))</f>
        <v/>
      </c>
      <c r="M21" s="24">
        <f>IF($A21="","",IFERROR(IF('Paramètres'!$F$16&lt;&gt;"Oui",0,MIN(MAX(0,$G21-'Paramètres'!$D$16),IF('Paramètres'!$E$16=0,MAX(0,$G21-'Paramètres'!$D$16),'Paramètres'!$E$16))*'Paramètres'!$C$16),0))</f>
        <v/>
      </c>
      <c r="N21" s="24">
        <f>IF($A21="","",IFERROR(IF('Paramètres'!$F$17&lt;&gt;"Oui",0,MIN(MAX(0,$G21-'Paramètres'!$D$17),IF('Paramètres'!$E$17=0,MAX(0,$G21-'Paramètres'!$D$17),'Paramètres'!$E$17))*'Paramètres'!$C$17),0))</f>
        <v/>
      </c>
      <c r="O21" s="24">
        <f>IF($A21="","",IFERROR(IF('Paramètres'!$F$18&lt;&gt;"Oui",0,MIN(MAX(0,$G21-'Paramètres'!$D$18),IF('Paramètres'!$E$18=0,MAX(0,$G21-'Paramètres'!$D$18),'Paramètres'!$E$18))*'Paramètres'!$C$18),0))</f>
        <v/>
      </c>
      <c r="P21" s="24">
        <f>IF($A21="","",IFERROR(IF('Paramètres'!$F$19&lt;&gt;"Oui",0,MIN(MAX(0,$G21-'Paramètres'!$D$19),IF('Paramètres'!$E$19=0,MAX(0,$G21-'Paramètres'!$D$19),'Paramètres'!$E$19))*'Paramètres'!$C$19),0))</f>
        <v/>
      </c>
      <c r="Q21" s="24">
        <f>IF($A21="","",IFERROR(IF('Paramètres'!$F$20&lt;&gt;"Oui",0,MIN(MAX(0,$G21-'Paramètres'!$D$20),IF('Paramètres'!$E$20=0,MAX(0,$G21-'Paramètres'!$D$20),'Paramètres'!$E$20))*'Paramètres'!$C$20),0))</f>
        <v/>
      </c>
      <c r="R21" s="24">
        <f>IF($A21="","",IFERROR(IF('Paramètres'!$F$21&lt;&gt;"Oui",0,MIN(MAX(0,$G21-'Paramètres'!$D$21),IF('Paramètres'!$E$21=0,MAX(0,$G21-'Paramètres'!$D$21),'Paramètres'!$E$21))*'Paramètres'!$C$21),0))</f>
        <v/>
      </c>
      <c r="S21" s="24">
        <f>IF($A21="","",IFERROR(IF('Paramètres'!$F$22&lt;&gt;"Oui",0,MIN(MAX(0,$G21-'Paramètres'!$D$22),IF('Paramètres'!$E$22=0,MAX(0,$G21-'Paramètres'!$D$22),'Paramètres'!$E$22))*'Paramètres'!$C$22),0))</f>
        <v/>
      </c>
      <c r="T21" s="24">
        <f>IF($A21="","",IFERROR(SUM($J21:$S21),0))</f>
        <v/>
      </c>
      <c r="U21" s="24">
        <f>IF($A21="","",IFERROR($E21+$F21+$H21+$T21,0))</f>
        <v/>
      </c>
      <c r="V21" s="24">
        <f>IF($A21="","",IFERROR($U21/12,0))</f>
        <v/>
      </c>
      <c r="W21" s="26">
        <f>IF($A21="","",IFERROR(($U21/$E21)-1,0))</f>
        <v/>
      </c>
      <c r="X21" s="14">
        <f>IF($A21="","",IFERROR(IF(OR($E21&lt;0,$F21&lt;0,$H21&lt;0),"À vérifier","OK"),"À vérifier"))</f>
        <v/>
      </c>
      <c r="Y21" s="14">
        <f>IF($A21="","",IFERROR(IF(COUNTIFS('Paramètres'!$F$13:$F$22,"Oui",'Paramètres'!$C$13:$C$22,0)&gt;0,"Taux actif à vérifier",IF(COUNTIFS('Paramètres'!$F$13:$F$22,"Oui",'Paramètres'!$H$13:$H$22,"")&gt;0,"Date à vérifier","OK")),"À vérifier"))</f>
        <v/>
      </c>
      <c r="Z21" s="14">
        <f>IF($A21="","",IFERROR(IF(ABS($U21-($E21+$F21+$H21+$T21))&lt;0.01,"OK","Écart à vérifier"),"Écart à vérifier"))</f>
        <v/>
      </c>
      <c r="AA21" s="14">
        <f>IF($A21="","",IFERROR(IF(AND($X21="OK",$Y21="OK",$Z21="OK"),"Calcul prêt","À vérifier"),"À vérifier"))</f>
        <v/>
      </c>
    </row>
    <row r="22">
      <c r="A22" s="19" t="n"/>
      <c r="B22" s="16" t="n"/>
      <c r="C22" s="16" t="n"/>
      <c r="D22" s="19" t="n"/>
      <c r="E22" s="21" t="n"/>
      <c r="F22" s="21" t="n"/>
      <c r="G22" s="24">
        <f>IF($A22="","",IFERROR($E22+$F22,0))</f>
        <v/>
      </c>
      <c r="H22" s="21" t="n"/>
      <c r="I22" s="25" t="n"/>
      <c r="J22" s="24">
        <f>IF($A22="","",IFERROR(IF('Paramètres'!$F$13&lt;&gt;"Oui",0,MIN(MAX(0,$G22-'Paramètres'!$D$13),IF('Paramètres'!$E$13=0,MAX(0,$G22-'Paramètres'!$D$13),'Paramètres'!$E$13))*'Paramètres'!$C$13),0))</f>
        <v/>
      </c>
      <c r="K22" s="24">
        <f>IF($A22="","",IFERROR(IF('Paramètres'!$F$14&lt;&gt;"Oui",0,MIN(MAX(0,$G22-'Paramètres'!$D$14),IF('Paramètres'!$E$14=0,MAX(0,$G22-'Paramètres'!$D$14),'Paramètres'!$E$14))*'Paramètres'!$C$14),0))</f>
        <v/>
      </c>
      <c r="L22" s="24">
        <f>IF($A22="","",IFERROR(IF('Paramètres'!$F$15&lt;&gt;"Oui",0,MIN(MAX(0,$G22-'Paramètres'!$D$15),IF('Paramètres'!$E$15=0,MAX(0,$G22-'Paramètres'!$D$15),'Paramètres'!$E$15))*'Paramètres'!$C$15),0))</f>
        <v/>
      </c>
      <c r="M22" s="24">
        <f>IF($A22="","",IFERROR(IF('Paramètres'!$F$16&lt;&gt;"Oui",0,MIN(MAX(0,$G22-'Paramètres'!$D$16),IF('Paramètres'!$E$16=0,MAX(0,$G22-'Paramètres'!$D$16),'Paramètres'!$E$16))*'Paramètres'!$C$16),0))</f>
        <v/>
      </c>
      <c r="N22" s="24">
        <f>IF($A22="","",IFERROR(IF('Paramètres'!$F$17&lt;&gt;"Oui",0,MIN(MAX(0,$G22-'Paramètres'!$D$17),IF('Paramètres'!$E$17=0,MAX(0,$G22-'Paramètres'!$D$17),'Paramètres'!$E$17))*'Paramètres'!$C$17),0))</f>
        <v/>
      </c>
      <c r="O22" s="24">
        <f>IF($A22="","",IFERROR(IF('Paramètres'!$F$18&lt;&gt;"Oui",0,MIN(MAX(0,$G22-'Paramètres'!$D$18),IF('Paramètres'!$E$18=0,MAX(0,$G22-'Paramètres'!$D$18),'Paramètres'!$E$18))*'Paramètres'!$C$18),0))</f>
        <v/>
      </c>
      <c r="P22" s="24">
        <f>IF($A22="","",IFERROR(IF('Paramètres'!$F$19&lt;&gt;"Oui",0,MIN(MAX(0,$G22-'Paramètres'!$D$19),IF('Paramètres'!$E$19=0,MAX(0,$G22-'Paramètres'!$D$19),'Paramètres'!$E$19))*'Paramètres'!$C$19),0))</f>
        <v/>
      </c>
      <c r="Q22" s="24">
        <f>IF($A22="","",IFERROR(IF('Paramètres'!$F$20&lt;&gt;"Oui",0,MIN(MAX(0,$G22-'Paramètres'!$D$20),IF('Paramètres'!$E$20=0,MAX(0,$G22-'Paramètres'!$D$20),'Paramètres'!$E$20))*'Paramètres'!$C$20),0))</f>
        <v/>
      </c>
      <c r="R22" s="24">
        <f>IF($A22="","",IFERROR(IF('Paramètres'!$F$21&lt;&gt;"Oui",0,MIN(MAX(0,$G22-'Paramètres'!$D$21),IF('Paramètres'!$E$21=0,MAX(0,$G22-'Paramètres'!$D$21),'Paramètres'!$E$21))*'Paramètres'!$C$21),0))</f>
        <v/>
      </c>
      <c r="S22" s="24">
        <f>IF($A22="","",IFERROR(IF('Paramètres'!$F$22&lt;&gt;"Oui",0,MIN(MAX(0,$G22-'Paramètres'!$D$22),IF('Paramètres'!$E$22=0,MAX(0,$G22-'Paramètres'!$D$22),'Paramètres'!$E$22))*'Paramètres'!$C$22),0))</f>
        <v/>
      </c>
      <c r="T22" s="24">
        <f>IF($A22="","",IFERROR(SUM($J22:$S22),0))</f>
        <v/>
      </c>
      <c r="U22" s="24">
        <f>IF($A22="","",IFERROR($E22+$F22+$H22+$T22,0))</f>
        <v/>
      </c>
      <c r="V22" s="24">
        <f>IF($A22="","",IFERROR($U22/12,0))</f>
        <v/>
      </c>
      <c r="W22" s="26">
        <f>IF($A22="","",IFERROR(($U22/$E22)-1,0))</f>
        <v/>
      </c>
      <c r="X22" s="14">
        <f>IF($A22="","",IFERROR(IF(OR($E22&lt;0,$F22&lt;0,$H22&lt;0),"À vérifier","OK"),"À vérifier"))</f>
        <v/>
      </c>
      <c r="Y22" s="14">
        <f>IF($A22="","",IFERROR(IF(COUNTIFS('Paramètres'!$F$13:$F$22,"Oui",'Paramètres'!$C$13:$C$22,0)&gt;0,"Taux actif à vérifier",IF(COUNTIFS('Paramètres'!$F$13:$F$22,"Oui",'Paramètres'!$H$13:$H$22,"")&gt;0,"Date à vérifier","OK")),"À vérifier"))</f>
        <v/>
      </c>
      <c r="Z22" s="14">
        <f>IF($A22="","",IFERROR(IF(ABS($U22-($E22+$F22+$H22+$T22))&lt;0.01,"OK","Écart à vérifier"),"Écart à vérifier"))</f>
        <v/>
      </c>
      <c r="AA22" s="14">
        <f>IF($A22="","",IFERROR(IF(AND($X22="OK",$Y22="OK",$Z22="OK"),"Calcul prêt","À vérifier"),"À vérifier"))</f>
        <v/>
      </c>
    </row>
    <row r="23">
      <c r="A23" s="19" t="n"/>
      <c r="B23" s="16" t="n"/>
      <c r="C23" s="16" t="n"/>
      <c r="D23" s="19" t="n"/>
      <c r="E23" s="21" t="n"/>
      <c r="F23" s="21" t="n"/>
      <c r="G23" s="24">
        <f>IF($A23="","",IFERROR($E23+$F23,0))</f>
        <v/>
      </c>
      <c r="H23" s="21" t="n"/>
      <c r="I23" s="25" t="n"/>
      <c r="J23" s="24">
        <f>IF($A23="","",IFERROR(IF('Paramètres'!$F$13&lt;&gt;"Oui",0,MIN(MAX(0,$G23-'Paramètres'!$D$13),IF('Paramètres'!$E$13=0,MAX(0,$G23-'Paramètres'!$D$13),'Paramètres'!$E$13))*'Paramètres'!$C$13),0))</f>
        <v/>
      </c>
      <c r="K23" s="24">
        <f>IF($A23="","",IFERROR(IF('Paramètres'!$F$14&lt;&gt;"Oui",0,MIN(MAX(0,$G23-'Paramètres'!$D$14),IF('Paramètres'!$E$14=0,MAX(0,$G23-'Paramètres'!$D$14),'Paramètres'!$E$14))*'Paramètres'!$C$14),0))</f>
        <v/>
      </c>
      <c r="L23" s="24">
        <f>IF($A23="","",IFERROR(IF('Paramètres'!$F$15&lt;&gt;"Oui",0,MIN(MAX(0,$G23-'Paramètres'!$D$15),IF('Paramètres'!$E$15=0,MAX(0,$G23-'Paramètres'!$D$15),'Paramètres'!$E$15))*'Paramètres'!$C$15),0))</f>
        <v/>
      </c>
      <c r="M23" s="24">
        <f>IF($A23="","",IFERROR(IF('Paramètres'!$F$16&lt;&gt;"Oui",0,MIN(MAX(0,$G23-'Paramètres'!$D$16),IF('Paramètres'!$E$16=0,MAX(0,$G23-'Paramètres'!$D$16),'Paramètres'!$E$16))*'Paramètres'!$C$16),0))</f>
        <v/>
      </c>
      <c r="N23" s="24">
        <f>IF($A23="","",IFERROR(IF('Paramètres'!$F$17&lt;&gt;"Oui",0,MIN(MAX(0,$G23-'Paramètres'!$D$17),IF('Paramètres'!$E$17=0,MAX(0,$G23-'Paramètres'!$D$17),'Paramètres'!$E$17))*'Paramètres'!$C$17),0))</f>
        <v/>
      </c>
      <c r="O23" s="24">
        <f>IF($A23="","",IFERROR(IF('Paramètres'!$F$18&lt;&gt;"Oui",0,MIN(MAX(0,$G23-'Paramètres'!$D$18),IF('Paramètres'!$E$18=0,MAX(0,$G23-'Paramètres'!$D$18),'Paramètres'!$E$18))*'Paramètres'!$C$18),0))</f>
        <v/>
      </c>
      <c r="P23" s="24">
        <f>IF($A23="","",IFERROR(IF('Paramètres'!$F$19&lt;&gt;"Oui",0,MIN(MAX(0,$G23-'Paramètres'!$D$19),IF('Paramètres'!$E$19=0,MAX(0,$G23-'Paramètres'!$D$19),'Paramètres'!$E$19))*'Paramètres'!$C$19),0))</f>
        <v/>
      </c>
      <c r="Q23" s="24">
        <f>IF($A23="","",IFERROR(IF('Paramètres'!$F$20&lt;&gt;"Oui",0,MIN(MAX(0,$G23-'Paramètres'!$D$20),IF('Paramètres'!$E$20=0,MAX(0,$G23-'Paramètres'!$D$20),'Paramètres'!$E$20))*'Paramètres'!$C$20),0))</f>
        <v/>
      </c>
      <c r="R23" s="24">
        <f>IF($A23="","",IFERROR(IF('Paramètres'!$F$21&lt;&gt;"Oui",0,MIN(MAX(0,$G23-'Paramètres'!$D$21),IF('Paramètres'!$E$21=0,MAX(0,$G23-'Paramètres'!$D$21),'Paramètres'!$E$21))*'Paramètres'!$C$21),0))</f>
        <v/>
      </c>
      <c r="S23" s="24">
        <f>IF($A23="","",IFERROR(IF('Paramètres'!$F$22&lt;&gt;"Oui",0,MIN(MAX(0,$G23-'Paramètres'!$D$22),IF('Paramètres'!$E$22=0,MAX(0,$G23-'Paramètres'!$D$22),'Paramètres'!$E$22))*'Paramètres'!$C$22),0))</f>
        <v/>
      </c>
      <c r="T23" s="24">
        <f>IF($A23="","",IFERROR(SUM($J23:$S23),0))</f>
        <v/>
      </c>
      <c r="U23" s="24">
        <f>IF($A23="","",IFERROR($E23+$F23+$H23+$T23,0))</f>
        <v/>
      </c>
      <c r="V23" s="24">
        <f>IF($A23="","",IFERROR($U23/12,0))</f>
        <v/>
      </c>
      <c r="W23" s="26">
        <f>IF($A23="","",IFERROR(($U23/$E23)-1,0))</f>
        <v/>
      </c>
      <c r="X23" s="14">
        <f>IF($A23="","",IFERROR(IF(OR($E23&lt;0,$F23&lt;0,$H23&lt;0),"À vérifier","OK"),"À vérifier"))</f>
        <v/>
      </c>
      <c r="Y23" s="14">
        <f>IF($A23="","",IFERROR(IF(COUNTIFS('Paramètres'!$F$13:$F$22,"Oui",'Paramètres'!$C$13:$C$22,0)&gt;0,"Taux actif à vérifier",IF(COUNTIFS('Paramètres'!$F$13:$F$22,"Oui",'Paramètres'!$H$13:$H$22,"")&gt;0,"Date à vérifier","OK")),"À vérifier"))</f>
        <v/>
      </c>
      <c r="Z23" s="14">
        <f>IF($A23="","",IFERROR(IF(ABS($U23-($E23+$F23+$H23+$T23))&lt;0.01,"OK","Écart à vérifier"),"Écart à vérifier"))</f>
        <v/>
      </c>
      <c r="AA23" s="14">
        <f>IF($A23="","",IFERROR(IF(AND($X23="OK",$Y23="OK",$Z23="OK"),"Calcul prêt","À vérifier"),"À vérifier"))</f>
        <v/>
      </c>
    </row>
    <row r="24">
      <c r="A24" s="19" t="n"/>
      <c r="B24" s="16" t="n"/>
      <c r="C24" s="16" t="n"/>
      <c r="D24" s="19" t="n"/>
      <c r="E24" s="21" t="n"/>
      <c r="F24" s="21" t="n"/>
      <c r="G24" s="24">
        <f>IF($A24="","",IFERROR($E24+$F24,0))</f>
        <v/>
      </c>
      <c r="H24" s="21" t="n"/>
      <c r="I24" s="25" t="n"/>
      <c r="J24" s="24">
        <f>IF($A24="","",IFERROR(IF('Paramètres'!$F$13&lt;&gt;"Oui",0,MIN(MAX(0,$G24-'Paramètres'!$D$13),IF('Paramètres'!$E$13=0,MAX(0,$G24-'Paramètres'!$D$13),'Paramètres'!$E$13))*'Paramètres'!$C$13),0))</f>
        <v/>
      </c>
      <c r="K24" s="24">
        <f>IF($A24="","",IFERROR(IF('Paramètres'!$F$14&lt;&gt;"Oui",0,MIN(MAX(0,$G24-'Paramètres'!$D$14),IF('Paramètres'!$E$14=0,MAX(0,$G24-'Paramètres'!$D$14),'Paramètres'!$E$14))*'Paramètres'!$C$14),0))</f>
        <v/>
      </c>
      <c r="L24" s="24">
        <f>IF($A24="","",IFERROR(IF('Paramètres'!$F$15&lt;&gt;"Oui",0,MIN(MAX(0,$G24-'Paramètres'!$D$15),IF('Paramètres'!$E$15=0,MAX(0,$G24-'Paramètres'!$D$15),'Paramètres'!$E$15))*'Paramètres'!$C$15),0))</f>
        <v/>
      </c>
      <c r="M24" s="24">
        <f>IF($A24="","",IFERROR(IF('Paramètres'!$F$16&lt;&gt;"Oui",0,MIN(MAX(0,$G24-'Paramètres'!$D$16),IF('Paramètres'!$E$16=0,MAX(0,$G24-'Paramètres'!$D$16),'Paramètres'!$E$16))*'Paramètres'!$C$16),0))</f>
        <v/>
      </c>
      <c r="N24" s="24">
        <f>IF($A24="","",IFERROR(IF('Paramètres'!$F$17&lt;&gt;"Oui",0,MIN(MAX(0,$G24-'Paramètres'!$D$17),IF('Paramètres'!$E$17=0,MAX(0,$G24-'Paramètres'!$D$17),'Paramètres'!$E$17))*'Paramètres'!$C$17),0))</f>
        <v/>
      </c>
      <c r="O24" s="24">
        <f>IF($A24="","",IFERROR(IF('Paramètres'!$F$18&lt;&gt;"Oui",0,MIN(MAX(0,$G24-'Paramètres'!$D$18),IF('Paramètres'!$E$18=0,MAX(0,$G24-'Paramètres'!$D$18),'Paramètres'!$E$18))*'Paramètres'!$C$18),0))</f>
        <v/>
      </c>
      <c r="P24" s="24">
        <f>IF($A24="","",IFERROR(IF('Paramètres'!$F$19&lt;&gt;"Oui",0,MIN(MAX(0,$G24-'Paramètres'!$D$19),IF('Paramètres'!$E$19=0,MAX(0,$G24-'Paramètres'!$D$19),'Paramètres'!$E$19))*'Paramètres'!$C$19),0))</f>
        <v/>
      </c>
      <c r="Q24" s="24">
        <f>IF($A24="","",IFERROR(IF('Paramètres'!$F$20&lt;&gt;"Oui",0,MIN(MAX(0,$G24-'Paramètres'!$D$20),IF('Paramètres'!$E$20=0,MAX(0,$G24-'Paramètres'!$D$20),'Paramètres'!$E$20))*'Paramètres'!$C$20),0))</f>
        <v/>
      </c>
      <c r="R24" s="24">
        <f>IF($A24="","",IFERROR(IF('Paramètres'!$F$21&lt;&gt;"Oui",0,MIN(MAX(0,$G24-'Paramètres'!$D$21),IF('Paramètres'!$E$21=0,MAX(0,$G24-'Paramètres'!$D$21),'Paramètres'!$E$21))*'Paramètres'!$C$21),0))</f>
        <v/>
      </c>
      <c r="S24" s="24">
        <f>IF($A24="","",IFERROR(IF('Paramètres'!$F$22&lt;&gt;"Oui",0,MIN(MAX(0,$G24-'Paramètres'!$D$22),IF('Paramètres'!$E$22=0,MAX(0,$G24-'Paramètres'!$D$22),'Paramètres'!$E$22))*'Paramètres'!$C$22),0))</f>
        <v/>
      </c>
      <c r="T24" s="24">
        <f>IF($A24="","",IFERROR(SUM($J24:$S24),0))</f>
        <v/>
      </c>
      <c r="U24" s="24">
        <f>IF($A24="","",IFERROR($E24+$F24+$H24+$T24,0))</f>
        <v/>
      </c>
      <c r="V24" s="24">
        <f>IF($A24="","",IFERROR($U24/12,0))</f>
        <v/>
      </c>
      <c r="W24" s="26">
        <f>IF($A24="","",IFERROR(($U24/$E24)-1,0))</f>
        <v/>
      </c>
      <c r="X24" s="14">
        <f>IF($A24="","",IFERROR(IF(OR($E24&lt;0,$F24&lt;0,$H24&lt;0),"À vérifier","OK"),"À vérifier"))</f>
        <v/>
      </c>
      <c r="Y24" s="14">
        <f>IF($A24="","",IFERROR(IF(COUNTIFS('Paramètres'!$F$13:$F$22,"Oui",'Paramètres'!$C$13:$C$22,0)&gt;0,"Taux actif à vérifier",IF(COUNTIFS('Paramètres'!$F$13:$F$22,"Oui",'Paramètres'!$H$13:$H$22,"")&gt;0,"Date à vérifier","OK")),"À vérifier"))</f>
        <v/>
      </c>
      <c r="Z24" s="14">
        <f>IF($A24="","",IFERROR(IF(ABS($U24-($E24+$F24+$H24+$T24))&lt;0.01,"OK","Écart à vérifier"),"Écart à vérifier"))</f>
        <v/>
      </c>
      <c r="AA24" s="14">
        <f>IF($A24="","",IFERROR(IF(AND($X24="OK",$Y24="OK",$Z24="OK"),"Calcul prêt","À vérifier"),"À vérifier"))</f>
        <v/>
      </c>
    </row>
    <row r="25">
      <c r="A25" s="19" t="n"/>
      <c r="B25" s="16" t="n"/>
      <c r="C25" s="16" t="n"/>
      <c r="D25" s="19" t="n"/>
      <c r="E25" s="21" t="n"/>
      <c r="F25" s="21" t="n"/>
      <c r="G25" s="24">
        <f>IF($A25="","",IFERROR($E25+$F25,0))</f>
        <v/>
      </c>
      <c r="H25" s="21" t="n"/>
      <c r="I25" s="25" t="n"/>
      <c r="J25" s="24">
        <f>IF($A25="","",IFERROR(IF('Paramètres'!$F$13&lt;&gt;"Oui",0,MIN(MAX(0,$G25-'Paramètres'!$D$13),IF('Paramètres'!$E$13=0,MAX(0,$G25-'Paramètres'!$D$13),'Paramètres'!$E$13))*'Paramètres'!$C$13),0))</f>
        <v/>
      </c>
      <c r="K25" s="24">
        <f>IF($A25="","",IFERROR(IF('Paramètres'!$F$14&lt;&gt;"Oui",0,MIN(MAX(0,$G25-'Paramètres'!$D$14),IF('Paramètres'!$E$14=0,MAX(0,$G25-'Paramètres'!$D$14),'Paramètres'!$E$14))*'Paramètres'!$C$14),0))</f>
        <v/>
      </c>
      <c r="L25" s="24">
        <f>IF($A25="","",IFERROR(IF('Paramètres'!$F$15&lt;&gt;"Oui",0,MIN(MAX(0,$G25-'Paramètres'!$D$15),IF('Paramètres'!$E$15=0,MAX(0,$G25-'Paramètres'!$D$15),'Paramètres'!$E$15))*'Paramètres'!$C$15),0))</f>
        <v/>
      </c>
      <c r="M25" s="24">
        <f>IF($A25="","",IFERROR(IF('Paramètres'!$F$16&lt;&gt;"Oui",0,MIN(MAX(0,$G25-'Paramètres'!$D$16),IF('Paramètres'!$E$16=0,MAX(0,$G25-'Paramètres'!$D$16),'Paramètres'!$E$16))*'Paramètres'!$C$16),0))</f>
        <v/>
      </c>
      <c r="N25" s="24">
        <f>IF($A25="","",IFERROR(IF('Paramètres'!$F$17&lt;&gt;"Oui",0,MIN(MAX(0,$G25-'Paramètres'!$D$17),IF('Paramètres'!$E$17=0,MAX(0,$G25-'Paramètres'!$D$17),'Paramètres'!$E$17))*'Paramètres'!$C$17),0))</f>
        <v/>
      </c>
      <c r="O25" s="24">
        <f>IF($A25="","",IFERROR(IF('Paramètres'!$F$18&lt;&gt;"Oui",0,MIN(MAX(0,$G25-'Paramètres'!$D$18),IF('Paramètres'!$E$18=0,MAX(0,$G25-'Paramètres'!$D$18),'Paramètres'!$E$18))*'Paramètres'!$C$18),0))</f>
        <v/>
      </c>
      <c r="P25" s="24">
        <f>IF($A25="","",IFERROR(IF('Paramètres'!$F$19&lt;&gt;"Oui",0,MIN(MAX(0,$G25-'Paramètres'!$D$19),IF('Paramètres'!$E$19=0,MAX(0,$G25-'Paramètres'!$D$19),'Paramètres'!$E$19))*'Paramètres'!$C$19),0))</f>
        <v/>
      </c>
      <c r="Q25" s="24">
        <f>IF($A25="","",IFERROR(IF('Paramètres'!$F$20&lt;&gt;"Oui",0,MIN(MAX(0,$G25-'Paramètres'!$D$20),IF('Paramètres'!$E$20=0,MAX(0,$G25-'Paramètres'!$D$20),'Paramètres'!$E$20))*'Paramètres'!$C$20),0))</f>
        <v/>
      </c>
      <c r="R25" s="24">
        <f>IF($A25="","",IFERROR(IF('Paramètres'!$F$21&lt;&gt;"Oui",0,MIN(MAX(0,$G25-'Paramètres'!$D$21),IF('Paramètres'!$E$21=0,MAX(0,$G25-'Paramètres'!$D$21),'Paramètres'!$E$21))*'Paramètres'!$C$21),0))</f>
        <v/>
      </c>
      <c r="S25" s="24">
        <f>IF($A25="","",IFERROR(IF('Paramètres'!$F$22&lt;&gt;"Oui",0,MIN(MAX(0,$G25-'Paramètres'!$D$22),IF('Paramètres'!$E$22=0,MAX(0,$G25-'Paramètres'!$D$22),'Paramètres'!$E$22))*'Paramètres'!$C$22),0))</f>
        <v/>
      </c>
      <c r="T25" s="24">
        <f>IF($A25="","",IFERROR(SUM($J25:$S25),0))</f>
        <v/>
      </c>
      <c r="U25" s="24">
        <f>IF($A25="","",IFERROR($E25+$F25+$H25+$T25,0))</f>
        <v/>
      </c>
      <c r="V25" s="24">
        <f>IF($A25="","",IFERROR($U25/12,0))</f>
        <v/>
      </c>
      <c r="W25" s="26">
        <f>IF($A25="","",IFERROR(($U25/$E25)-1,0))</f>
        <v/>
      </c>
      <c r="X25" s="14">
        <f>IF($A25="","",IFERROR(IF(OR($E25&lt;0,$F25&lt;0,$H25&lt;0),"À vérifier","OK"),"À vérifier"))</f>
        <v/>
      </c>
      <c r="Y25" s="14">
        <f>IF($A25="","",IFERROR(IF(COUNTIFS('Paramètres'!$F$13:$F$22,"Oui",'Paramètres'!$C$13:$C$22,0)&gt;0,"Taux actif à vérifier",IF(COUNTIFS('Paramètres'!$F$13:$F$22,"Oui",'Paramètres'!$H$13:$H$22,"")&gt;0,"Date à vérifier","OK")),"À vérifier"))</f>
        <v/>
      </c>
      <c r="Z25" s="14">
        <f>IF($A25="","",IFERROR(IF(ABS($U25-($E25+$F25+$H25+$T25))&lt;0.01,"OK","Écart à vérifier"),"Écart à vérifier"))</f>
        <v/>
      </c>
      <c r="AA25" s="14">
        <f>IF($A25="","",IFERROR(IF(AND($X25="OK",$Y25="OK",$Z25="OK"),"Calcul prêt","À vérifier"),"À vérifier"))</f>
        <v/>
      </c>
    </row>
    <row r="26">
      <c r="A26" s="19" t="n"/>
      <c r="B26" s="16" t="n"/>
      <c r="C26" s="16" t="n"/>
      <c r="D26" s="19" t="n"/>
      <c r="E26" s="21" t="n"/>
      <c r="F26" s="21" t="n"/>
      <c r="G26" s="24">
        <f>IF($A26="","",IFERROR($E26+$F26,0))</f>
        <v/>
      </c>
      <c r="H26" s="21" t="n"/>
      <c r="I26" s="25" t="n"/>
      <c r="J26" s="24">
        <f>IF($A26="","",IFERROR(IF('Paramètres'!$F$13&lt;&gt;"Oui",0,MIN(MAX(0,$G26-'Paramètres'!$D$13),IF('Paramètres'!$E$13=0,MAX(0,$G26-'Paramètres'!$D$13),'Paramètres'!$E$13))*'Paramètres'!$C$13),0))</f>
        <v/>
      </c>
      <c r="K26" s="24">
        <f>IF($A26="","",IFERROR(IF('Paramètres'!$F$14&lt;&gt;"Oui",0,MIN(MAX(0,$G26-'Paramètres'!$D$14),IF('Paramètres'!$E$14=0,MAX(0,$G26-'Paramètres'!$D$14),'Paramètres'!$E$14))*'Paramètres'!$C$14),0))</f>
        <v/>
      </c>
      <c r="L26" s="24">
        <f>IF($A26="","",IFERROR(IF('Paramètres'!$F$15&lt;&gt;"Oui",0,MIN(MAX(0,$G26-'Paramètres'!$D$15),IF('Paramètres'!$E$15=0,MAX(0,$G26-'Paramètres'!$D$15),'Paramètres'!$E$15))*'Paramètres'!$C$15),0))</f>
        <v/>
      </c>
      <c r="M26" s="24">
        <f>IF($A26="","",IFERROR(IF('Paramètres'!$F$16&lt;&gt;"Oui",0,MIN(MAX(0,$G26-'Paramètres'!$D$16),IF('Paramètres'!$E$16=0,MAX(0,$G26-'Paramètres'!$D$16),'Paramètres'!$E$16))*'Paramètres'!$C$16),0))</f>
        <v/>
      </c>
      <c r="N26" s="24">
        <f>IF($A26="","",IFERROR(IF('Paramètres'!$F$17&lt;&gt;"Oui",0,MIN(MAX(0,$G26-'Paramètres'!$D$17),IF('Paramètres'!$E$17=0,MAX(0,$G26-'Paramètres'!$D$17),'Paramètres'!$E$17))*'Paramètres'!$C$17),0))</f>
        <v/>
      </c>
      <c r="O26" s="24">
        <f>IF($A26="","",IFERROR(IF('Paramètres'!$F$18&lt;&gt;"Oui",0,MIN(MAX(0,$G26-'Paramètres'!$D$18),IF('Paramètres'!$E$18=0,MAX(0,$G26-'Paramètres'!$D$18),'Paramètres'!$E$18))*'Paramètres'!$C$18),0))</f>
        <v/>
      </c>
      <c r="P26" s="24">
        <f>IF($A26="","",IFERROR(IF('Paramètres'!$F$19&lt;&gt;"Oui",0,MIN(MAX(0,$G26-'Paramètres'!$D$19),IF('Paramètres'!$E$19=0,MAX(0,$G26-'Paramètres'!$D$19),'Paramètres'!$E$19))*'Paramètres'!$C$19),0))</f>
        <v/>
      </c>
      <c r="Q26" s="24">
        <f>IF($A26="","",IFERROR(IF('Paramètres'!$F$20&lt;&gt;"Oui",0,MIN(MAX(0,$G26-'Paramètres'!$D$20),IF('Paramètres'!$E$20=0,MAX(0,$G26-'Paramètres'!$D$20),'Paramètres'!$E$20))*'Paramètres'!$C$20),0))</f>
        <v/>
      </c>
      <c r="R26" s="24">
        <f>IF($A26="","",IFERROR(IF('Paramètres'!$F$21&lt;&gt;"Oui",0,MIN(MAX(0,$G26-'Paramètres'!$D$21),IF('Paramètres'!$E$21=0,MAX(0,$G26-'Paramètres'!$D$21),'Paramètres'!$E$21))*'Paramètres'!$C$21),0))</f>
        <v/>
      </c>
      <c r="S26" s="24">
        <f>IF($A26="","",IFERROR(IF('Paramètres'!$F$22&lt;&gt;"Oui",0,MIN(MAX(0,$G26-'Paramètres'!$D$22),IF('Paramètres'!$E$22=0,MAX(0,$G26-'Paramètres'!$D$22),'Paramètres'!$E$22))*'Paramètres'!$C$22),0))</f>
        <v/>
      </c>
      <c r="T26" s="24">
        <f>IF($A26="","",IFERROR(SUM($J26:$S26),0))</f>
        <v/>
      </c>
      <c r="U26" s="24">
        <f>IF($A26="","",IFERROR($E26+$F26+$H26+$T26,0))</f>
        <v/>
      </c>
      <c r="V26" s="24">
        <f>IF($A26="","",IFERROR($U26/12,0))</f>
        <v/>
      </c>
      <c r="W26" s="26">
        <f>IF($A26="","",IFERROR(($U26/$E26)-1,0))</f>
        <v/>
      </c>
      <c r="X26" s="14">
        <f>IF($A26="","",IFERROR(IF(OR($E26&lt;0,$F26&lt;0,$H26&lt;0),"À vérifier","OK"),"À vérifier"))</f>
        <v/>
      </c>
      <c r="Y26" s="14">
        <f>IF($A26="","",IFERROR(IF(COUNTIFS('Paramètres'!$F$13:$F$22,"Oui",'Paramètres'!$C$13:$C$22,0)&gt;0,"Taux actif à vérifier",IF(COUNTIFS('Paramètres'!$F$13:$F$22,"Oui",'Paramètres'!$H$13:$H$22,"")&gt;0,"Date à vérifier","OK")),"À vérifier"))</f>
        <v/>
      </c>
      <c r="Z26" s="14">
        <f>IF($A26="","",IFERROR(IF(ABS($U26-($E26+$F26+$H26+$T26))&lt;0.01,"OK","Écart à vérifier"),"Écart à vérifier"))</f>
        <v/>
      </c>
      <c r="AA26" s="14">
        <f>IF($A26="","",IFERROR(IF(AND($X26="OK",$Y26="OK",$Z26="OK"),"Calcul prêt","À vérifier"),"À vérifier"))</f>
        <v/>
      </c>
    </row>
    <row r="27">
      <c r="A27" s="19" t="n"/>
      <c r="B27" s="16" t="n"/>
      <c r="C27" s="16" t="n"/>
      <c r="D27" s="19" t="n"/>
      <c r="E27" s="21" t="n"/>
      <c r="F27" s="21" t="n"/>
      <c r="G27" s="24">
        <f>IF($A27="","",IFERROR($E27+$F27,0))</f>
        <v/>
      </c>
      <c r="H27" s="21" t="n"/>
      <c r="I27" s="25" t="n"/>
      <c r="J27" s="24">
        <f>IF($A27="","",IFERROR(IF('Paramètres'!$F$13&lt;&gt;"Oui",0,MIN(MAX(0,$G27-'Paramètres'!$D$13),IF('Paramètres'!$E$13=0,MAX(0,$G27-'Paramètres'!$D$13),'Paramètres'!$E$13))*'Paramètres'!$C$13),0))</f>
        <v/>
      </c>
      <c r="K27" s="24">
        <f>IF($A27="","",IFERROR(IF('Paramètres'!$F$14&lt;&gt;"Oui",0,MIN(MAX(0,$G27-'Paramètres'!$D$14),IF('Paramètres'!$E$14=0,MAX(0,$G27-'Paramètres'!$D$14),'Paramètres'!$E$14))*'Paramètres'!$C$14),0))</f>
        <v/>
      </c>
      <c r="L27" s="24">
        <f>IF($A27="","",IFERROR(IF('Paramètres'!$F$15&lt;&gt;"Oui",0,MIN(MAX(0,$G27-'Paramètres'!$D$15),IF('Paramètres'!$E$15=0,MAX(0,$G27-'Paramètres'!$D$15),'Paramètres'!$E$15))*'Paramètres'!$C$15),0))</f>
        <v/>
      </c>
      <c r="M27" s="24">
        <f>IF($A27="","",IFERROR(IF('Paramètres'!$F$16&lt;&gt;"Oui",0,MIN(MAX(0,$G27-'Paramètres'!$D$16),IF('Paramètres'!$E$16=0,MAX(0,$G27-'Paramètres'!$D$16),'Paramètres'!$E$16))*'Paramètres'!$C$16),0))</f>
        <v/>
      </c>
      <c r="N27" s="24">
        <f>IF($A27="","",IFERROR(IF('Paramètres'!$F$17&lt;&gt;"Oui",0,MIN(MAX(0,$G27-'Paramètres'!$D$17),IF('Paramètres'!$E$17=0,MAX(0,$G27-'Paramètres'!$D$17),'Paramètres'!$E$17))*'Paramètres'!$C$17),0))</f>
        <v/>
      </c>
      <c r="O27" s="24">
        <f>IF($A27="","",IFERROR(IF('Paramètres'!$F$18&lt;&gt;"Oui",0,MIN(MAX(0,$G27-'Paramètres'!$D$18),IF('Paramètres'!$E$18=0,MAX(0,$G27-'Paramètres'!$D$18),'Paramètres'!$E$18))*'Paramètres'!$C$18),0))</f>
        <v/>
      </c>
      <c r="P27" s="24">
        <f>IF($A27="","",IFERROR(IF('Paramètres'!$F$19&lt;&gt;"Oui",0,MIN(MAX(0,$G27-'Paramètres'!$D$19),IF('Paramètres'!$E$19=0,MAX(0,$G27-'Paramètres'!$D$19),'Paramètres'!$E$19))*'Paramètres'!$C$19),0))</f>
        <v/>
      </c>
      <c r="Q27" s="24">
        <f>IF($A27="","",IFERROR(IF('Paramètres'!$F$20&lt;&gt;"Oui",0,MIN(MAX(0,$G27-'Paramètres'!$D$20),IF('Paramètres'!$E$20=0,MAX(0,$G27-'Paramètres'!$D$20),'Paramètres'!$E$20))*'Paramètres'!$C$20),0))</f>
        <v/>
      </c>
      <c r="R27" s="24">
        <f>IF($A27="","",IFERROR(IF('Paramètres'!$F$21&lt;&gt;"Oui",0,MIN(MAX(0,$G27-'Paramètres'!$D$21),IF('Paramètres'!$E$21=0,MAX(0,$G27-'Paramètres'!$D$21),'Paramètres'!$E$21))*'Paramètres'!$C$21),0))</f>
        <v/>
      </c>
      <c r="S27" s="24">
        <f>IF($A27="","",IFERROR(IF('Paramètres'!$F$22&lt;&gt;"Oui",0,MIN(MAX(0,$G27-'Paramètres'!$D$22),IF('Paramètres'!$E$22=0,MAX(0,$G27-'Paramètres'!$D$22),'Paramètres'!$E$22))*'Paramètres'!$C$22),0))</f>
        <v/>
      </c>
      <c r="T27" s="24">
        <f>IF($A27="","",IFERROR(SUM($J27:$S27),0))</f>
        <v/>
      </c>
      <c r="U27" s="24">
        <f>IF($A27="","",IFERROR($E27+$F27+$H27+$T27,0))</f>
        <v/>
      </c>
      <c r="V27" s="24">
        <f>IF($A27="","",IFERROR($U27/12,0))</f>
        <v/>
      </c>
      <c r="W27" s="26">
        <f>IF($A27="","",IFERROR(($U27/$E27)-1,0))</f>
        <v/>
      </c>
      <c r="X27" s="14">
        <f>IF($A27="","",IFERROR(IF(OR($E27&lt;0,$F27&lt;0,$H27&lt;0),"À vérifier","OK"),"À vérifier"))</f>
        <v/>
      </c>
      <c r="Y27" s="14">
        <f>IF($A27="","",IFERROR(IF(COUNTIFS('Paramètres'!$F$13:$F$22,"Oui",'Paramètres'!$C$13:$C$22,0)&gt;0,"Taux actif à vérifier",IF(COUNTIFS('Paramètres'!$F$13:$F$22,"Oui",'Paramètres'!$H$13:$H$22,"")&gt;0,"Date à vérifier","OK")),"À vérifier"))</f>
        <v/>
      </c>
      <c r="Z27" s="14">
        <f>IF($A27="","",IFERROR(IF(ABS($U27-($E27+$F27+$H27+$T27))&lt;0.01,"OK","Écart à vérifier"),"Écart à vérifier"))</f>
        <v/>
      </c>
      <c r="AA27" s="14">
        <f>IF($A27="","",IFERROR(IF(AND($X27="OK",$Y27="OK",$Z27="OK"),"Calcul prêt","À vérifier"),"À vérifier"))</f>
        <v/>
      </c>
    </row>
    <row r="28">
      <c r="A28" s="19" t="n"/>
      <c r="B28" s="16" t="n"/>
      <c r="C28" s="16" t="n"/>
      <c r="D28" s="19" t="n"/>
      <c r="E28" s="21" t="n"/>
      <c r="F28" s="21" t="n"/>
      <c r="G28" s="24">
        <f>IF($A28="","",IFERROR($E28+$F28,0))</f>
        <v/>
      </c>
      <c r="H28" s="21" t="n"/>
      <c r="I28" s="25" t="n"/>
      <c r="J28" s="24">
        <f>IF($A28="","",IFERROR(IF('Paramètres'!$F$13&lt;&gt;"Oui",0,MIN(MAX(0,$G28-'Paramètres'!$D$13),IF('Paramètres'!$E$13=0,MAX(0,$G28-'Paramètres'!$D$13),'Paramètres'!$E$13))*'Paramètres'!$C$13),0))</f>
        <v/>
      </c>
      <c r="K28" s="24">
        <f>IF($A28="","",IFERROR(IF('Paramètres'!$F$14&lt;&gt;"Oui",0,MIN(MAX(0,$G28-'Paramètres'!$D$14),IF('Paramètres'!$E$14=0,MAX(0,$G28-'Paramètres'!$D$14),'Paramètres'!$E$14))*'Paramètres'!$C$14),0))</f>
        <v/>
      </c>
      <c r="L28" s="24">
        <f>IF($A28="","",IFERROR(IF('Paramètres'!$F$15&lt;&gt;"Oui",0,MIN(MAX(0,$G28-'Paramètres'!$D$15),IF('Paramètres'!$E$15=0,MAX(0,$G28-'Paramètres'!$D$15),'Paramètres'!$E$15))*'Paramètres'!$C$15),0))</f>
        <v/>
      </c>
      <c r="M28" s="24">
        <f>IF($A28="","",IFERROR(IF('Paramètres'!$F$16&lt;&gt;"Oui",0,MIN(MAX(0,$G28-'Paramètres'!$D$16),IF('Paramètres'!$E$16=0,MAX(0,$G28-'Paramètres'!$D$16),'Paramètres'!$E$16))*'Paramètres'!$C$16),0))</f>
        <v/>
      </c>
      <c r="N28" s="24">
        <f>IF($A28="","",IFERROR(IF('Paramètres'!$F$17&lt;&gt;"Oui",0,MIN(MAX(0,$G28-'Paramètres'!$D$17),IF('Paramètres'!$E$17=0,MAX(0,$G28-'Paramètres'!$D$17),'Paramètres'!$E$17))*'Paramètres'!$C$17),0))</f>
        <v/>
      </c>
      <c r="O28" s="24">
        <f>IF($A28="","",IFERROR(IF('Paramètres'!$F$18&lt;&gt;"Oui",0,MIN(MAX(0,$G28-'Paramètres'!$D$18),IF('Paramètres'!$E$18=0,MAX(0,$G28-'Paramètres'!$D$18),'Paramètres'!$E$18))*'Paramètres'!$C$18),0))</f>
        <v/>
      </c>
      <c r="P28" s="24">
        <f>IF($A28="","",IFERROR(IF('Paramètres'!$F$19&lt;&gt;"Oui",0,MIN(MAX(0,$G28-'Paramètres'!$D$19),IF('Paramètres'!$E$19=0,MAX(0,$G28-'Paramètres'!$D$19),'Paramètres'!$E$19))*'Paramètres'!$C$19),0))</f>
        <v/>
      </c>
      <c r="Q28" s="24">
        <f>IF($A28="","",IFERROR(IF('Paramètres'!$F$20&lt;&gt;"Oui",0,MIN(MAX(0,$G28-'Paramètres'!$D$20),IF('Paramètres'!$E$20=0,MAX(0,$G28-'Paramètres'!$D$20),'Paramètres'!$E$20))*'Paramètres'!$C$20),0))</f>
        <v/>
      </c>
      <c r="R28" s="24">
        <f>IF($A28="","",IFERROR(IF('Paramètres'!$F$21&lt;&gt;"Oui",0,MIN(MAX(0,$G28-'Paramètres'!$D$21),IF('Paramètres'!$E$21=0,MAX(0,$G28-'Paramètres'!$D$21),'Paramètres'!$E$21))*'Paramètres'!$C$21),0))</f>
        <v/>
      </c>
      <c r="S28" s="24">
        <f>IF($A28="","",IFERROR(IF('Paramètres'!$F$22&lt;&gt;"Oui",0,MIN(MAX(0,$G28-'Paramètres'!$D$22),IF('Paramètres'!$E$22=0,MAX(0,$G28-'Paramètres'!$D$22),'Paramètres'!$E$22))*'Paramètres'!$C$22),0))</f>
        <v/>
      </c>
      <c r="T28" s="24">
        <f>IF($A28="","",IFERROR(SUM($J28:$S28),0))</f>
        <v/>
      </c>
      <c r="U28" s="24">
        <f>IF($A28="","",IFERROR($E28+$F28+$H28+$T28,0))</f>
        <v/>
      </c>
      <c r="V28" s="24">
        <f>IF($A28="","",IFERROR($U28/12,0))</f>
        <v/>
      </c>
      <c r="W28" s="26">
        <f>IF($A28="","",IFERROR(($U28/$E28)-1,0))</f>
        <v/>
      </c>
      <c r="X28" s="14">
        <f>IF($A28="","",IFERROR(IF(OR($E28&lt;0,$F28&lt;0,$H28&lt;0),"À vérifier","OK"),"À vérifier"))</f>
        <v/>
      </c>
      <c r="Y28" s="14">
        <f>IF($A28="","",IFERROR(IF(COUNTIFS('Paramètres'!$F$13:$F$22,"Oui",'Paramètres'!$C$13:$C$22,0)&gt;0,"Taux actif à vérifier",IF(COUNTIFS('Paramètres'!$F$13:$F$22,"Oui",'Paramètres'!$H$13:$H$22,"")&gt;0,"Date à vérifier","OK")),"À vérifier"))</f>
        <v/>
      </c>
      <c r="Z28" s="14">
        <f>IF($A28="","",IFERROR(IF(ABS($U28-($E28+$F28+$H28+$T28))&lt;0.01,"OK","Écart à vérifier"),"Écart à vérifier"))</f>
        <v/>
      </c>
      <c r="AA28" s="14">
        <f>IF($A28="","",IFERROR(IF(AND($X28="OK",$Y28="OK",$Z28="OK"),"Calcul prêt","À vérifier"),"À vérifier"))</f>
        <v/>
      </c>
    </row>
    <row r="29">
      <c r="A29" s="19" t="n"/>
      <c r="B29" s="16" t="n"/>
      <c r="C29" s="16" t="n"/>
      <c r="D29" s="19" t="n"/>
      <c r="E29" s="21" t="n"/>
      <c r="F29" s="21" t="n"/>
      <c r="G29" s="24">
        <f>IF($A29="","",IFERROR($E29+$F29,0))</f>
        <v/>
      </c>
      <c r="H29" s="21" t="n"/>
      <c r="I29" s="25" t="n"/>
      <c r="J29" s="24">
        <f>IF($A29="","",IFERROR(IF('Paramètres'!$F$13&lt;&gt;"Oui",0,MIN(MAX(0,$G29-'Paramètres'!$D$13),IF('Paramètres'!$E$13=0,MAX(0,$G29-'Paramètres'!$D$13),'Paramètres'!$E$13))*'Paramètres'!$C$13),0))</f>
        <v/>
      </c>
      <c r="K29" s="24">
        <f>IF($A29="","",IFERROR(IF('Paramètres'!$F$14&lt;&gt;"Oui",0,MIN(MAX(0,$G29-'Paramètres'!$D$14),IF('Paramètres'!$E$14=0,MAX(0,$G29-'Paramètres'!$D$14),'Paramètres'!$E$14))*'Paramètres'!$C$14),0))</f>
        <v/>
      </c>
      <c r="L29" s="24">
        <f>IF($A29="","",IFERROR(IF('Paramètres'!$F$15&lt;&gt;"Oui",0,MIN(MAX(0,$G29-'Paramètres'!$D$15),IF('Paramètres'!$E$15=0,MAX(0,$G29-'Paramètres'!$D$15),'Paramètres'!$E$15))*'Paramètres'!$C$15),0))</f>
        <v/>
      </c>
      <c r="M29" s="24">
        <f>IF($A29="","",IFERROR(IF('Paramètres'!$F$16&lt;&gt;"Oui",0,MIN(MAX(0,$G29-'Paramètres'!$D$16),IF('Paramètres'!$E$16=0,MAX(0,$G29-'Paramètres'!$D$16),'Paramètres'!$E$16))*'Paramètres'!$C$16),0))</f>
        <v/>
      </c>
      <c r="N29" s="24">
        <f>IF($A29="","",IFERROR(IF('Paramètres'!$F$17&lt;&gt;"Oui",0,MIN(MAX(0,$G29-'Paramètres'!$D$17),IF('Paramètres'!$E$17=0,MAX(0,$G29-'Paramètres'!$D$17),'Paramètres'!$E$17))*'Paramètres'!$C$17),0))</f>
        <v/>
      </c>
      <c r="O29" s="24">
        <f>IF($A29="","",IFERROR(IF('Paramètres'!$F$18&lt;&gt;"Oui",0,MIN(MAX(0,$G29-'Paramètres'!$D$18),IF('Paramètres'!$E$18=0,MAX(0,$G29-'Paramètres'!$D$18),'Paramètres'!$E$18))*'Paramètres'!$C$18),0))</f>
        <v/>
      </c>
      <c r="P29" s="24">
        <f>IF($A29="","",IFERROR(IF('Paramètres'!$F$19&lt;&gt;"Oui",0,MIN(MAX(0,$G29-'Paramètres'!$D$19),IF('Paramètres'!$E$19=0,MAX(0,$G29-'Paramètres'!$D$19),'Paramètres'!$E$19))*'Paramètres'!$C$19),0))</f>
        <v/>
      </c>
      <c r="Q29" s="24">
        <f>IF($A29="","",IFERROR(IF('Paramètres'!$F$20&lt;&gt;"Oui",0,MIN(MAX(0,$G29-'Paramètres'!$D$20),IF('Paramètres'!$E$20=0,MAX(0,$G29-'Paramètres'!$D$20),'Paramètres'!$E$20))*'Paramètres'!$C$20),0))</f>
        <v/>
      </c>
      <c r="R29" s="24">
        <f>IF($A29="","",IFERROR(IF('Paramètres'!$F$21&lt;&gt;"Oui",0,MIN(MAX(0,$G29-'Paramètres'!$D$21),IF('Paramètres'!$E$21=0,MAX(0,$G29-'Paramètres'!$D$21),'Paramètres'!$E$21))*'Paramètres'!$C$21),0))</f>
        <v/>
      </c>
      <c r="S29" s="24">
        <f>IF($A29="","",IFERROR(IF('Paramètres'!$F$22&lt;&gt;"Oui",0,MIN(MAX(0,$G29-'Paramètres'!$D$22),IF('Paramètres'!$E$22=0,MAX(0,$G29-'Paramètres'!$D$22),'Paramètres'!$E$22))*'Paramètres'!$C$22),0))</f>
        <v/>
      </c>
      <c r="T29" s="24">
        <f>IF($A29="","",IFERROR(SUM($J29:$S29),0))</f>
        <v/>
      </c>
      <c r="U29" s="24">
        <f>IF($A29="","",IFERROR($E29+$F29+$H29+$T29,0))</f>
        <v/>
      </c>
      <c r="V29" s="24">
        <f>IF($A29="","",IFERROR($U29/12,0))</f>
        <v/>
      </c>
      <c r="W29" s="26">
        <f>IF($A29="","",IFERROR(($U29/$E29)-1,0))</f>
        <v/>
      </c>
      <c r="X29" s="14">
        <f>IF($A29="","",IFERROR(IF(OR($E29&lt;0,$F29&lt;0,$H29&lt;0),"À vérifier","OK"),"À vérifier"))</f>
        <v/>
      </c>
      <c r="Y29" s="14">
        <f>IF($A29="","",IFERROR(IF(COUNTIFS('Paramètres'!$F$13:$F$22,"Oui",'Paramètres'!$C$13:$C$22,0)&gt;0,"Taux actif à vérifier",IF(COUNTIFS('Paramètres'!$F$13:$F$22,"Oui",'Paramètres'!$H$13:$H$22,"")&gt;0,"Date à vérifier","OK")),"À vérifier"))</f>
        <v/>
      </c>
      <c r="Z29" s="14">
        <f>IF($A29="","",IFERROR(IF(ABS($U29-($E29+$F29+$H29+$T29))&lt;0.01,"OK","Écart à vérifier"),"Écart à vérifier"))</f>
        <v/>
      </c>
      <c r="AA29" s="14">
        <f>IF($A29="","",IFERROR(IF(AND($X29="OK",$Y29="OK",$Z29="OK"),"Calcul prêt","À vérifier"),"À vérifier"))</f>
        <v/>
      </c>
    </row>
    <row r="30">
      <c r="A30" s="19" t="n"/>
      <c r="B30" s="16" t="n"/>
      <c r="C30" s="16" t="n"/>
      <c r="D30" s="19" t="n"/>
      <c r="E30" s="21" t="n"/>
      <c r="F30" s="21" t="n"/>
      <c r="G30" s="24">
        <f>IF($A30="","",IFERROR($E30+$F30,0))</f>
        <v/>
      </c>
      <c r="H30" s="21" t="n"/>
      <c r="I30" s="25" t="n"/>
      <c r="J30" s="24">
        <f>IF($A30="","",IFERROR(IF('Paramètres'!$F$13&lt;&gt;"Oui",0,MIN(MAX(0,$G30-'Paramètres'!$D$13),IF('Paramètres'!$E$13=0,MAX(0,$G30-'Paramètres'!$D$13),'Paramètres'!$E$13))*'Paramètres'!$C$13),0))</f>
        <v/>
      </c>
      <c r="K30" s="24">
        <f>IF($A30="","",IFERROR(IF('Paramètres'!$F$14&lt;&gt;"Oui",0,MIN(MAX(0,$G30-'Paramètres'!$D$14),IF('Paramètres'!$E$14=0,MAX(0,$G30-'Paramètres'!$D$14),'Paramètres'!$E$14))*'Paramètres'!$C$14),0))</f>
        <v/>
      </c>
      <c r="L30" s="24">
        <f>IF($A30="","",IFERROR(IF('Paramètres'!$F$15&lt;&gt;"Oui",0,MIN(MAX(0,$G30-'Paramètres'!$D$15),IF('Paramètres'!$E$15=0,MAX(0,$G30-'Paramètres'!$D$15),'Paramètres'!$E$15))*'Paramètres'!$C$15),0))</f>
        <v/>
      </c>
      <c r="M30" s="24">
        <f>IF($A30="","",IFERROR(IF('Paramètres'!$F$16&lt;&gt;"Oui",0,MIN(MAX(0,$G30-'Paramètres'!$D$16),IF('Paramètres'!$E$16=0,MAX(0,$G30-'Paramètres'!$D$16),'Paramètres'!$E$16))*'Paramètres'!$C$16),0))</f>
        <v/>
      </c>
      <c r="N30" s="24">
        <f>IF($A30="","",IFERROR(IF('Paramètres'!$F$17&lt;&gt;"Oui",0,MIN(MAX(0,$G30-'Paramètres'!$D$17),IF('Paramètres'!$E$17=0,MAX(0,$G30-'Paramètres'!$D$17),'Paramètres'!$E$17))*'Paramètres'!$C$17),0))</f>
        <v/>
      </c>
      <c r="O30" s="24">
        <f>IF($A30="","",IFERROR(IF('Paramètres'!$F$18&lt;&gt;"Oui",0,MIN(MAX(0,$G30-'Paramètres'!$D$18),IF('Paramètres'!$E$18=0,MAX(0,$G30-'Paramètres'!$D$18),'Paramètres'!$E$18))*'Paramètres'!$C$18),0))</f>
        <v/>
      </c>
      <c r="P30" s="24">
        <f>IF($A30="","",IFERROR(IF('Paramètres'!$F$19&lt;&gt;"Oui",0,MIN(MAX(0,$G30-'Paramètres'!$D$19),IF('Paramètres'!$E$19=0,MAX(0,$G30-'Paramètres'!$D$19),'Paramètres'!$E$19))*'Paramètres'!$C$19),0))</f>
        <v/>
      </c>
      <c r="Q30" s="24">
        <f>IF($A30="","",IFERROR(IF('Paramètres'!$F$20&lt;&gt;"Oui",0,MIN(MAX(0,$G30-'Paramètres'!$D$20),IF('Paramètres'!$E$20=0,MAX(0,$G30-'Paramètres'!$D$20),'Paramètres'!$E$20))*'Paramètres'!$C$20),0))</f>
        <v/>
      </c>
      <c r="R30" s="24">
        <f>IF($A30="","",IFERROR(IF('Paramètres'!$F$21&lt;&gt;"Oui",0,MIN(MAX(0,$G30-'Paramètres'!$D$21),IF('Paramètres'!$E$21=0,MAX(0,$G30-'Paramètres'!$D$21),'Paramètres'!$E$21))*'Paramètres'!$C$21),0))</f>
        <v/>
      </c>
      <c r="S30" s="24">
        <f>IF($A30="","",IFERROR(IF('Paramètres'!$F$22&lt;&gt;"Oui",0,MIN(MAX(0,$G30-'Paramètres'!$D$22),IF('Paramètres'!$E$22=0,MAX(0,$G30-'Paramètres'!$D$22),'Paramètres'!$E$22))*'Paramètres'!$C$22),0))</f>
        <v/>
      </c>
      <c r="T30" s="24">
        <f>IF($A30="","",IFERROR(SUM($J30:$S30),0))</f>
        <v/>
      </c>
      <c r="U30" s="24">
        <f>IF($A30="","",IFERROR($E30+$F30+$H30+$T30,0))</f>
        <v/>
      </c>
      <c r="V30" s="24">
        <f>IF($A30="","",IFERROR($U30/12,0))</f>
        <v/>
      </c>
      <c r="W30" s="26">
        <f>IF($A30="","",IFERROR(($U30/$E30)-1,0))</f>
        <v/>
      </c>
      <c r="X30" s="14">
        <f>IF($A30="","",IFERROR(IF(OR($E30&lt;0,$F30&lt;0,$H30&lt;0),"À vérifier","OK"),"À vérifier"))</f>
        <v/>
      </c>
      <c r="Y30" s="14">
        <f>IF($A30="","",IFERROR(IF(COUNTIFS('Paramètres'!$F$13:$F$22,"Oui",'Paramètres'!$C$13:$C$22,0)&gt;0,"Taux actif à vérifier",IF(COUNTIFS('Paramètres'!$F$13:$F$22,"Oui",'Paramètres'!$H$13:$H$22,"")&gt;0,"Date à vérifier","OK")),"À vérifier"))</f>
        <v/>
      </c>
      <c r="Z30" s="14">
        <f>IF($A30="","",IFERROR(IF(ABS($U30-($E30+$F30+$H30+$T30))&lt;0.01,"OK","Écart à vérifier"),"Écart à vérifier"))</f>
        <v/>
      </c>
      <c r="AA30" s="14">
        <f>IF($A30="","",IFERROR(IF(AND($X30="OK",$Y30="OK",$Z30="OK"),"Calcul prêt","À vérifier"),"À vérifier"))</f>
        <v/>
      </c>
    </row>
    <row r="31">
      <c r="A31" s="19" t="n"/>
      <c r="B31" s="16" t="n"/>
      <c r="C31" s="16" t="n"/>
      <c r="D31" s="19" t="n"/>
      <c r="E31" s="21" t="n"/>
      <c r="F31" s="21" t="n"/>
      <c r="G31" s="24">
        <f>IF($A31="","",IFERROR($E31+$F31,0))</f>
        <v/>
      </c>
      <c r="H31" s="21" t="n"/>
      <c r="I31" s="25" t="n"/>
      <c r="J31" s="24">
        <f>IF($A31="","",IFERROR(IF('Paramètres'!$F$13&lt;&gt;"Oui",0,MIN(MAX(0,$G31-'Paramètres'!$D$13),IF('Paramètres'!$E$13=0,MAX(0,$G31-'Paramètres'!$D$13),'Paramètres'!$E$13))*'Paramètres'!$C$13),0))</f>
        <v/>
      </c>
      <c r="K31" s="24">
        <f>IF($A31="","",IFERROR(IF('Paramètres'!$F$14&lt;&gt;"Oui",0,MIN(MAX(0,$G31-'Paramètres'!$D$14),IF('Paramètres'!$E$14=0,MAX(0,$G31-'Paramètres'!$D$14),'Paramètres'!$E$14))*'Paramètres'!$C$14),0))</f>
        <v/>
      </c>
      <c r="L31" s="24">
        <f>IF($A31="","",IFERROR(IF('Paramètres'!$F$15&lt;&gt;"Oui",0,MIN(MAX(0,$G31-'Paramètres'!$D$15),IF('Paramètres'!$E$15=0,MAX(0,$G31-'Paramètres'!$D$15),'Paramètres'!$E$15))*'Paramètres'!$C$15),0))</f>
        <v/>
      </c>
      <c r="M31" s="24">
        <f>IF($A31="","",IFERROR(IF('Paramètres'!$F$16&lt;&gt;"Oui",0,MIN(MAX(0,$G31-'Paramètres'!$D$16),IF('Paramètres'!$E$16=0,MAX(0,$G31-'Paramètres'!$D$16),'Paramètres'!$E$16))*'Paramètres'!$C$16),0))</f>
        <v/>
      </c>
      <c r="N31" s="24">
        <f>IF($A31="","",IFERROR(IF('Paramètres'!$F$17&lt;&gt;"Oui",0,MIN(MAX(0,$G31-'Paramètres'!$D$17),IF('Paramètres'!$E$17=0,MAX(0,$G31-'Paramètres'!$D$17),'Paramètres'!$E$17))*'Paramètres'!$C$17),0))</f>
        <v/>
      </c>
      <c r="O31" s="24">
        <f>IF($A31="","",IFERROR(IF('Paramètres'!$F$18&lt;&gt;"Oui",0,MIN(MAX(0,$G31-'Paramètres'!$D$18),IF('Paramètres'!$E$18=0,MAX(0,$G31-'Paramètres'!$D$18),'Paramètres'!$E$18))*'Paramètres'!$C$18),0))</f>
        <v/>
      </c>
      <c r="P31" s="24">
        <f>IF($A31="","",IFERROR(IF('Paramètres'!$F$19&lt;&gt;"Oui",0,MIN(MAX(0,$G31-'Paramètres'!$D$19),IF('Paramètres'!$E$19=0,MAX(0,$G31-'Paramètres'!$D$19),'Paramètres'!$E$19))*'Paramètres'!$C$19),0))</f>
        <v/>
      </c>
      <c r="Q31" s="24">
        <f>IF($A31="","",IFERROR(IF('Paramètres'!$F$20&lt;&gt;"Oui",0,MIN(MAX(0,$G31-'Paramètres'!$D$20),IF('Paramètres'!$E$20=0,MAX(0,$G31-'Paramètres'!$D$20),'Paramètres'!$E$20))*'Paramètres'!$C$20),0))</f>
        <v/>
      </c>
      <c r="R31" s="24">
        <f>IF($A31="","",IFERROR(IF('Paramètres'!$F$21&lt;&gt;"Oui",0,MIN(MAX(0,$G31-'Paramètres'!$D$21),IF('Paramètres'!$E$21=0,MAX(0,$G31-'Paramètres'!$D$21),'Paramètres'!$E$21))*'Paramètres'!$C$21),0))</f>
        <v/>
      </c>
      <c r="S31" s="24">
        <f>IF($A31="","",IFERROR(IF('Paramètres'!$F$22&lt;&gt;"Oui",0,MIN(MAX(0,$G31-'Paramètres'!$D$22),IF('Paramètres'!$E$22=0,MAX(0,$G31-'Paramètres'!$D$22),'Paramètres'!$E$22))*'Paramètres'!$C$22),0))</f>
        <v/>
      </c>
      <c r="T31" s="24">
        <f>IF($A31="","",IFERROR(SUM($J31:$S31),0))</f>
        <v/>
      </c>
      <c r="U31" s="24">
        <f>IF($A31="","",IFERROR($E31+$F31+$H31+$T31,0))</f>
        <v/>
      </c>
      <c r="V31" s="24">
        <f>IF($A31="","",IFERROR($U31/12,0))</f>
        <v/>
      </c>
      <c r="W31" s="26">
        <f>IF($A31="","",IFERROR(($U31/$E31)-1,0))</f>
        <v/>
      </c>
      <c r="X31" s="14">
        <f>IF($A31="","",IFERROR(IF(OR($E31&lt;0,$F31&lt;0,$H31&lt;0),"À vérifier","OK"),"À vérifier"))</f>
        <v/>
      </c>
      <c r="Y31" s="14">
        <f>IF($A31="","",IFERROR(IF(COUNTIFS('Paramètres'!$F$13:$F$22,"Oui",'Paramètres'!$C$13:$C$22,0)&gt;0,"Taux actif à vérifier",IF(COUNTIFS('Paramètres'!$F$13:$F$22,"Oui",'Paramètres'!$H$13:$H$22,"")&gt;0,"Date à vérifier","OK")),"À vérifier"))</f>
        <v/>
      </c>
      <c r="Z31" s="14">
        <f>IF($A31="","",IFERROR(IF(ABS($U31-($E31+$F31+$H31+$T31))&lt;0.01,"OK","Écart à vérifier"),"Écart à vérifier"))</f>
        <v/>
      </c>
      <c r="AA31" s="14">
        <f>IF($A31="","",IFERROR(IF(AND($X31="OK",$Y31="OK",$Z31="OK"),"Calcul prêt","À vérifier"),"À vérifier"))</f>
        <v/>
      </c>
    </row>
    <row r="32">
      <c r="A32" s="19" t="n"/>
      <c r="B32" s="16" t="n"/>
      <c r="C32" s="16" t="n"/>
      <c r="D32" s="19" t="n"/>
      <c r="E32" s="21" t="n"/>
      <c r="F32" s="21" t="n"/>
      <c r="G32" s="24">
        <f>IF($A32="","",IFERROR($E32+$F32,0))</f>
        <v/>
      </c>
      <c r="H32" s="21" t="n"/>
      <c r="I32" s="25" t="n"/>
      <c r="J32" s="24">
        <f>IF($A32="","",IFERROR(IF('Paramètres'!$F$13&lt;&gt;"Oui",0,MIN(MAX(0,$G32-'Paramètres'!$D$13),IF('Paramètres'!$E$13=0,MAX(0,$G32-'Paramètres'!$D$13),'Paramètres'!$E$13))*'Paramètres'!$C$13),0))</f>
        <v/>
      </c>
      <c r="K32" s="24">
        <f>IF($A32="","",IFERROR(IF('Paramètres'!$F$14&lt;&gt;"Oui",0,MIN(MAX(0,$G32-'Paramètres'!$D$14),IF('Paramètres'!$E$14=0,MAX(0,$G32-'Paramètres'!$D$14),'Paramètres'!$E$14))*'Paramètres'!$C$14),0))</f>
        <v/>
      </c>
      <c r="L32" s="24">
        <f>IF($A32="","",IFERROR(IF('Paramètres'!$F$15&lt;&gt;"Oui",0,MIN(MAX(0,$G32-'Paramètres'!$D$15),IF('Paramètres'!$E$15=0,MAX(0,$G32-'Paramètres'!$D$15),'Paramètres'!$E$15))*'Paramètres'!$C$15),0))</f>
        <v/>
      </c>
      <c r="M32" s="24">
        <f>IF($A32="","",IFERROR(IF('Paramètres'!$F$16&lt;&gt;"Oui",0,MIN(MAX(0,$G32-'Paramètres'!$D$16),IF('Paramètres'!$E$16=0,MAX(0,$G32-'Paramètres'!$D$16),'Paramètres'!$E$16))*'Paramètres'!$C$16),0))</f>
        <v/>
      </c>
      <c r="N32" s="24">
        <f>IF($A32="","",IFERROR(IF('Paramètres'!$F$17&lt;&gt;"Oui",0,MIN(MAX(0,$G32-'Paramètres'!$D$17),IF('Paramètres'!$E$17=0,MAX(0,$G32-'Paramètres'!$D$17),'Paramètres'!$E$17))*'Paramètres'!$C$17),0))</f>
        <v/>
      </c>
      <c r="O32" s="24">
        <f>IF($A32="","",IFERROR(IF('Paramètres'!$F$18&lt;&gt;"Oui",0,MIN(MAX(0,$G32-'Paramètres'!$D$18),IF('Paramètres'!$E$18=0,MAX(0,$G32-'Paramètres'!$D$18),'Paramètres'!$E$18))*'Paramètres'!$C$18),0))</f>
        <v/>
      </c>
      <c r="P32" s="24">
        <f>IF($A32="","",IFERROR(IF('Paramètres'!$F$19&lt;&gt;"Oui",0,MIN(MAX(0,$G32-'Paramètres'!$D$19),IF('Paramètres'!$E$19=0,MAX(0,$G32-'Paramètres'!$D$19),'Paramètres'!$E$19))*'Paramètres'!$C$19),0))</f>
        <v/>
      </c>
      <c r="Q32" s="24">
        <f>IF($A32="","",IFERROR(IF('Paramètres'!$F$20&lt;&gt;"Oui",0,MIN(MAX(0,$G32-'Paramètres'!$D$20),IF('Paramètres'!$E$20=0,MAX(0,$G32-'Paramètres'!$D$20),'Paramètres'!$E$20))*'Paramètres'!$C$20),0))</f>
        <v/>
      </c>
      <c r="R32" s="24">
        <f>IF($A32="","",IFERROR(IF('Paramètres'!$F$21&lt;&gt;"Oui",0,MIN(MAX(0,$G32-'Paramètres'!$D$21),IF('Paramètres'!$E$21=0,MAX(0,$G32-'Paramètres'!$D$21),'Paramètres'!$E$21))*'Paramètres'!$C$21),0))</f>
        <v/>
      </c>
      <c r="S32" s="24">
        <f>IF($A32="","",IFERROR(IF('Paramètres'!$F$22&lt;&gt;"Oui",0,MIN(MAX(0,$G32-'Paramètres'!$D$22),IF('Paramètres'!$E$22=0,MAX(0,$G32-'Paramètres'!$D$22),'Paramètres'!$E$22))*'Paramètres'!$C$22),0))</f>
        <v/>
      </c>
      <c r="T32" s="24">
        <f>IF($A32="","",IFERROR(SUM($J32:$S32),0))</f>
        <v/>
      </c>
      <c r="U32" s="24">
        <f>IF($A32="","",IFERROR($E32+$F32+$H32+$T32,0))</f>
        <v/>
      </c>
      <c r="V32" s="24">
        <f>IF($A32="","",IFERROR($U32/12,0))</f>
        <v/>
      </c>
      <c r="W32" s="26">
        <f>IF($A32="","",IFERROR(($U32/$E32)-1,0))</f>
        <v/>
      </c>
      <c r="X32" s="14">
        <f>IF($A32="","",IFERROR(IF(OR($E32&lt;0,$F32&lt;0,$H32&lt;0),"À vérifier","OK"),"À vérifier"))</f>
        <v/>
      </c>
      <c r="Y32" s="14">
        <f>IF($A32="","",IFERROR(IF(COUNTIFS('Paramètres'!$F$13:$F$22,"Oui",'Paramètres'!$C$13:$C$22,0)&gt;0,"Taux actif à vérifier",IF(COUNTIFS('Paramètres'!$F$13:$F$22,"Oui",'Paramètres'!$H$13:$H$22,"")&gt;0,"Date à vérifier","OK")),"À vérifier"))</f>
        <v/>
      </c>
      <c r="Z32" s="14">
        <f>IF($A32="","",IFERROR(IF(ABS($U32-($E32+$F32+$H32+$T32))&lt;0.01,"OK","Écart à vérifier"),"Écart à vérifier"))</f>
        <v/>
      </c>
      <c r="AA32" s="14">
        <f>IF($A32="","",IFERROR(IF(AND($X32="OK",$Y32="OK",$Z32="OK"),"Calcul prêt","À vérifier"),"À vérifier"))</f>
        <v/>
      </c>
    </row>
    <row r="33">
      <c r="A33" s="19" t="n"/>
      <c r="B33" s="16" t="n"/>
      <c r="C33" s="16" t="n"/>
      <c r="D33" s="19" t="n"/>
      <c r="E33" s="21" t="n"/>
      <c r="F33" s="21" t="n"/>
      <c r="G33" s="24">
        <f>IF($A33="","",IFERROR($E33+$F33,0))</f>
        <v/>
      </c>
      <c r="H33" s="21" t="n"/>
      <c r="I33" s="25" t="n"/>
      <c r="J33" s="24">
        <f>IF($A33="","",IFERROR(IF('Paramètres'!$F$13&lt;&gt;"Oui",0,MIN(MAX(0,$G33-'Paramètres'!$D$13),IF('Paramètres'!$E$13=0,MAX(0,$G33-'Paramètres'!$D$13),'Paramètres'!$E$13))*'Paramètres'!$C$13),0))</f>
        <v/>
      </c>
      <c r="K33" s="24">
        <f>IF($A33="","",IFERROR(IF('Paramètres'!$F$14&lt;&gt;"Oui",0,MIN(MAX(0,$G33-'Paramètres'!$D$14),IF('Paramètres'!$E$14=0,MAX(0,$G33-'Paramètres'!$D$14),'Paramètres'!$E$14))*'Paramètres'!$C$14),0))</f>
        <v/>
      </c>
      <c r="L33" s="24">
        <f>IF($A33="","",IFERROR(IF('Paramètres'!$F$15&lt;&gt;"Oui",0,MIN(MAX(0,$G33-'Paramètres'!$D$15),IF('Paramètres'!$E$15=0,MAX(0,$G33-'Paramètres'!$D$15),'Paramètres'!$E$15))*'Paramètres'!$C$15),0))</f>
        <v/>
      </c>
      <c r="M33" s="24">
        <f>IF($A33="","",IFERROR(IF('Paramètres'!$F$16&lt;&gt;"Oui",0,MIN(MAX(0,$G33-'Paramètres'!$D$16),IF('Paramètres'!$E$16=0,MAX(0,$G33-'Paramètres'!$D$16),'Paramètres'!$E$16))*'Paramètres'!$C$16),0))</f>
        <v/>
      </c>
      <c r="N33" s="24">
        <f>IF($A33="","",IFERROR(IF('Paramètres'!$F$17&lt;&gt;"Oui",0,MIN(MAX(0,$G33-'Paramètres'!$D$17),IF('Paramètres'!$E$17=0,MAX(0,$G33-'Paramètres'!$D$17),'Paramètres'!$E$17))*'Paramètres'!$C$17),0))</f>
        <v/>
      </c>
      <c r="O33" s="24">
        <f>IF($A33="","",IFERROR(IF('Paramètres'!$F$18&lt;&gt;"Oui",0,MIN(MAX(0,$G33-'Paramètres'!$D$18),IF('Paramètres'!$E$18=0,MAX(0,$G33-'Paramètres'!$D$18),'Paramètres'!$E$18))*'Paramètres'!$C$18),0))</f>
        <v/>
      </c>
      <c r="P33" s="24">
        <f>IF($A33="","",IFERROR(IF('Paramètres'!$F$19&lt;&gt;"Oui",0,MIN(MAX(0,$G33-'Paramètres'!$D$19),IF('Paramètres'!$E$19=0,MAX(0,$G33-'Paramètres'!$D$19),'Paramètres'!$E$19))*'Paramètres'!$C$19),0))</f>
        <v/>
      </c>
      <c r="Q33" s="24">
        <f>IF($A33="","",IFERROR(IF('Paramètres'!$F$20&lt;&gt;"Oui",0,MIN(MAX(0,$G33-'Paramètres'!$D$20),IF('Paramètres'!$E$20=0,MAX(0,$G33-'Paramètres'!$D$20),'Paramètres'!$E$20))*'Paramètres'!$C$20),0))</f>
        <v/>
      </c>
      <c r="R33" s="24">
        <f>IF($A33="","",IFERROR(IF('Paramètres'!$F$21&lt;&gt;"Oui",0,MIN(MAX(0,$G33-'Paramètres'!$D$21),IF('Paramètres'!$E$21=0,MAX(0,$G33-'Paramètres'!$D$21),'Paramètres'!$E$21))*'Paramètres'!$C$21),0))</f>
        <v/>
      </c>
      <c r="S33" s="24">
        <f>IF($A33="","",IFERROR(IF('Paramètres'!$F$22&lt;&gt;"Oui",0,MIN(MAX(0,$G33-'Paramètres'!$D$22),IF('Paramètres'!$E$22=0,MAX(0,$G33-'Paramètres'!$D$22),'Paramètres'!$E$22))*'Paramètres'!$C$22),0))</f>
        <v/>
      </c>
      <c r="T33" s="24">
        <f>IF($A33="","",IFERROR(SUM($J33:$S33),0))</f>
        <v/>
      </c>
      <c r="U33" s="24">
        <f>IF($A33="","",IFERROR($E33+$F33+$H33+$T33,0))</f>
        <v/>
      </c>
      <c r="V33" s="24">
        <f>IF($A33="","",IFERROR($U33/12,0))</f>
        <v/>
      </c>
      <c r="W33" s="26">
        <f>IF($A33="","",IFERROR(($U33/$E33)-1,0))</f>
        <v/>
      </c>
      <c r="X33" s="14">
        <f>IF($A33="","",IFERROR(IF(OR($E33&lt;0,$F33&lt;0,$H33&lt;0),"À vérifier","OK"),"À vérifier"))</f>
        <v/>
      </c>
      <c r="Y33" s="14">
        <f>IF($A33="","",IFERROR(IF(COUNTIFS('Paramètres'!$F$13:$F$22,"Oui",'Paramètres'!$C$13:$C$22,0)&gt;0,"Taux actif à vérifier",IF(COUNTIFS('Paramètres'!$F$13:$F$22,"Oui",'Paramètres'!$H$13:$H$22,"")&gt;0,"Date à vérifier","OK")),"À vérifier"))</f>
        <v/>
      </c>
      <c r="Z33" s="14">
        <f>IF($A33="","",IFERROR(IF(ABS($U33-($E33+$F33+$H33+$T33))&lt;0.01,"OK","Écart à vérifier"),"Écart à vérifier"))</f>
        <v/>
      </c>
      <c r="AA33" s="14">
        <f>IF($A33="","",IFERROR(IF(AND($X33="OK",$Y33="OK",$Z33="OK"),"Calcul prêt","À vérifier"),"À vérifier"))</f>
        <v/>
      </c>
    </row>
    <row r="34">
      <c r="A34" s="19" t="n"/>
      <c r="B34" s="16" t="n"/>
      <c r="C34" s="16" t="n"/>
      <c r="D34" s="19" t="n"/>
      <c r="E34" s="21" t="n"/>
      <c r="F34" s="21" t="n"/>
      <c r="G34" s="24">
        <f>IF($A34="","",IFERROR($E34+$F34,0))</f>
        <v/>
      </c>
      <c r="H34" s="21" t="n"/>
      <c r="I34" s="25" t="n"/>
      <c r="J34" s="24">
        <f>IF($A34="","",IFERROR(IF('Paramètres'!$F$13&lt;&gt;"Oui",0,MIN(MAX(0,$G34-'Paramètres'!$D$13),IF('Paramètres'!$E$13=0,MAX(0,$G34-'Paramètres'!$D$13),'Paramètres'!$E$13))*'Paramètres'!$C$13),0))</f>
        <v/>
      </c>
      <c r="K34" s="24">
        <f>IF($A34="","",IFERROR(IF('Paramètres'!$F$14&lt;&gt;"Oui",0,MIN(MAX(0,$G34-'Paramètres'!$D$14),IF('Paramètres'!$E$14=0,MAX(0,$G34-'Paramètres'!$D$14),'Paramètres'!$E$14))*'Paramètres'!$C$14),0))</f>
        <v/>
      </c>
      <c r="L34" s="24">
        <f>IF($A34="","",IFERROR(IF('Paramètres'!$F$15&lt;&gt;"Oui",0,MIN(MAX(0,$G34-'Paramètres'!$D$15),IF('Paramètres'!$E$15=0,MAX(0,$G34-'Paramètres'!$D$15),'Paramètres'!$E$15))*'Paramètres'!$C$15),0))</f>
        <v/>
      </c>
      <c r="M34" s="24">
        <f>IF($A34="","",IFERROR(IF('Paramètres'!$F$16&lt;&gt;"Oui",0,MIN(MAX(0,$G34-'Paramètres'!$D$16),IF('Paramètres'!$E$16=0,MAX(0,$G34-'Paramètres'!$D$16),'Paramètres'!$E$16))*'Paramètres'!$C$16),0))</f>
        <v/>
      </c>
      <c r="N34" s="24">
        <f>IF($A34="","",IFERROR(IF('Paramètres'!$F$17&lt;&gt;"Oui",0,MIN(MAX(0,$G34-'Paramètres'!$D$17),IF('Paramètres'!$E$17=0,MAX(0,$G34-'Paramètres'!$D$17),'Paramètres'!$E$17))*'Paramètres'!$C$17),0))</f>
        <v/>
      </c>
      <c r="O34" s="24">
        <f>IF($A34="","",IFERROR(IF('Paramètres'!$F$18&lt;&gt;"Oui",0,MIN(MAX(0,$G34-'Paramètres'!$D$18),IF('Paramètres'!$E$18=0,MAX(0,$G34-'Paramètres'!$D$18),'Paramètres'!$E$18))*'Paramètres'!$C$18),0))</f>
        <v/>
      </c>
      <c r="P34" s="24">
        <f>IF($A34="","",IFERROR(IF('Paramètres'!$F$19&lt;&gt;"Oui",0,MIN(MAX(0,$G34-'Paramètres'!$D$19),IF('Paramètres'!$E$19=0,MAX(0,$G34-'Paramètres'!$D$19),'Paramètres'!$E$19))*'Paramètres'!$C$19),0))</f>
        <v/>
      </c>
      <c r="Q34" s="24">
        <f>IF($A34="","",IFERROR(IF('Paramètres'!$F$20&lt;&gt;"Oui",0,MIN(MAX(0,$G34-'Paramètres'!$D$20),IF('Paramètres'!$E$20=0,MAX(0,$G34-'Paramètres'!$D$20),'Paramètres'!$E$20))*'Paramètres'!$C$20),0))</f>
        <v/>
      </c>
      <c r="R34" s="24">
        <f>IF($A34="","",IFERROR(IF('Paramètres'!$F$21&lt;&gt;"Oui",0,MIN(MAX(0,$G34-'Paramètres'!$D$21),IF('Paramètres'!$E$21=0,MAX(0,$G34-'Paramètres'!$D$21),'Paramètres'!$E$21))*'Paramètres'!$C$21),0))</f>
        <v/>
      </c>
      <c r="S34" s="24">
        <f>IF($A34="","",IFERROR(IF('Paramètres'!$F$22&lt;&gt;"Oui",0,MIN(MAX(0,$G34-'Paramètres'!$D$22),IF('Paramètres'!$E$22=0,MAX(0,$G34-'Paramètres'!$D$22),'Paramètres'!$E$22))*'Paramètres'!$C$22),0))</f>
        <v/>
      </c>
      <c r="T34" s="24">
        <f>IF($A34="","",IFERROR(SUM($J34:$S34),0))</f>
        <v/>
      </c>
      <c r="U34" s="24">
        <f>IF($A34="","",IFERROR($E34+$F34+$H34+$T34,0))</f>
        <v/>
      </c>
      <c r="V34" s="24">
        <f>IF($A34="","",IFERROR($U34/12,0))</f>
        <v/>
      </c>
      <c r="W34" s="26">
        <f>IF($A34="","",IFERROR(($U34/$E34)-1,0))</f>
        <v/>
      </c>
      <c r="X34" s="14">
        <f>IF($A34="","",IFERROR(IF(OR($E34&lt;0,$F34&lt;0,$H34&lt;0),"À vérifier","OK"),"À vérifier"))</f>
        <v/>
      </c>
      <c r="Y34" s="14">
        <f>IF($A34="","",IFERROR(IF(COUNTIFS('Paramètres'!$F$13:$F$22,"Oui",'Paramètres'!$C$13:$C$22,0)&gt;0,"Taux actif à vérifier",IF(COUNTIFS('Paramètres'!$F$13:$F$22,"Oui",'Paramètres'!$H$13:$H$22,"")&gt;0,"Date à vérifier","OK")),"À vérifier"))</f>
        <v/>
      </c>
      <c r="Z34" s="14">
        <f>IF($A34="","",IFERROR(IF(ABS($U34-($E34+$F34+$H34+$T34))&lt;0.01,"OK","Écart à vérifier"),"Écart à vérifier"))</f>
        <v/>
      </c>
      <c r="AA34" s="14">
        <f>IF($A34="","",IFERROR(IF(AND($X34="OK",$Y34="OK",$Z34="OK"),"Calcul prêt","À vérifier"),"À vérifier"))</f>
        <v/>
      </c>
    </row>
    <row r="35">
      <c r="A35" s="19" t="n"/>
      <c r="B35" s="16" t="n"/>
      <c r="C35" s="16" t="n"/>
      <c r="D35" s="19" t="n"/>
      <c r="E35" s="21" t="n"/>
      <c r="F35" s="21" t="n"/>
      <c r="G35" s="24">
        <f>IF($A35="","",IFERROR($E35+$F35,0))</f>
        <v/>
      </c>
      <c r="H35" s="21" t="n"/>
      <c r="I35" s="25" t="n"/>
      <c r="J35" s="24">
        <f>IF($A35="","",IFERROR(IF('Paramètres'!$F$13&lt;&gt;"Oui",0,MIN(MAX(0,$G35-'Paramètres'!$D$13),IF('Paramètres'!$E$13=0,MAX(0,$G35-'Paramètres'!$D$13),'Paramètres'!$E$13))*'Paramètres'!$C$13),0))</f>
        <v/>
      </c>
      <c r="K35" s="24">
        <f>IF($A35="","",IFERROR(IF('Paramètres'!$F$14&lt;&gt;"Oui",0,MIN(MAX(0,$G35-'Paramètres'!$D$14),IF('Paramètres'!$E$14=0,MAX(0,$G35-'Paramètres'!$D$14),'Paramètres'!$E$14))*'Paramètres'!$C$14),0))</f>
        <v/>
      </c>
      <c r="L35" s="24">
        <f>IF($A35="","",IFERROR(IF('Paramètres'!$F$15&lt;&gt;"Oui",0,MIN(MAX(0,$G35-'Paramètres'!$D$15),IF('Paramètres'!$E$15=0,MAX(0,$G35-'Paramètres'!$D$15),'Paramètres'!$E$15))*'Paramètres'!$C$15),0))</f>
        <v/>
      </c>
      <c r="M35" s="24">
        <f>IF($A35="","",IFERROR(IF('Paramètres'!$F$16&lt;&gt;"Oui",0,MIN(MAX(0,$G35-'Paramètres'!$D$16),IF('Paramètres'!$E$16=0,MAX(0,$G35-'Paramètres'!$D$16),'Paramètres'!$E$16))*'Paramètres'!$C$16),0))</f>
        <v/>
      </c>
      <c r="N35" s="24">
        <f>IF($A35="","",IFERROR(IF('Paramètres'!$F$17&lt;&gt;"Oui",0,MIN(MAX(0,$G35-'Paramètres'!$D$17),IF('Paramètres'!$E$17=0,MAX(0,$G35-'Paramètres'!$D$17),'Paramètres'!$E$17))*'Paramètres'!$C$17),0))</f>
        <v/>
      </c>
      <c r="O35" s="24">
        <f>IF($A35="","",IFERROR(IF('Paramètres'!$F$18&lt;&gt;"Oui",0,MIN(MAX(0,$G35-'Paramètres'!$D$18),IF('Paramètres'!$E$18=0,MAX(0,$G35-'Paramètres'!$D$18),'Paramètres'!$E$18))*'Paramètres'!$C$18),0))</f>
        <v/>
      </c>
      <c r="P35" s="24">
        <f>IF($A35="","",IFERROR(IF('Paramètres'!$F$19&lt;&gt;"Oui",0,MIN(MAX(0,$G35-'Paramètres'!$D$19),IF('Paramètres'!$E$19=0,MAX(0,$G35-'Paramètres'!$D$19),'Paramètres'!$E$19))*'Paramètres'!$C$19),0))</f>
        <v/>
      </c>
      <c r="Q35" s="24">
        <f>IF($A35="","",IFERROR(IF('Paramètres'!$F$20&lt;&gt;"Oui",0,MIN(MAX(0,$G35-'Paramètres'!$D$20),IF('Paramètres'!$E$20=0,MAX(0,$G35-'Paramètres'!$D$20),'Paramètres'!$E$20))*'Paramètres'!$C$20),0))</f>
        <v/>
      </c>
      <c r="R35" s="24">
        <f>IF($A35="","",IFERROR(IF('Paramètres'!$F$21&lt;&gt;"Oui",0,MIN(MAX(0,$G35-'Paramètres'!$D$21),IF('Paramètres'!$E$21=0,MAX(0,$G35-'Paramètres'!$D$21),'Paramètres'!$E$21))*'Paramètres'!$C$21),0))</f>
        <v/>
      </c>
      <c r="S35" s="24">
        <f>IF($A35="","",IFERROR(IF('Paramètres'!$F$22&lt;&gt;"Oui",0,MIN(MAX(0,$G35-'Paramètres'!$D$22),IF('Paramètres'!$E$22=0,MAX(0,$G35-'Paramètres'!$D$22),'Paramètres'!$E$22))*'Paramètres'!$C$22),0))</f>
        <v/>
      </c>
      <c r="T35" s="24">
        <f>IF($A35="","",IFERROR(SUM($J35:$S35),0))</f>
        <v/>
      </c>
      <c r="U35" s="24">
        <f>IF($A35="","",IFERROR($E35+$F35+$H35+$T35,0))</f>
        <v/>
      </c>
      <c r="V35" s="24">
        <f>IF($A35="","",IFERROR($U35/12,0))</f>
        <v/>
      </c>
      <c r="W35" s="26">
        <f>IF($A35="","",IFERROR(($U35/$E35)-1,0))</f>
        <v/>
      </c>
      <c r="X35" s="14">
        <f>IF($A35="","",IFERROR(IF(OR($E35&lt;0,$F35&lt;0,$H35&lt;0),"À vérifier","OK"),"À vérifier"))</f>
        <v/>
      </c>
      <c r="Y35" s="14">
        <f>IF($A35="","",IFERROR(IF(COUNTIFS('Paramètres'!$F$13:$F$22,"Oui",'Paramètres'!$C$13:$C$22,0)&gt;0,"Taux actif à vérifier",IF(COUNTIFS('Paramètres'!$F$13:$F$22,"Oui",'Paramètres'!$H$13:$H$22,"")&gt;0,"Date à vérifier","OK")),"À vérifier"))</f>
        <v/>
      </c>
      <c r="Z35" s="14">
        <f>IF($A35="","",IFERROR(IF(ABS($U35-($E35+$F35+$H35+$T35))&lt;0.01,"OK","Écart à vérifier"),"Écart à vérifier"))</f>
        <v/>
      </c>
      <c r="AA35" s="14">
        <f>IF($A35="","",IFERROR(IF(AND($X35="OK",$Y35="OK",$Z35="OK"),"Calcul prêt","À vérifier"),"À vérifier"))</f>
        <v/>
      </c>
    </row>
    <row r="36">
      <c r="A36" s="19" t="n"/>
      <c r="B36" s="16" t="n"/>
      <c r="C36" s="16" t="n"/>
      <c r="D36" s="19" t="n"/>
      <c r="E36" s="21" t="n"/>
      <c r="F36" s="21" t="n"/>
      <c r="G36" s="24">
        <f>IF($A36="","",IFERROR($E36+$F36,0))</f>
        <v/>
      </c>
      <c r="H36" s="21" t="n"/>
      <c r="I36" s="25" t="n"/>
      <c r="J36" s="24">
        <f>IF($A36="","",IFERROR(IF('Paramètres'!$F$13&lt;&gt;"Oui",0,MIN(MAX(0,$G36-'Paramètres'!$D$13),IF('Paramètres'!$E$13=0,MAX(0,$G36-'Paramètres'!$D$13),'Paramètres'!$E$13))*'Paramètres'!$C$13),0))</f>
        <v/>
      </c>
      <c r="K36" s="24">
        <f>IF($A36="","",IFERROR(IF('Paramètres'!$F$14&lt;&gt;"Oui",0,MIN(MAX(0,$G36-'Paramètres'!$D$14),IF('Paramètres'!$E$14=0,MAX(0,$G36-'Paramètres'!$D$14),'Paramètres'!$E$14))*'Paramètres'!$C$14),0))</f>
        <v/>
      </c>
      <c r="L36" s="24">
        <f>IF($A36="","",IFERROR(IF('Paramètres'!$F$15&lt;&gt;"Oui",0,MIN(MAX(0,$G36-'Paramètres'!$D$15),IF('Paramètres'!$E$15=0,MAX(0,$G36-'Paramètres'!$D$15),'Paramètres'!$E$15))*'Paramètres'!$C$15),0))</f>
        <v/>
      </c>
      <c r="M36" s="24">
        <f>IF($A36="","",IFERROR(IF('Paramètres'!$F$16&lt;&gt;"Oui",0,MIN(MAX(0,$G36-'Paramètres'!$D$16),IF('Paramètres'!$E$16=0,MAX(0,$G36-'Paramètres'!$D$16),'Paramètres'!$E$16))*'Paramètres'!$C$16),0))</f>
        <v/>
      </c>
      <c r="N36" s="24">
        <f>IF($A36="","",IFERROR(IF('Paramètres'!$F$17&lt;&gt;"Oui",0,MIN(MAX(0,$G36-'Paramètres'!$D$17),IF('Paramètres'!$E$17=0,MAX(0,$G36-'Paramètres'!$D$17),'Paramètres'!$E$17))*'Paramètres'!$C$17),0))</f>
        <v/>
      </c>
      <c r="O36" s="24">
        <f>IF($A36="","",IFERROR(IF('Paramètres'!$F$18&lt;&gt;"Oui",0,MIN(MAX(0,$G36-'Paramètres'!$D$18),IF('Paramètres'!$E$18=0,MAX(0,$G36-'Paramètres'!$D$18),'Paramètres'!$E$18))*'Paramètres'!$C$18),0))</f>
        <v/>
      </c>
      <c r="P36" s="24">
        <f>IF($A36="","",IFERROR(IF('Paramètres'!$F$19&lt;&gt;"Oui",0,MIN(MAX(0,$G36-'Paramètres'!$D$19),IF('Paramètres'!$E$19=0,MAX(0,$G36-'Paramètres'!$D$19),'Paramètres'!$E$19))*'Paramètres'!$C$19),0))</f>
        <v/>
      </c>
      <c r="Q36" s="24">
        <f>IF($A36="","",IFERROR(IF('Paramètres'!$F$20&lt;&gt;"Oui",0,MIN(MAX(0,$G36-'Paramètres'!$D$20),IF('Paramètres'!$E$20=0,MAX(0,$G36-'Paramètres'!$D$20),'Paramètres'!$E$20))*'Paramètres'!$C$20),0))</f>
        <v/>
      </c>
      <c r="R36" s="24">
        <f>IF($A36="","",IFERROR(IF('Paramètres'!$F$21&lt;&gt;"Oui",0,MIN(MAX(0,$G36-'Paramètres'!$D$21),IF('Paramètres'!$E$21=0,MAX(0,$G36-'Paramètres'!$D$21),'Paramètres'!$E$21))*'Paramètres'!$C$21),0))</f>
        <v/>
      </c>
      <c r="S36" s="24">
        <f>IF($A36="","",IFERROR(IF('Paramètres'!$F$22&lt;&gt;"Oui",0,MIN(MAX(0,$G36-'Paramètres'!$D$22),IF('Paramètres'!$E$22=0,MAX(0,$G36-'Paramètres'!$D$22),'Paramètres'!$E$22))*'Paramètres'!$C$22),0))</f>
        <v/>
      </c>
      <c r="T36" s="24">
        <f>IF($A36="","",IFERROR(SUM($J36:$S36),0))</f>
        <v/>
      </c>
      <c r="U36" s="24">
        <f>IF($A36="","",IFERROR($E36+$F36+$H36+$T36,0))</f>
        <v/>
      </c>
      <c r="V36" s="24">
        <f>IF($A36="","",IFERROR($U36/12,0))</f>
        <v/>
      </c>
      <c r="W36" s="26">
        <f>IF($A36="","",IFERROR(($U36/$E36)-1,0))</f>
        <v/>
      </c>
      <c r="X36" s="14">
        <f>IF($A36="","",IFERROR(IF(OR($E36&lt;0,$F36&lt;0,$H36&lt;0),"À vérifier","OK"),"À vérifier"))</f>
        <v/>
      </c>
      <c r="Y36" s="14">
        <f>IF($A36="","",IFERROR(IF(COUNTIFS('Paramètres'!$F$13:$F$22,"Oui",'Paramètres'!$C$13:$C$22,0)&gt;0,"Taux actif à vérifier",IF(COUNTIFS('Paramètres'!$F$13:$F$22,"Oui",'Paramètres'!$H$13:$H$22,"")&gt;0,"Date à vérifier","OK")),"À vérifier"))</f>
        <v/>
      </c>
      <c r="Z36" s="14">
        <f>IF($A36="","",IFERROR(IF(ABS($U36-($E36+$F36+$H36+$T36))&lt;0.01,"OK","Écart à vérifier"),"Écart à vérifier"))</f>
        <v/>
      </c>
      <c r="AA36" s="14">
        <f>IF($A36="","",IFERROR(IF(AND($X36="OK",$Y36="OK",$Z36="OK"),"Calcul prêt","À vérifier"),"À vérifier"))</f>
        <v/>
      </c>
    </row>
    <row r="37">
      <c r="A37" s="19" t="n"/>
      <c r="B37" s="16" t="n"/>
      <c r="C37" s="16" t="n"/>
      <c r="D37" s="19" t="n"/>
      <c r="E37" s="21" t="n"/>
      <c r="F37" s="21" t="n"/>
      <c r="G37" s="24">
        <f>IF($A37="","",IFERROR($E37+$F37,0))</f>
        <v/>
      </c>
      <c r="H37" s="21" t="n"/>
      <c r="I37" s="25" t="n"/>
      <c r="J37" s="24">
        <f>IF($A37="","",IFERROR(IF('Paramètres'!$F$13&lt;&gt;"Oui",0,MIN(MAX(0,$G37-'Paramètres'!$D$13),IF('Paramètres'!$E$13=0,MAX(0,$G37-'Paramètres'!$D$13),'Paramètres'!$E$13))*'Paramètres'!$C$13),0))</f>
        <v/>
      </c>
      <c r="K37" s="24">
        <f>IF($A37="","",IFERROR(IF('Paramètres'!$F$14&lt;&gt;"Oui",0,MIN(MAX(0,$G37-'Paramètres'!$D$14),IF('Paramètres'!$E$14=0,MAX(0,$G37-'Paramètres'!$D$14),'Paramètres'!$E$14))*'Paramètres'!$C$14),0))</f>
        <v/>
      </c>
      <c r="L37" s="24">
        <f>IF($A37="","",IFERROR(IF('Paramètres'!$F$15&lt;&gt;"Oui",0,MIN(MAX(0,$G37-'Paramètres'!$D$15),IF('Paramètres'!$E$15=0,MAX(0,$G37-'Paramètres'!$D$15),'Paramètres'!$E$15))*'Paramètres'!$C$15),0))</f>
        <v/>
      </c>
      <c r="M37" s="24">
        <f>IF($A37="","",IFERROR(IF('Paramètres'!$F$16&lt;&gt;"Oui",0,MIN(MAX(0,$G37-'Paramètres'!$D$16),IF('Paramètres'!$E$16=0,MAX(0,$G37-'Paramètres'!$D$16),'Paramètres'!$E$16))*'Paramètres'!$C$16),0))</f>
        <v/>
      </c>
      <c r="N37" s="24">
        <f>IF($A37="","",IFERROR(IF('Paramètres'!$F$17&lt;&gt;"Oui",0,MIN(MAX(0,$G37-'Paramètres'!$D$17),IF('Paramètres'!$E$17=0,MAX(0,$G37-'Paramètres'!$D$17),'Paramètres'!$E$17))*'Paramètres'!$C$17),0))</f>
        <v/>
      </c>
      <c r="O37" s="24">
        <f>IF($A37="","",IFERROR(IF('Paramètres'!$F$18&lt;&gt;"Oui",0,MIN(MAX(0,$G37-'Paramètres'!$D$18),IF('Paramètres'!$E$18=0,MAX(0,$G37-'Paramètres'!$D$18),'Paramètres'!$E$18))*'Paramètres'!$C$18),0))</f>
        <v/>
      </c>
      <c r="P37" s="24">
        <f>IF($A37="","",IFERROR(IF('Paramètres'!$F$19&lt;&gt;"Oui",0,MIN(MAX(0,$G37-'Paramètres'!$D$19),IF('Paramètres'!$E$19=0,MAX(0,$G37-'Paramètres'!$D$19),'Paramètres'!$E$19))*'Paramètres'!$C$19),0))</f>
        <v/>
      </c>
      <c r="Q37" s="24">
        <f>IF($A37="","",IFERROR(IF('Paramètres'!$F$20&lt;&gt;"Oui",0,MIN(MAX(0,$G37-'Paramètres'!$D$20),IF('Paramètres'!$E$20=0,MAX(0,$G37-'Paramètres'!$D$20),'Paramètres'!$E$20))*'Paramètres'!$C$20),0))</f>
        <v/>
      </c>
      <c r="R37" s="24">
        <f>IF($A37="","",IFERROR(IF('Paramètres'!$F$21&lt;&gt;"Oui",0,MIN(MAX(0,$G37-'Paramètres'!$D$21),IF('Paramètres'!$E$21=0,MAX(0,$G37-'Paramètres'!$D$21),'Paramètres'!$E$21))*'Paramètres'!$C$21),0))</f>
        <v/>
      </c>
      <c r="S37" s="24">
        <f>IF($A37="","",IFERROR(IF('Paramètres'!$F$22&lt;&gt;"Oui",0,MIN(MAX(0,$G37-'Paramètres'!$D$22),IF('Paramètres'!$E$22=0,MAX(0,$G37-'Paramètres'!$D$22),'Paramètres'!$E$22))*'Paramètres'!$C$22),0))</f>
        <v/>
      </c>
      <c r="T37" s="24">
        <f>IF($A37="","",IFERROR(SUM($J37:$S37),0))</f>
        <v/>
      </c>
      <c r="U37" s="24">
        <f>IF($A37="","",IFERROR($E37+$F37+$H37+$T37,0))</f>
        <v/>
      </c>
      <c r="V37" s="24">
        <f>IF($A37="","",IFERROR($U37/12,0))</f>
        <v/>
      </c>
      <c r="W37" s="26">
        <f>IF($A37="","",IFERROR(($U37/$E37)-1,0))</f>
        <v/>
      </c>
      <c r="X37" s="14">
        <f>IF($A37="","",IFERROR(IF(OR($E37&lt;0,$F37&lt;0,$H37&lt;0),"À vérifier","OK"),"À vérifier"))</f>
        <v/>
      </c>
      <c r="Y37" s="14">
        <f>IF($A37="","",IFERROR(IF(COUNTIFS('Paramètres'!$F$13:$F$22,"Oui",'Paramètres'!$C$13:$C$22,0)&gt;0,"Taux actif à vérifier",IF(COUNTIFS('Paramètres'!$F$13:$F$22,"Oui",'Paramètres'!$H$13:$H$22,"")&gt;0,"Date à vérifier","OK")),"À vérifier"))</f>
        <v/>
      </c>
      <c r="Z37" s="14">
        <f>IF($A37="","",IFERROR(IF(ABS($U37-($E37+$F37+$H37+$T37))&lt;0.01,"OK","Écart à vérifier"),"Écart à vérifier"))</f>
        <v/>
      </c>
      <c r="AA37" s="14">
        <f>IF($A37="","",IFERROR(IF(AND($X37="OK",$Y37="OK",$Z37="OK"),"Calcul prêt","À vérifier"),"À vérifier"))</f>
        <v/>
      </c>
    </row>
    <row r="38">
      <c r="A38" s="19" t="n"/>
      <c r="B38" s="16" t="n"/>
      <c r="C38" s="16" t="n"/>
      <c r="D38" s="19" t="n"/>
      <c r="E38" s="21" t="n"/>
      <c r="F38" s="21" t="n"/>
      <c r="G38" s="24">
        <f>IF($A38="","",IFERROR($E38+$F38,0))</f>
        <v/>
      </c>
      <c r="H38" s="21" t="n"/>
      <c r="I38" s="25" t="n"/>
      <c r="J38" s="24">
        <f>IF($A38="","",IFERROR(IF('Paramètres'!$F$13&lt;&gt;"Oui",0,MIN(MAX(0,$G38-'Paramètres'!$D$13),IF('Paramètres'!$E$13=0,MAX(0,$G38-'Paramètres'!$D$13),'Paramètres'!$E$13))*'Paramètres'!$C$13),0))</f>
        <v/>
      </c>
      <c r="K38" s="24">
        <f>IF($A38="","",IFERROR(IF('Paramètres'!$F$14&lt;&gt;"Oui",0,MIN(MAX(0,$G38-'Paramètres'!$D$14),IF('Paramètres'!$E$14=0,MAX(0,$G38-'Paramètres'!$D$14),'Paramètres'!$E$14))*'Paramètres'!$C$14),0))</f>
        <v/>
      </c>
      <c r="L38" s="24">
        <f>IF($A38="","",IFERROR(IF('Paramètres'!$F$15&lt;&gt;"Oui",0,MIN(MAX(0,$G38-'Paramètres'!$D$15),IF('Paramètres'!$E$15=0,MAX(0,$G38-'Paramètres'!$D$15),'Paramètres'!$E$15))*'Paramètres'!$C$15),0))</f>
        <v/>
      </c>
      <c r="M38" s="24">
        <f>IF($A38="","",IFERROR(IF('Paramètres'!$F$16&lt;&gt;"Oui",0,MIN(MAX(0,$G38-'Paramètres'!$D$16),IF('Paramètres'!$E$16=0,MAX(0,$G38-'Paramètres'!$D$16),'Paramètres'!$E$16))*'Paramètres'!$C$16),0))</f>
        <v/>
      </c>
      <c r="N38" s="24">
        <f>IF($A38="","",IFERROR(IF('Paramètres'!$F$17&lt;&gt;"Oui",0,MIN(MAX(0,$G38-'Paramètres'!$D$17),IF('Paramètres'!$E$17=0,MAX(0,$G38-'Paramètres'!$D$17),'Paramètres'!$E$17))*'Paramètres'!$C$17),0))</f>
        <v/>
      </c>
      <c r="O38" s="24">
        <f>IF($A38="","",IFERROR(IF('Paramètres'!$F$18&lt;&gt;"Oui",0,MIN(MAX(0,$G38-'Paramètres'!$D$18),IF('Paramètres'!$E$18=0,MAX(0,$G38-'Paramètres'!$D$18),'Paramètres'!$E$18))*'Paramètres'!$C$18),0))</f>
        <v/>
      </c>
      <c r="P38" s="24">
        <f>IF($A38="","",IFERROR(IF('Paramètres'!$F$19&lt;&gt;"Oui",0,MIN(MAX(0,$G38-'Paramètres'!$D$19),IF('Paramètres'!$E$19=0,MAX(0,$G38-'Paramètres'!$D$19),'Paramètres'!$E$19))*'Paramètres'!$C$19),0))</f>
        <v/>
      </c>
      <c r="Q38" s="24">
        <f>IF($A38="","",IFERROR(IF('Paramètres'!$F$20&lt;&gt;"Oui",0,MIN(MAX(0,$G38-'Paramètres'!$D$20),IF('Paramètres'!$E$20=0,MAX(0,$G38-'Paramètres'!$D$20),'Paramètres'!$E$20))*'Paramètres'!$C$20),0))</f>
        <v/>
      </c>
      <c r="R38" s="24">
        <f>IF($A38="","",IFERROR(IF('Paramètres'!$F$21&lt;&gt;"Oui",0,MIN(MAX(0,$G38-'Paramètres'!$D$21),IF('Paramètres'!$E$21=0,MAX(0,$G38-'Paramètres'!$D$21),'Paramètres'!$E$21))*'Paramètres'!$C$21),0))</f>
        <v/>
      </c>
      <c r="S38" s="24">
        <f>IF($A38="","",IFERROR(IF('Paramètres'!$F$22&lt;&gt;"Oui",0,MIN(MAX(0,$G38-'Paramètres'!$D$22),IF('Paramètres'!$E$22=0,MAX(0,$G38-'Paramètres'!$D$22),'Paramètres'!$E$22))*'Paramètres'!$C$22),0))</f>
        <v/>
      </c>
      <c r="T38" s="24">
        <f>IF($A38="","",IFERROR(SUM($J38:$S38),0))</f>
        <v/>
      </c>
      <c r="U38" s="24">
        <f>IF($A38="","",IFERROR($E38+$F38+$H38+$T38,0))</f>
        <v/>
      </c>
      <c r="V38" s="24">
        <f>IF($A38="","",IFERROR($U38/12,0))</f>
        <v/>
      </c>
      <c r="W38" s="26">
        <f>IF($A38="","",IFERROR(($U38/$E38)-1,0))</f>
        <v/>
      </c>
      <c r="X38" s="14">
        <f>IF($A38="","",IFERROR(IF(OR($E38&lt;0,$F38&lt;0,$H38&lt;0),"À vérifier","OK"),"À vérifier"))</f>
        <v/>
      </c>
      <c r="Y38" s="14">
        <f>IF($A38="","",IFERROR(IF(COUNTIFS('Paramètres'!$F$13:$F$22,"Oui",'Paramètres'!$C$13:$C$22,0)&gt;0,"Taux actif à vérifier",IF(COUNTIFS('Paramètres'!$F$13:$F$22,"Oui",'Paramètres'!$H$13:$H$22,"")&gt;0,"Date à vérifier","OK")),"À vérifier"))</f>
        <v/>
      </c>
      <c r="Z38" s="14">
        <f>IF($A38="","",IFERROR(IF(ABS($U38-($E38+$F38+$H38+$T38))&lt;0.01,"OK","Écart à vérifier"),"Écart à vérifier"))</f>
        <v/>
      </c>
      <c r="AA38" s="14">
        <f>IF($A38="","",IFERROR(IF(AND($X38="OK",$Y38="OK",$Z38="OK"),"Calcul prêt","À vérifier"),"À vérifier"))</f>
        <v/>
      </c>
    </row>
    <row r="39">
      <c r="A39" s="19" t="n"/>
      <c r="B39" s="16" t="n"/>
      <c r="C39" s="16" t="n"/>
      <c r="D39" s="19" t="n"/>
      <c r="E39" s="21" t="n"/>
      <c r="F39" s="21" t="n"/>
      <c r="G39" s="24">
        <f>IF($A39="","",IFERROR($E39+$F39,0))</f>
        <v/>
      </c>
      <c r="H39" s="21" t="n"/>
      <c r="I39" s="25" t="n"/>
      <c r="J39" s="24">
        <f>IF($A39="","",IFERROR(IF('Paramètres'!$F$13&lt;&gt;"Oui",0,MIN(MAX(0,$G39-'Paramètres'!$D$13),IF('Paramètres'!$E$13=0,MAX(0,$G39-'Paramètres'!$D$13),'Paramètres'!$E$13))*'Paramètres'!$C$13),0))</f>
        <v/>
      </c>
      <c r="K39" s="24">
        <f>IF($A39="","",IFERROR(IF('Paramètres'!$F$14&lt;&gt;"Oui",0,MIN(MAX(0,$G39-'Paramètres'!$D$14),IF('Paramètres'!$E$14=0,MAX(0,$G39-'Paramètres'!$D$14),'Paramètres'!$E$14))*'Paramètres'!$C$14),0))</f>
        <v/>
      </c>
      <c r="L39" s="24">
        <f>IF($A39="","",IFERROR(IF('Paramètres'!$F$15&lt;&gt;"Oui",0,MIN(MAX(0,$G39-'Paramètres'!$D$15),IF('Paramètres'!$E$15=0,MAX(0,$G39-'Paramètres'!$D$15),'Paramètres'!$E$15))*'Paramètres'!$C$15),0))</f>
        <v/>
      </c>
      <c r="M39" s="24">
        <f>IF($A39="","",IFERROR(IF('Paramètres'!$F$16&lt;&gt;"Oui",0,MIN(MAX(0,$G39-'Paramètres'!$D$16),IF('Paramètres'!$E$16=0,MAX(0,$G39-'Paramètres'!$D$16),'Paramètres'!$E$16))*'Paramètres'!$C$16),0))</f>
        <v/>
      </c>
      <c r="N39" s="24">
        <f>IF($A39="","",IFERROR(IF('Paramètres'!$F$17&lt;&gt;"Oui",0,MIN(MAX(0,$G39-'Paramètres'!$D$17),IF('Paramètres'!$E$17=0,MAX(0,$G39-'Paramètres'!$D$17),'Paramètres'!$E$17))*'Paramètres'!$C$17),0))</f>
        <v/>
      </c>
      <c r="O39" s="24">
        <f>IF($A39="","",IFERROR(IF('Paramètres'!$F$18&lt;&gt;"Oui",0,MIN(MAX(0,$G39-'Paramètres'!$D$18),IF('Paramètres'!$E$18=0,MAX(0,$G39-'Paramètres'!$D$18),'Paramètres'!$E$18))*'Paramètres'!$C$18),0))</f>
        <v/>
      </c>
      <c r="P39" s="24">
        <f>IF($A39="","",IFERROR(IF('Paramètres'!$F$19&lt;&gt;"Oui",0,MIN(MAX(0,$G39-'Paramètres'!$D$19),IF('Paramètres'!$E$19=0,MAX(0,$G39-'Paramètres'!$D$19),'Paramètres'!$E$19))*'Paramètres'!$C$19),0))</f>
        <v/>
      </c>
      <c r="Q39" s="24">
        <f>IF($A39="","",IFERROR(IF('Paramètres'!$F$20&lt;&gt;"Oui",0,MIN(MAX(0,$G39-'Paramètres'!$D$20),IF('Paramètres'!$E$20=0,MAX(0,$G39-'Paramètres'!$D$20),'Paramètres'!$E$20))*'Paramètres'!$C$20),0))</f>
        <v/>
      </c>
      <c r="R39" s="24">
        <f>IF($A39="","",IFERROR(IF('Paramètres'!$F$21&lt;&gt;"Oui",0,MIN(MAX(0,$G39-'Paramètres'!$D$21),IF('Paramètres'!$E$21=0,MAX(0,$G39-'Paramètres'!$D$21),'Paramètres'!$E$21))*'Paramètres'!$C$21),0))</f>
        <v/>
      </c>
      <c r="S39" s="24">
        <f>IF($A39="","",IFERROR(IF('Paramètres'!$F$22&lt;&gt;"Oui",0,MIN(MAX(0,$G39-'Paramètres'!$D$22),IF('Paramètres'!$E$22=0,MAX(0,$G39-'Paramètres'!$D$22),'Paramètres'!$E$22))*'Paramètres'!$C$22),0))</f>
        <v/>
      </c>
      <c r="T39" s="24">
        <f>IF($A39="","",IFERROR(SUM($J39:$S39),0))</f>
        <v/>
      </c>
      <c r="U39" s="24">
        <f>IF($A39="","",IFERROR($E39+$F39+$H39+$T39,0))</f>
        <v/>
      </c>
      <c r="V39" s="24">
        <f>IF($A39="","",IFERROR($U39/12,0))</f>
        <v/>
      </c>
      <c r="W39" s="26">
        <f>IF($A39="","",IFERROR(($U39/$E39)-1,0))</f>
        <v/>
      </c>
      <c r="X39" s="14">
        <f>IF($A39="","",IFERROR(IF(OR($E39&lt;0,$F39&lt;0,$H39&lt;0),"À vérifier","OK"),"À vérifier"))</f>
        <v/>
      </c>
      <c r="Y39" s="14">
        <f>IF($A39="","",IFERROR(IF(COUNTIFS('Paramètres'!$F$13:$F$22,"Oui",'Paramètres'!$C$13:$C$22,0)&gt;0,"Taux actif à vérifier",IF(COUNTIFS('Paramètres'!$F$13:$F$22,"Oui",'Paramètres'!$H$13:$H$22,"")&gt;0,"Date à vérifier","OK")),"À vérifier"))</f>
        <v/>
      </c>
      <c r="Z39" s="14">
        <f>IF($A39="","",IFERROR(IF(ABS($U39-($E39+$F39+$H39+$T39))&lt;0.01,"OK","Écart à vérifier"),"Écart à vérifier"))</f>
        <v/>
      </c>
      <c r="AA39" s="14">
        <f>IF($A39="","",IFERROR(IF(AND($X39="OK",$Y39="OK",$Z39="OK"),"Calcul prêt","À vérifier"),"À vérifier"))</f>
        <v/>
      </c>
    </row>
    <row r="40">
      <c r="A40" s="19" t="n"/>
      <c r="B40" s="16" t="n"/>
      <c r="C40" s="16" t="n"/>
      <c r="D40" s="19" t="n"/>
      <c r="E40" s="21" t="n"/>
      <c r="F40" s="21" t="n"/>
      <c r="G40" s="24">
        <f>IF($A40="","",IFERROR($E40+$F40,0))</f>
        <v/>
      </c>
      <c r="H40" s="21" t="n"/>
      <c r="I40" s="25" t="n"/>
      <c r="J40" s="24">
        <f>IF($A40="","",IFERROR(IF('Paramètres'!$F$13&lt;&gt;"Oui",0,MIN(MAX(0,$G40-'Paramètres'!$D$13),IF('Paramètres'!$E$13=0,MAX(0,$G40-'Paramètres'!$D$13),'Paramètres'!$E$13))*'Paramètres'!$C$13),0))</f>
        <v/>
      </c>
      <c r="K40" s="24">
        <f>IF($A40="","",IFERROR(IF('Paramètres'!$F$14&lt;&gt;"Oui",0,MIN(MAX(0,$G40-'Paramètres'!$D$14),IF('Paramètres'!$E$14=0,MAX(0,$G40-'Paramètres'!$D$14),'Paramètres'!$E$14))*'Paramètres'!$C$14),0))</f>
        <v/>
      </c>
      <c r="L40" s="24">
        <f>IF($A40="","",IFERROR(IF('Paramètres'!$F$15&lt;&gt;"Oui",0,MIN(MAX(0,$G40-'Paramètres'!$D$15),IF('Paramètres'!$E$15=0,MAX(0,$G40-'Paramètres'!$D$15),'Paramètres'!$E$15))*'Paramètres'!$C$15),0))</f>
        <v/>
      </c>
      <c r="M40" s="24">
        <f>IF($A40="","",IFERROR(IF('Paramètres'!$F$16&lt;&gt;"Oui",0,MIN(MAX(0,$G40-'Paramètres'!$D$16),IF('Paramètres'!$E$16=0,MAX(0,$G40-'Paramètres'!$D$16),'Paramètres'!$E$16))*'Paramètres'!$C$16),0))</f>
        <v/>
      </c>
      <c r="N40" s="24">
        <f>IF($A40="","",IFERROR(IF('Paramètres'!$F$17&lt;&gt;"Oui",0,MIN(MAX(0,$G40-'Paramètres'!$D$17),IF('Paramètres'!$E$17=0,MAX(0,$G40-'Paramètres'!$D$17),'Paramètres'!$E$17))*'Paramètres'!$C$17),0))</f>
        <v/>
      </c>
      <c r="O40" s="24">
        <f>IF($A40="","",IFERROR(IF('Paramètres'!$F$18&lt;&gt;"Oui",0,MIN(MAX(0,$G40-'Paramètres'!$D$18),IF('Paramètres'!$E$18=0,MAX(0,$G40-'Paramètres'!$D$18),'Paramètres'!$E$18))*'Paramètres'!$C$18),0))</f>
        <v/>
      </c>
      <c r="P40" s="24">
        <f>IF($A40="","",IFERROR(IF('Paramètres'!$F$19&lt;&gt;"Oui",0,MIN(MAX(0,$G40-'Paramètres'!$D$19),IF('Paramètres'!$E$19=0,MAX(0,$G40-'Paramètres'!$D$19),'Paramètres'!$E$19))*'Paramètres'!$C$19),0))</f>
        <v/>
      </c>
      <c r="Q40" s="24">
        <f>IF($A40="","",IFERROR(IF('Paramètres'!$F$20&lt;&gt;"Oui",0,MIN(MAX(0,$G40-'Paramètres'!$D$20),IF('Paramètres'!$E$20=0,MAX(0,$G40-'Paramètres'!$D$20),'Paramètres'!$E$20))*'Paramètres'!$C$20),0))</f>
        <v/>
      </c>
      <c r="R40" s="24">
        <f>IF($A40="","",IFERROR(IF('Paramètres'!$F$21&lt;&gt;"Oui",0,MIN(MAX(0,$G40-'Paramètres'!$D$21),IF('Paramètres'!$E$21=0,MAX(0,$G40-'Paramètres'!$D$21),'Paramètres'!$E$21))*'Paramètres'!$C$21),0))</f>
        <v/>
      </c>
      <c r="S40" s="24">
        <f>IF($A40="","",IFERROR(IF('Paramètres'!$F$22&lt;&gt;"Oui",0,MIN(MAX(0,$G40-'Paramètres'!$D$22),IF('Paramètres'!$E$22=0,MAX(0,$G40-'Paramètres'!$D$22),'Paramètres'!$E$22))*'Paramètres'!$C$22),0))</f>
        <v/>
      </c>
      <c r="T40" s="24">
        <f>IF($A40="","",IFERROR(SUM($J40:$S40),0))</f>
        <v/>
      </c>
      <c r="U40" s="24">
        <f>IF($A40="","",IFERROR($E40+$F40+$H40+$T40,0))</f>
        <v/>
      </c>
      <c r="V40" s="24">
        <f>IF($A40="","",IFERROR($U40/12,0))</f>
        <v/>
      </c>
      <c r="W40" s="26">
        <f>IF($A40="","",IFERROR(($U40/$E40)-1,0))</f>
        <v/>
      </c>
      <c r="X40" s="14">
        <f>IF($A40="","",IFERROR(IF(OR($E40&lt;0,$F40&lt;0,$H40&lt;0),"À vérifier","OK"),"À vérifier"))</f>
        <v/>
      </c>
      <c r="Y40" s="14">
        <f>IF($A40="","",IFERROR(IF(COUNTIFS('Paramètres'!$F$13:$F$22,"Oui",'Paramètres'!$C$13:$C$22,0)&gt;0,"Taux actif à vérifier",IF(COUNTIFS('Paramètres'!$F$13:$F$22,"Oui",'Paramètres'!$H$13:$H$22,"")&gt;0,"Date à vérifier","OK")),"À vérifier"))</f>
        <v/>
      </c>
      <c r="Z40" s="14">
        <f>IF($A40="","",IFERROR(IF(ABS($U40-($E40+$F40+$H40+$T40))&lt;0.01,"OK","Écart à vérifier"),"Écart à vérifier"))</f>
        <v/>
      </c>
      <c r="AA40" s="14">
        <f>IF($A40="","",IFERROR(IF(AND($X40="OK",$Y40="OK",$Z40="OK"),"Calcul prêt","À vérifier"),"À vérifier"))</f>
        <v/>
      </c>
    </row>
    <row r="41">
      <c r="A41" s="19" t="n"/>
      <c r="B41" s="16" t="n"/>
      <c r="C41" s="16" t="n"/>
      <c r="D41" s="19" t="n"/>
      <c r="E41" s="21" t="n"/>
      <c r="F41" s="21" t="n"/>
      <c r="G41" s="24">
        <f>IF($A41="","",IFERROR($E41+$F41,0))</f>
        <v/>
      </c>
      <c r="H41" s="21" t="n"/>
      <c r="I41" s="25" t="n"/>
      <c r="J41" s="24">
        <f>IF($A41="","",IFERROR(IF('Paramètres'!$F$13&lt;&gt;"Oui",0,MIN(MAX(0,$G41-'Paramètres'!$D$13),IF('Paramètres'!$E$13=0,MAX(0,$G41-'Paramètres'!$D$13),'Paramètres'!$E$13))*'Paramètres'!$C$13),0))</f>
        <v/>
      </c>
      <c r="K41" s="24">
        <f>IF($A41="","",IFERROR(IF('Paramètres'!$F$14&lt;&gt;"Oui",0,MIN(MAX(0,$G41-'Paramètres'!$D$14),IF('Paramètres'!$E$14=0,MAX(0,$G41-'Paramètres'!$D$14),'Paramètres'!$E$14))*'Paramètres'!$C$14),0))</f>
        <v/>
      </c>
      <c r="L41" s="24">
        <f>IF($A41="","",IFERROR(IF('Paramètres'!$F$15&lt;&gt;"Oui",0,MIN(MAX(0,$G41-'Paramètres'!$D$15),IF('Paramètres'!$E$15=0,MAX(0,$G41-'Paramètres'!$D$15),'Paramètres'!$E$15))*'Paramètres'!$C$15),0))</f>
        <v/>
      </c>
      <c r="M41" s="24">
        <f>IF($A41="","",IFERROR(IF('Paramètres'!$F$16&lt;&gt;"Oui",0,MIN(MAX(0,$G41-'Paramètres'!$D$16),IF('Paramètres'!$E$16=0,MAX(0,$G41-'Paramètres'!$D$16),'Paramètres'!$E$16))*'Paramètres'!$C$16),0))</f>
        <v/>
      </c>
      <c r="N41" s="24">
        <f>IF($A41="","",IFERROR(IF('Paramètres'!$F$17&lt;&gt;"Oui",0,MIN(MAX(0,$G41-'Paramètres'!$D$17),IF('Paramètres'!$E$17=0,MAX(0,$G41-'Paramètres'!$D$17),'Paramètres'!$E$17))*'Paramètres'!$C$17),0))</f>
        <v/>
      </c>
      <c r="O41" s="24">
        <f>IF($A41="","",IFERROR(IF('Paramètres'!$F$18&lt;&gt;"Oui",0,MIN(MAX(0,$G41-'Paramètres'!$D$18),IF('Paramètres'!$E$18=0,MAX(0,$G41-'Paramètres'!$D$18),'Paramètres'!$E$18))*'Paramètres'!$C$18),0))</f>
        <v/>
      </c>
      <c r="P41" s="24">
        <f>IF($A41="","",IFERROR(IF('Paramètres'!$F$19&lt;&gt;"Oui",0,MIN(MAX(0,$G41-'Paramètres'!$D$19),IF('Paramètres'!$E$19=0,MAX(0,$G41-'Paramètres'!$D$19),'Paramètres'!$E$19))*'Paramètres'!$C$19),0))</f>
        <v/>
      </c>
      <c r="Q41" s="24">
        <f>IF($A41="","",IFERROR(IF('Paramètres'!$F$20&lt;&gt;"Oui",0,MIN(MAX(0,$G41-'Paramètres'!$D$20),IF('Paramètres'!$E$20=0,MAX(0,$G41-'Paramètres'!$D$20),'Paramètres'!$E$20))*'Paramètres'!$C$20),0))</f>
        <v/>
      </c>
      <c r="R41" s="24">
        <f>IF($A41="","",IFERROR(IF('Paramètres'!$F$21&lt;&gt;"Oui",0,MIN(MAX(0,$G41-'Paramètres'!$D$21),IF('Paramètres'!$E$21=0,MAX(0,$G41-'Paramètres'!$D$21),'Paramètres'!$E$21))*'Paramètres'!$C$21),0))</f>
        <v/>
      </c>
      <c r="S41" s="24">
        <f>IF($A41="","",IFERROR(IF('Paramètres'!$F$22&lt;&gt;"Oui",0,MIN(MAX(0,$G41-'Paramètres'!$D$22),IF('Paramètres'!$E$22=0,MAX(0,$G41-'Paramètres'!$D$22),'Paramètres'!$E$22))*'Paramètres'!$C$22),0))</f>
        <v/>
      </c>
      <c r="T41" s="24">
        <f>IF($A41="","",IFERROR(SUM($J41:$S41),0))</f>
        <v/>
      </c>
      <c r="U41" s="24">
        <f>IF($A41="","",IFERROR($E41+$F41+$H41+$T41,0))</f>
        <v/>
      </c>
      <c r="V41" s="24">
        <f>IF($A41="","",IFERROR($U41/12,0))</f>
        <v/>
      </c>
      <c r="W41" s="26">
        <f>IF($A41="","",IFERROR(($U41/$E41)-1,0))</f>
        <v/>
      </c>
      <c r="X41" s="14">
        <f>IF($A41="","",IFERROR(IF(OR($E41&lt;0,$F41&lt;0,$H41&lt;0),"À vérifier","OK"),"À vérifier"))</f>
        <v/>
      </c>
      <c r="Y41" s="14">
        <f>IF($A41="","",IFERROR(IF(COUNTIFS('Paramètres'!$F$13:$F$22,"Oui",'Paramètres'!$C$13:$C$22,0)&gt;0,"Taux actif à vérifier",IF(COUNTIFS('Paramètres'!$F$13:$F$22,"Oui",'Paramètres'!$H$13:$H$22,"")&gt;0,"Date à vérifier","OK")),"À vérifier"))</f>
        <v/>
      </c>
      <c r="Z41" s="14">
        <f>IF($A41="","",IFERROR(IF(ABS($U41-($E41+$F41+$H41+$T41))&lt;0.01,"OK","Écart à vérifier"),"Écart à vérifier"))</f>
        <v/>
      </c>
      <c r="AA41" s="14">
        <f>IF($A41="","",IFERROR(IF(AND($X41="OK",$Y41="OK",$Z41="OK"),"Calcul prêt","À vérifier"),"À vérifier"))</f>
        <v/>
      </c>
    </row>
    <row r="42">
      <c r="A42" s="19" t="n"/>
      <c r="B42" s="16" t="n"/>
      <c r="C42" s="16" t="n"/>
      <c r="D42" s="19" t="n"/>
      <c r="E42" s="21" t="n"/>
      <c r="F42" s="21" t="n"/>
      <c r="G42" s="24">
        <f>IF($A42="","",IFERROR($E42+$F42,0))</f>
        <v/>
      </c>
      <c r="H42" s="21" t="n"/>
      <c r="I42" s="25" t="n"/>
      <c r="J42" s="24">
        <f>IF($A42="","",IFERROR(IF('Paramètres'!$F$13&lt;&gt;"Oui",0,MIN(MAX(0,$G42-'Paramètres'!$D$13),IF('Paramètres'!$E$13=0,MAX(0,$G42-'Paramètres'!$D$13),'Paramètres'!$E$13))*'Paramètres'!$C$13),0))</f>
        <v/>
      </c>
      <c r="K42" s="24">
        <f>IF($A42="","",IFERROR(IF('Paramètres'!$F$14&lt;&gt;"Oui",0,MIN(MAX(0,$G42-'Paramètres'!$D$14),IF('Paramètres'!$E$14=0,MAX(0,$G42-'Paramètres'!$D$14),'Paramètres'!$E$14))*'Paramètres'!$C$14),0))</f>
        <v/>
      </c>
      <c r="L42" s="24">
        <f>IF($A42="","",IFERROR(IF('Paramètres'!$F$15&lt;&gt;"Oui",0,MIN(MAX(0,$G42-'Paramètres'!$D$15),IF('Paramètres'!$E$15=0,MAX(0,$G42-'Paramètres'!$D$15),'Paramètres'!$E$15))*'Paramètres'!$C$15),0))</f>
        <v/>
      </c>
      <c r="M42" s="24">
        <f>IF($A42="","",IFERROR(IF('Paramètres'!$F$16&lt;&gt;"Oui",0,MIN(MAX(0,$G42-'Paramètres'!$D$16),IF('Paramètres'!$E$16=0,MAX(0,$G42-'Paramètres'!$D$16),'Paramètres'!$E$16))*'Paramètres'!$C$16),0))</f>
        <v/>
      </c>
      <c r="N42" s="24">
        <f>IF($A42="","",IFERROR(IF('Paramètres'!$F$17&lt;&gt;"Oui",0,MIN(MAX(0,$G42-'Paramètres'!$D$17),IF('Paramètres'!$E$17=0,MAX(0,$G42-'Paramètres'!$D$17),'Paramètres'!$E$17))*'Paramètres'!$C$17),0))</f>
        <v/>
      </c>
      <c r="O42" s="24">
        <f>IF($A42="","",IFERROR(IF('Paramètres'!$F$18&lt;&gt;"Oui",0,MIN(MAX(0,$G42-'Paramètres'!$D$18),IF('Paramètres'!$E$18=0,MAX(0,$G42-'Paramètres'!$D$18),'Paramètres'!$E$18))*'Paramètres'!$C$18),0))</f>
        <v/>
      </c>
      <c r="P42" s="24">
        <f>IF($A42="","",IFERROR(IF('Paramètres'!$F$19&lt;&gt;"Oui",0,MIN(MAX(0,$G42-'Paramètres'!$D$19),IF('Paramètres'!$E$19=0,MAX(0,$G42-'Paramètres'!$D$19),'Paramètres'!$E$19))*'Paramètres'!$C$19),0))</f>
        <v/>
      </c>
      <c r="Q42" s="24">
        <f>IF($A42="","",IFERROR(IF('Paramètres'!$F$20&lt;&gt;"Oui",0,MIN(MAX(0,$G42-'Paramètres'!$D$20),IF('Paramètres'!$E$20=0,MAX(0,$G42-'Paramètres'!$D$20),'Paramètres'!$E$20))*'Paramètres'!$C$20),0))</f>
        <v/>
      </c>
      <c r="R42" s="24">
        <f>IF($A42="","",IFERROR(IF('Paramètres'!$F$21&lt;&gt;"Oui",0,MIN(MAX(0,$G42-'Paramètres'!$D$21),IF('Paramètres'!$E$21=0,MAX(0,$G42-'Paramètres'!$D$21),'Paramètres'!$E$21))*'Paramètres'!$C$21),0))</f>
        <v/>
      </c>
      <c r="S42" s="24">
        <f>IF($A42="","",IFERROR(IF('Paramètres'!$F$22&lt;&gt;"Oui",0,MIN(MAX(0,$G42-'Paramètres'!$D$22),IF('Paramètres'!$E$22=0,MAX(0,$G42-'Paramètres'!$D$22),'Paramètres'!$E$22))*'Paramètres'!$C$22),0))</f>
        <v/>
      </c>
      <c r="T42" s="24">
        <f>IF($A42="","",IFERROR(SUM($J42:$S42),0))</f>
        <v/>
      </c>
      <c r="U42" s="24">
        <f>IF($A42="","",IFERROR($E42+$F42+$H42+$T42,0))</f>
        <v/>
      </c>
      <c r="V42" s="24">
        <f>IF($A42="","",IFERROR($U42/12,0))</f>
        <v/>
      </c>
      <c r="W42" s="26">
        <f>IF($A42="","",IFERROR(($U42/$E42)-1,0))</f>
        <v/>
      </c>
      <c r="X42" s="14">
        <f>IF($A42="","",IFERROR(IF(OR($E42&lt;0,$F42&lt;0,$H42&lt;0),"À vérifier","OK"),"À vérifier"))</f>
        <v/>
      </c>
      <c r="Y42" s="14">
        <f>IF($A42="","",IFERROR(IF(COUNTIFS('Paramètres'!$F$13:$F$22,"Oui",'Paramètres'!$C$13:$C$22,0)&gt;0,"Taux actif à vérifier",IF(COUNTIFS('Paramètres'!$F$13:$F$22,"Oui",'Paramètres'!$H$13:$H$22,"")&gt;0,"Date à vérifier","OK")),"À vérifier"))</f>
        <v/>
      </c>
      <c r="Z42" s="14">
        <f>IF($A42="","",IFERROR(IF(ABS($U42-($E42+$F42+$H42+$T42))&lt;0.01,"OK","Écart à vérifier"),"Écart à vérifier"))</f>
        <v/>
      </c>
      <c r="AA42" s="14">
        <f>IF($A42="","",IFERROR(IF(AND($X42="OK",$Y42="OK",$Z42="OK"),"Calcul prêt","À vérifier"),"À vérifier"))</f>
        <v/>
      </c>
    </row>
    <row r="43">
      <c r="A43" s="19" t="n"/>
      <c r="B43" s="16" t="n"/>
      <c r="C43" s="16" t="n"/>
      <c r="D43" s="19" t="n"/>
      <c r="E43" s="21" t="n"/>
      <c r="F43" s="21" t="n"/>
      <c r="G43" s="24">
        <f>IF($A43="","",IFERROR($E43+$F43,0))</f>
        <v/>
      </c>
      <c r="H43" s="21" t="n"/>
      <c r="I43" s="25" t="n"/>
      <c r="J43" s="24">
        <f>IF($A43="","",IFERROR(IF('Paramètres'!$F$13&lt;&gt;"Oui",0,MIN(MAX(0,$G43-'Paramètres'!$D$13),IF('Paramètres'!$E$13=0,MAX(0,$G43-'Paramètres'!$D$13),'Paramètres'!$E$13))*'Paramètres'!$C$13),0))</f>
        <v/>
      </c>
      <c r="K43" s="24">
        <f>IF($A43="","",IFERROR(IF('Paramètres'!$F$14&lt;&gt;"Oui",0,MIN(MAX(0,$G43-'Paramètres'!$D$14),IF('Paramètres'!$E$14=0,MAX(0,$G43-'Paramètres'!$D$14),'Paramètres'!$E$14))*'Paramètres'!$C$14),0))</f>
        <v/>
      </c>
      <c r="L43" s="24">
        <f>IF($A43="","",IFERROR(IF('Paramètres'!$F$15&lt;&gt;"Oui",0,MIN(MAX(0,$G43-'Paramètres'!$D$15),IF('Paramètres'!$E$15=0,MAX(0,$G43-'Paramètres'!$D$15),'Paramètres'!$E$15))*'Paramètres'!$C$15),0))</f>
        <v/>
      </c>
      <c r="M43" s="24">
        <f>IF($A43="","",IFERROR(IF('Paramètres'!$F$16&lt;&gt;"Oui",0,MIN(MAX(0,$G43-'Paramètres'!$D$16),IF('Paramètres'!$E$16=0,MAX(0,$G43-'Paramètres'!$D$16),'Paramètres'!$E$16))*'Paramètres'!$C$16),0))</f>
        <v/>
      </c>
      <c r="N43" s="24">
        <f>IF($A43="","",IFERROR(IF('Paramètres'!$F$17&lt;&gt;"Oui",0,MIN(MAX(0,$G43-'Paramètres'!$D$17),IF('Paramètres'!$E$17=0,MAX(0,$G43-'Paramètres'!$D$17),'Paramètres'!$E$17))*'Paramètres'!$C$17),0))</f>
        <v/>
      </c>
      <c r="O43" s="24">
        <f>IF($A43="","",IFERROR(IF('Paramètres'!$F$18&lt;&gt;"Oui",0,MIN(MAX(0,$G43-'Paramètres'!$D$18),IF('Paramètres'!$E$18=0,MAX(0,$G43-'Paramètres'!$D$18),'Paramètres'!$E$18))*'Paramètres'!$C$18),0))</f>
        <v/>
      </c>
      <c r="P43" s="24">
        <f>IF($A43="","",IFERROR(IF('Paramètres'!$F$19&lt;&gt;"Oui",0,MIN(MAX(0,$G43-'Paramètres'!$D$19),IF('Paramètres'!$E$19=0,MAX(0,$G43-'Paramètres'!$D$19),'Paramètres'!$E$19))*'Paramètres'!$C$19),0))</f>
        <v/>
      </c>
      <c r="Q43" s="24">
        <f>IF($A43="","",IFERROR(IF('Paramètres'!$F$20&lt;&gt;"Oui",0,MIN(MAX(0,$G43-'Paramètres'!$D$20),IF('Paramètres'!$E$20=0,MAX(0,$G43-'Paramètres'!$D$20),'Paramètres'!$E$20))*'Paramètres'!$C$20),0))</f>
        <v/>
      </c>
      <c r="R43" s="24">
        <f>IF($A43="","",IFERROR(IF('Paramètres'!$F$21&lt;&gt;"Oui",0,MIN(MAX(0,$G43-'Paramètres'!$D$21),IF('Paramètres'!$E$21=0,MAX(0,$G43-'Paramètres'!$D$21),'Paramètres'!$E$21))*'Paramètres'!$C$21),0))</f>
        <v/>
      </c>
      <c r="S43" s="24">
        <f>IF($A43="","",IFERROR(IF('Paramètres'!$F$22&lt;&gt;"Oui",0,MIN(MAX(0,$G43-'Paramètres'!$D$22),IF('Paramètres'!$E$22=0,MAX(0,$G43-'Paramètres'!$D$22),'Paramètres'!$E$22))*'Paramètres'!$C$22),0))</f>
        <v/>
      </c>
      <c r="T43" s="24">
        <f>IF($A43="","",IFERROR(SUM($J43:$S43),0))</f>
        <v/>
      </c>
      <c r="U43" s="24">
        <f>IF($A43="","",IFERROR($E43+$F43+$H43+$T43,0))</f>
        <v/>
      </c>
      <c r="V43" s="24">
        <f>IF($A43="","",IFERROR($U43/12,0))</f>
        <v/>
      </c>
      <c r="W43" s="26">
        <f>IF($A43="","",IFERROR(($U43/$E43)-1,0))</f>
        <v/>
      </c>
      <c r="X43" s="14">
        <f>IF($A43="","",IFERROR(IF(OR($E43&lt;0,$F43&lt;0,$H43&lt;0),"À vérifier","OK"),"À vérifier"))</f>
        <v/>
      </c>
      <c r="Y43" s="14">
        <f>IF($A43="","",IFERROR(IF(COUNTIFS('Paramètres'!$F$13:$F$22,"Oui",'Paramètres'!$C$13:$C$22,0)&gt;0,"Taux actif à vérifier",IF(COUNTIFS('Paramètres'!$F$13:$F$22,"Oui",'Paramètres'!$H$13:$H$22,"")&gt;0,"Date à vérifier","OK")),"À vérifier"))</f>
        <v/>
      </c>
      <c r="Z43" s="14">
        <f>IF($A43="","",IFERROR(IF(ABS($U43-($E43+$F43+$H43+$T43))&lt;0.01,"OK","Écart à vérifier"),"Écart à vérifier"))</f>
        <v/>
      </c>
      <c r="AA43" s="14">
        <f>IF($A43="","",IFERROR(IF(AND($X43="OK",$Y43="OK",$Z43="OK"),"Calcul prêt","À vérifier"),"À vérifier"))</f>
        <v/>
      </c>
    </row>
    <row r="44">
      <c r="A44" s="19" t="n"/>
      <c r="B44" s="16" t="n"/>
      <c r="C44" s="16" t="n"/>
      <c r="D44" s="19" t="n"/>
      <c r="E44" s="21" t="n"/>
      <c r="F44" s="21" t="n"/>
      <c r="G44" s="24">
        <f>IF($A44="","",IFERROR($E44+$F44,0))</f>
        <v/>
      </c>
      <c r="H44" s="21" t="n"/>
      <c r="I44" s="25" t="n"/>
      <c r="J44" s="24">
        <f>IF($A44="","",IFERROR(IF('Paramètres'!$F$13&lt;&gt;"Oui",0,MIN(MAX(0,$G44-'Paramètres'!$D$13),IF('Paramètres'!$E$13=0,MAX(0,$G44-'Paramètres'!$D$13),'Paramètres'!$E$13))*'Paramètres'!$C$13),0))</f>
        <v/>
      </c>
      <c r="K44" s="24">
        <f>IF($A44="","",IFERROR(IF('Paramètres'!$F$14&lt;&gt;"Oui",0,MIN(MAX(0,$G44-'Paramètres'!$D$14),IF('Paramètres'!$E$14=0,MAX(0,$G44-'Paramètres'!$D$14),'Paramètres'!$E$14))*'Paramètres'!$C$14),0))</f>
        <v/>
      </c>
      <c r="L44" s="24">
        <f>IF($A44="","",IFERROR(IF('Paramètres'!$F$15&lt;&gt;"Oui",0,MIN(MAX(0,$G44-'Paramètres'!$D$15),IF('Paramètres'!$E$15=0,MAX(0,$G44-'Paramètres'!$D$15),'Paramètres'!$E$15))*'Paramètres'!$C$15),0))</f>
        <v/>
      </c>
      <c r="M44" s="24">
        <f>IF($A44="","",IFERROR(IF('Paramètres'!$F$16&lt;&gt;"Oui",0,MIN(MAX(0,$G44-'Paramètres'!$D$16),IF('Paramètres'!$E$16=0,MAX(0,$G44-'Paramètres'!$D$16),'Paramètres'!$E$16))*'Paramètres'!$C$16),0))</f>
        <v/>
      </c>
      <c r="N44" s="24">
        <f>IF($A44="","",IFERROR(IF('Paramètres'!$F$17&lt;&gt;"Oui",0,MIN(MAX(0,$G44-'Paramètres'!$D$17),IF('Paramètres'!$E$17=0,MAX(0,$G44-'Paramètres'!$D$17),'Paramètres'!$E$17))*'Paramètres'!$C$17),0))</f>
        <v/>
      </c>
      <c r="O44" s="24">
        <f>IF($A44="","",IFERROR(IF('Paramètres'!$F$18&lt;&gt;"Oui",0,MIN(MAX(0,$G44-'Paramètres'!$D$18),IF('Paramètres'!$E$18=0,MAX(0,$G44-'Paramètres'!$D$18),'Paramètres'!$E$18))*'Paramètres'!$C$18),0))</f>
        <v/>
      </c>
      <c r="P44" s="24">
        <f>IF($A44="","",IFERROR(IF('Paramètres'!$F$19&lt;&gt;"Oui",0,MIN(MAX(0,$G44-'Paramètres'!$D$19),IF('Paramètres'!$E$19=0,MAX(0,$G44-'Paramètres'!$D$19),'Paramètres'!$E$19))*'Paramètres'!$C$19),0))</f>
        <v/>
      </c>
      <c r="Q44" s="24">
        <f>IF($A44="","",IFERROR(IF('Paramètres'!$F$20&lt;&gt;"Oui",0,MIN(MAX(0,$G44-'Paramètres'!$D$20),IF('Paramètres'!$E$20=0,MAX(0,$G44-'Paramètres'!$D$20),'Paramètres'!$E$20))*'Paramètres'!$C$20),0))</f>
        <v/>
      </c>
      <c r="R44" s="24">
        <f>IF($A44="","",IFERROR(IF('Paramètres'!$F$21&lt;&gt;"Oui",0,MIN(MAX(0,$G44-'Paramètres'!$D$21),IF('Paramètres'!$E$21=0,MAX(0,$G44-'Paramètres'!$D$21),'Paramètres'!$E$21))*'Paramètres'!$C$21),0))</f>
        <v/>
      </c>
      <c r="S44" s="24">
        <f>IF($A44="","",IFERROR(IF('Paramètres'!$F$22&lt;&gt;"Oui",0,MIN(MAX(0,$G44-'Paramètres'!$D$22),IF('Paramètres'!$E$22=0,MAX(0,$G44-'Paramètres'!$D$22),'Paramètres'!$E$22))*'Paramètres'!$C$22),0))</f>
        <v/>
      </c>
      <c r="T44" s="24">
        <f>IF($A44="","",IFERROR(SUM($J44:$S44),0))</f>
        <v/>
      </c>
      <c r="U44" s="24">
        <f>IF($A44="","",IFERROR($E44+$F44+$H44+$T44,0))</f>
        <v/>
      </c>
      <c r="V44" s="24">
        <f>IF($A44="","",IFERROR($U44/12,0))</f>
        <v/>
      </c>
      <c r="W44" s="26">
        <f>IF($A44="","",IFERROR(($U44/$E44)-1,0))</f>
        <v/>
      </c>
      <c r="X44" s="14">
        <f>IF($A44="","",IFERROR(IF(OR($E44&lt;0,$F44&lt;0,$H44&lt;0),"À vérifier","OK"),"À vérifier"))</f>
        <v/>
      </c>
      <c r="Y44" s="14">
        <f>IF($A44="","",IFERROR(IF(COUNTIFS('Paramètres'!$F$13:$F$22,"Oui",'Paramètres'!$C$13:$C$22,0)&gt;0,"Taux actif à vérifier",IF(COUNTIFS('Paramètres'!$F$13:$F$22,"Oui",'Paramètres'!$H$13:$H$22,"")&gt;0,"Date à vérifier","OK")),"À vérifier"))</f>
        <v/>
      </c>
      <c r="Z44" s="14">
        <f>IF($A44="","",IFERROR(IF(ABS($U44-($E44+$F44+$H44+$T44))&lt;0.01,"OK","Écart à vérifier"),"Écart à vérifier"))</f>
        <v/>
      </c>
      <c r="AA44" s="14">
        <f>IF($A44="","",IFERROR(IF(AND($X44="OK",$Y44="OK",$Z44="OK"),"Calcul prêt","À vérifier"),"À vérifier"))</f>
        <v/>
      </c>
    </row>
    <row r="45">
      <c r="A45" s="19" t="n"/>
      <c r="B45" s="16" t="n"/>
      <c r="C45" s="16" t="n"/>
      <c r="D45" s="19" t="n"/>
      <c r="E45" s="21" t="n"/>
      <c r="F45" s="21" t="n"/>
      <c r="G45" s="24">
        <f>IF($A45="","",IFERROR($E45+$F45,0))</f>
        <v/>
      </c>
      <c r="H45" s="21" t="n"/>
      <c r="I45" s="25" t="n"/>
      <c r="J45" s="24">
        <f>IF($A45="","",IFERROR(IF('Paramètres'!$F$13&lt;&gt;"Oui",0,MIN(MAX(0,$G45-'Paramètres'!$D$13),IF('Paramètres'!$E$13=0,MAX(0,$G45-'Paramètres'!$D$13),'Paramètres'!$E$13))*'Paramètres'!$C$13),0))</f>
        <v/>
      </c>
      <c r="K45" s="24">
        <f>IF($A45="","",IFERROR(IF('Paramètres'!$F$14&lt;&gt;"Oui",0,MIN(MAX(0,$G45-'Paramètres'!$D$14),IF('Paramètres'!$E$14=0,MAX(0,$G45-'Paramètres'!$D$14),'Paramètres'!$E$14))*'Paramètres'!$C$14),0))</f>
        <v/>
      </c>
      <c r="L45" s="24">
        <f>IF($A45="","",IFERROR(IF('Paramètres'!$F$15&lt;&gt;"Oui",0,MIN(MAX(0,$G45-'Paramètres'!$D$15),IF('Paramètres'!$E$15=0,MAX(0,$G45-'Paramètres'!$D$15),'Paramètres'!$E$15))*'Paramètres'!$C$15),0))</f>
        <v/>
      </c>
      <c r="M45" s="24">
        <f>IF($A45="","",IFERROR(IF('Paramètres'!$F$16&lt;&gt;"Oui",0,MIN(MAX(0,$G45-'Paramètres'!$D$16),IF('Paramètres'!$E$16=0,MAX(0,$G45-'Paramètres'!$D$16),'Paramètres'!$E$16))*'Paramètres'!$C$16),0))</f>
        <v/>
      </c>
      <c r="N45" s="24">
        <f>IF($A45="","",IFERROR(IF('Paramètres'!$F$17&lt;&gt;"Oui",0,MIN(MAX(0,$G45-'Paramètres'!$D$17),IF('Paramètres'!$E$17=0,MAX(0,$G45-'Paramètres'!$D$17),'Paramètres'!$E$17))*'Paramètres'!$C$17),0))</f>
        <v/>
      </c>
      <c r="O45" s="24">
        <f>IF($A45="","",IFERROR(IF('Paramètres'!$F$18&lt;&gt;"Oui",0,MIN(MAX(0,$G45-'Paramètres'!$D$18),IF('Paramètres'!$E$18=0,MAX(0,$G45-'Paramètres'!$D$18),'Paramètres'!$E$18))*'Paramètres'!$C$18),0))</f>
        <v/>
      </c>
      <c r="P45" s="24">
        <f>IF($A45="","",IFERROR(IF('Paramètres'!$F$19&lt;&gt;"Oui",0,MIN(MAX(0,$G45-'Paramètres'!$D$19),IF('Paramètres'!$E$19=0,MAX(0,$G45-'Paramètres'!$D$19),'Paramètres'!$E$19))*'Paramètres'!$C$19),0))</f>
        <v/>
      </c>
      <c r="Q45" s="24">
        <f>IF($A45="","",IFERROR(IF('Paramètres'!$F$20&lt;&gt;"Oui",0,MIN(MAX(0,$G45-'Paramètres'!$D$20),IF('Paramètres'!$E$20=0,MAX(0,$G45-'Paramètres'!$D$20),'Paramètres'!$E$20))*'Paramètres'!$C$20),0))</f>
        <v/>
      </c>
      <c r="R45" s="24">
        <f>IF($A45="","",IFERROR(IF('Paramètres'!$F$21&lt;&gt;"Oui",0,MIN(MAX(0,$G45-'Paramètres'!$D$21),IF('Paramètres'!$E$21=0,MAX(0,$G45-'Paramètres'!$D$21),'Paramètres'!$E$21))*'Paramètres'!$C$21),0))</f>
        <v/>
      </c>
      <c r="S45" s="24">
        <f>IF($A45="","",IFERROR(IF('Paramètres'!$F$22&lt;&gt;"Oui",0,MIN(MAX(0,$G45-'Paramètres'!$D$22),IF('Paramètres'!$E$22=0,MAX(0,$G45-'Paramètres'!$D$22),'Paramètres'!$E$22))*'Paramètres'!$C$22),0))</f>
        <v/>
      </c>
      <c r="T45" s="24">
        <f>IF($A45="","",IFERROR(SUM($J45:$S45),0))</f>
        <v/>
      </c>
      <c r="U45" s="24">
        <f>IF($A45="","",IFERROR($E45+$F45+$H45+$T45,0))</f>
        <v/>
      </c>
      <c r="V45" s="24">
        <f>IF($A45="","",IFERROR($U45/12,0))</f>
        <v/>
      </c>
      <c r="W45" s="26">
        <f>IF($A45="","",IFERROR(($U45/$E45)-1,0))</f>
        <v/>
      </c>
      <c r="X45" s="14">
        <f>IF($A45="","",IFERROR(IF(OR($E45&lt;0,$F45&lt;0,$H45&lt;0),"À vérifier","OK"),"À vérifier"))</f>
        <v/>
      </c>
      <c r="Y45" s="14">
        <f>IF($A45="","",IFERROR(IF(COUNTIFS('Paramètres'!$F$13:$F$22,"Oui",'Paramètres'!$C$13:$C$22,0)&gt;0,"Taux actif à vérifier",IF(COUNTIFS('Paramètres'!$F$13:$F$22,"Oui",'Paramètres'!$H$13:$H$22,"")&gt;0,"Date à vérifier","OK")),"À vérifier"))</f>
        <v/>
      </c>
      <c r="Z45" s="14">
        <f>IF($A45="","",IFERROR(IF(ABS($U45-($E45+$F45+$H45+$T45))&lt;0.01,"OK","Écart à vérifier"),"Écart à vérifier"))</f>
        <v/>
      </c>
      <c r="AA45" s="14">
        <f>IF($A45="","",IFERROR(IF(AND($X45="OK",$Y45="OK",$Z45="OK"),"Calcul prêt","À vérifier"),"À vérifier"))</f>
        <v/>
      </c>
    </row>
    <row r="46">
      <c r="A46" s="19" t="n"/>
      <c r="B46" s="16" t="n"/>
      <c r="C46" s="16" t="n"/>
      <c r="D46" s="19" t="n"/>
      <c r="E46" s="21" t="n"/>
      <c r="F46" s="21" t="n"/>
      <c r="G46" s="24">
        <f>IF($A46="","",IFERROR($E46+$F46,0))</f>
        <v/>
      </c>
      <c r="H46" s="21" t="n"/>
      <c r="I46" s="25" t="n"/>
      <c r="J46" s="24">
        <f>IF($A46="","",IFERROR(IF('Paramètres'!$F$13&lt;&gt;"Oui",0,MIN(MAX(0,$G46-'Paramètres'!$D$13),IF('Paramètres'!$E$13=0,MAX(0,$G46-'Paramètres'!$D$13),'Paramètres'!$E$13))*'Paramètres'!$C$13),0))</f>
        <v/>
      </c>
      <c r="K46" s="24">
        <f>IF($A46="","",IFERROR(IF('Paramètres'!$F$14&lt;&gt;"Oui",0,MIN(MAX(0,$G46-'Paramètres'!$D$14),IF('Paramètres'!$E$14=0,MAX(0,$G46-'Paramètres'!$D$14),'Paramètres'!$E$14))*'Paramètres'!$C$14),0))</f>
        <v/>
      </c>
      <c r="L46" s="24">
        <f>IF($A46="","",IFERROR(IF('Paramètres'!$F$15&lt;&gt;"Oui",0,MIN(MAX(0,$G46-'Paramètres'!$D$15),IF('Paramètres'!$E$15=0,MAX(0,$G46-'Paramètres'!$D$15),'Paramètres'!$E$15))*'Paramètres'!$C$15),0))</f>
        <v/>
      </c>
      <c r="M46" s="24">
        <f>IF($A46="","",IFERROR(IF('Paramètres'!$F$16&lt;&gt;"Oui",0,MIN(MAX(0,$G46-'Paramètres'!$D$16),IF('Paramètres'!$E$16=0,MAX(0,$G46-'Paramètres'!$D$16),'Paramètres'!$E$16))*'Paramètres'!$C$16),0))</f>
        <v/>
      </c>
      <c r="N46" s="24">
        <f>IF($A46="","",IFERROR(IF('Paramètres'!$F$17&lt;&gt;"Oui",0,MIN(MAX(0,$G46-'Paramètres'!$D$17),IF('Paramètres'!$E$17=0,MAX(0,$G46-'Paramètres'!$D$17),'Paramètres'!$E$17))*'Paramètres'!$C$17),0))</f>
        <v/>
      </c>
      <c r="O46" s="24">
        <f>IF($A46="","",IFERROR(IF('Paramètres'!$F$18&lt;&gt;"Oui",0,MIN(MAX(0,$G46-'Paramètres'!$D$18),IF('Paramètres'!$E$18=0,MAX(0,$G46-'Paramètres'!$D$18),'Paramètres'!$E$18))*'Paramètres'!$C$18),0))</f>
        <v/>
      </c>
      <c r="P46" s="24">
        <f>IF($A46="","",IFERROR(IF('Paramètres'!$F$19&lt;&gt;"Oui",0,MIN(MAX(0,$G46-'Paramètres'!$D$19),IF('Paramètres'!$E$19=0,MAX(0,$G46-'Paramètres'!$D$19),'Paramètres'!$E$19))*'Paramètres'!$C$19),0))</f>
        <v/>
      </c>
      <c r="Q46" s="24">
        <f>IF($A46="","",IFERROR(IF('Paramètres'!$F$20&lt;&gt;"Oui",0,MIN(MAX(0,$G46-'Paramètres'!$D$20),IF('Paramètres'!$E$20=0,MAX(0,$G46-'Paramètres'!$D$20),'Paramètres'!$E$20))*'Paramètres'!$C$20),0))</f>
        <v/>
      </c>
      <c r="R46" s="24">
        <f>IF($A46="","",IFERROR(IF('Paramètres'!$F$21&lt;&gt;"Oui",0,MIN(MAX(0,$G46-'Paramètres'!$D$21),IF('Paramètres'!$E$21=0,MAX(0,$G46-'Paramètres'!$D$21),'Paramètres'!$E$21))*'Paramètres'!$C$21),0))</f>
        <v/>
      </c>
      <c r="S46" s="24">
        <f>IF($A46="","",IFERROR(IF('Paramètres'!$F$22&lt;&gt;"Oui",0,MIN(MAX(0,$G46-'Paramètres'!$D$22),IF('Paramètres'!$E$22=0,MAX(0,$G46-'Paramètres'!$D$22),'Paramètres'!$E$22))*'Paramètres'!$C$22),0))</f>
        <v/>
      </c>
      <c r="T46" s="24">
        <f>IF($A46="","",IFERROR(SUM($J46:$S46),0))</f>
        <v/>
      </c>
      <c r="U46" s="24">
        <f>IF($A46="","",IFERROR($E46+$F46+$H46+$T46,0))</f>
        <v/>
      </c>
      <c r="V46" s="24">
        <f>IF($A46="","",IFERROR($U46/12,0))</f>
        <v/>
      </c>
      <c r="W46" s="26">
        <f>IF($A46="","",IFERROR(($U46/$E46)-1,0))</f>
        <v/>
      </c>
      <c r="X46" s="14">
        <f>IF($A46="","",IFERROR(IF(OR($E46&lt;0,$F46&lt;0,$H46&lt;0),"À vérifier","OK"),"À vérifier"))</f>
        <v/>
      </c>
      <c r="Y46" s="14">
        <f>IF($A46="","",IFERROR(IF(COUNTIFS('Paramètres'!$F$13:$F$22,"Oui",'Paramètres'!$C$13:$C$22,0)&gt;0,"Taux actif à vérifier",IF(COUNTIFS('Paramètres'!$F$13:$F$22,"Oui",'Paramètres'!$H$13:$H$22,"")&gt;0,"Date à vérifier","OK")),"À vérifier"))</f>
        <v/>
      </c>
      <c r="Z46" s="14">
        <f>IF($A46="","",IFERROR(IF(ABS($U46-($E46+$F46+$H46+$T46))&lt;0.01,"OK","Écart à vérifier"),"Écart à vérifier"))</f>
        <v/>
      </c>
      <c r="AA46" s="14">
        <f>IF($A46="","",IFERROR(IF(AND($X46="OK",$Y46="OK",$Z46="OK"),"Calcul prêt","À vérifier"),"À vérifier"))</f>
        <v/>
      </c>
    </row>
    <row r="47">
      <c r="A47" s="19" t="n"/>
      <c r="B47" s="16" t="n"/>
      <c r="C47" s="16" t="n"/>
      <c r="D47" s="19" t="n"/>
      <c r="E47" s="21" t="n"/>
      <c r="F47" s="21" t="n"/>
      <c r="G47" s="24">
        <f>IF($A47="","",IFERROR($E47+$F47,0))</f>
        <v/>
      </c>
      <c r="H47" s="21" t="n"/>
      <c r="I47" s="25" t="n"/>
      <c r="J47" s="24">
        <f>IF($A47="","",IFERROR(IF('Paramètres'!$F$13&lt;&gt;"Oui",0,MIN(MAX(0,$G47-'Paramètres'!$D$13),IF('Paramètres'!$E$13=0,MAX(0,$G47-'Paramètres'!$D$13),'Paramètres'!$E$13))*'Paramètres'!$C$13),0))</f>
        <v/>
      </c>
      <c r="K47" s="24">
        <f>IF($A47="","",IFERROR(IF('Paramètres'!$F$14&lt;&gt;"Oui",0,MIN(MAX(0,$G47-'Paramètres'!$D$14),IF('Paramètres'!$E$14=0,MAX(0,$G47-'Paramètres'!$D$14),'Paramètres'!$E$14))*'Paramètres'!$C$14),0))</f>
        <v/>
      </c>
      <c r="L47" s="24">
        <f>IF($A47="","",IFERROR(IF('Paramètres'!$F$15&lt;&gt;"Oui",0,MIN(MAX(0,$G47-'Paramètres'!$D$15),IF('Paramètres'!$E$15=0,MAX(0,$G47-'Paramètres'!$D$15),'Paramètres'!$E$15))*'Paramètres'!$C$15),0))</f>
        <v/>
      </c>
      <c r="M47" s="24">
        <f>IF($A47="","",IFERROR(IF('Paramètres'!$F$16&lt;&gt;"Oui",0,MIN(MAX(0,$G47-'Paramètres'!$D$16),IF('Paramètres'!$E$16=0,MAX(0,$G47-'Paramètres'!$D$16),'Paramètres'!$E$16))*'Paramètres'!$C$16),0))</f>
        <v/>
      </c>
      <c r="N47" s="24">
        <f>IF($A47="","",IFERROR(IF('Paramètres'!$F$17&lt;&gt;"Oui",0,MIN(MAX(0,$G47-'Paramètres'!$D$17),IF('Paramètres'!$E$17=0,MAX(0,$G47-'Paramètres'!$D$17),'Paramètres'!$E$17))*'Paramètres'!$C$17),0))</f>
        <v/>
      </c>
      <c r="O47" s="24">
        <f>IF($A47="","",IFERROR(IF('Paramètres'!$F$18&lt;&gt;"Oui",0,MIN(MAX(0,$G47-'Paramètres'!$D$18),IF('Paramètres'!$E$18=0,MAX(0,$G47-'Paramètres'!$D$18),'Paramètres'!$E$18))*'Paramètres'!$C$18),0))</f>
        <v/>
      </c>
      <c r="P47" s="24">
        <f>IF($A47="","",IFERROR(IF('Paramètres'!$F$19&lt;&gt;"Oui",0,MIN(MAX(0,$G47-'Paramètres'!$D$19),IF('Paramètres'!$E$19=0,MAX(0,$G47-'Paramètres'!$D$19),'Paramètres'!$E$19))*'Paramètres'!$C$19),0))</f>
        <v/>
      </c>
      <c r="Q47" s="24">
        <f>IF($A47="","",IFERROR(IF('Paramètres'!$F$20&lt;&gt;"Oui",0,MIN(MAX(0,$G47-'Paramètres'!$D$20),IF('Paramètres'!$E$20=0,MAX(0,$G47-'Paramètres'!$D$20),'Paramètres'!$E$20))*'Paramètres'!$C$20),0))</f>
        <v/>
      </c>
      <c r="R47" s="24">
        <f>IF($A47="","",IFERROR(IF('Paramètres'!$F$21&lt;&gt;"Oui",0,MIN(MAX(0,$G47-'Paramètres'!$D$21),IF('Paramètres'!$E$21=0,MAX(0,$G47-'Paramètres'!$D$21),'Paramètres'!$E$21))*'Paramètres'!$C$21),0))</f>
        <v/>
      </c>
      <c r="S47" s="24">
        <f>IF($A47="","",IFERROR(IF('Paramètres'!$F$22&lt;&gt;"Oui",0,MIN(MAX(0,$G47-'Paramètres'!$D$22),IF('Paramètres'!$E$22=0,MAX(0,$G47-'Paramètres'!$D$22),'Paramètres'!$E$22))*'Paramètres'!$C$22),0))</f>
        <v/>
      </c>
      <c r="T47" s="24">
        <f>IF($A47="","",IFERROR(SUM($J47:$S47),0))</f>
        <v/>
      </c>
      <c r="U47" s="24">
        <f>IF($A47="","",IFERROR($E47+$F47+$H47+$T47,0))</f>
        <v/>
      </c>
      <c r="V47" s="24">
        <f>IF($A47="","",IFERROR($U47/12,0))</f>
        <v/>
      </c>
      <c r="W47" s="26">
        <f>IF($A47="","",IFERROR(($U47/$E47)-1,0))</f>
        <v/>
      </c>
      <c r="X47" s="14">
        <f>IF($A47="","",IFERROR(IF(OR($E47&lt;0,$F47&lt;0,$H47&lt;0),"À vérifier","OK"),"À vérifier"))</f>
        <v/>
      </c>
      <c r="Y47" s="14">
        <f>IF($A47="","",IFERROR(IF(COUNTIFS('Paramètres'!$F$13:$F$22,"Oui",'Paramètres'!$C$13:$C$22,0)&gt;0,"Taux actif à vérifier",IF(COUNTIFS('Paramètres'!$F$13:$F$22,"Oui",'Paramètres'!$H$13:$H$22,"")&gt;0,"Date à vérifier","OK")),"À vérifier"))</f>
        <v/>
      </c>
      <c r="Z47" s="14">
        <f>IF($A47="","",IFERROR(IF(ABS($U47-($E47+$F47+$H47+$T47))&lt;0.01,"OK","Écart à vérifier"),"Écart à vérifier"))</f>
        <v/>
      </c>
      <c r="AA47" s="14">
        <f>IF($A47="","",IFERROR(IF(AND($X47="OK",$Y47="OK",$Z47="OK"),"Calcul prêt","À vérifier"),"À vérifier"))</f>
        <v/>
      </c>
    </row>
    <row r="48">
      <c r="A48" s="19" t="n"/>
      <c r="B48" s="16" t="n"/>
      <c r="C48" s="16" t="n"/>
      <c r="D48" s="19" t="n"/>
      <c r="E48" s="21" t="n"/>
      <c r="F48" s="21" t="n"/>
      <c r="G48" s="24">
        <f>IF($A48="","",IFERROR($E48+$F48,0))</f>
        <v/>
      </c>
      <c r="H48" s="21" t="n"/>
      <c r="I48" s="25" t="n"/>
      <c r="J48" s="24">
        <f>IF($A48="","",IFERROR(IF('Paramètres'!$F$13&lt;&gt;"Oui",0,MIN(MAX(0,$G48-'Paramètres'!$D$13),IF('Paramètres'!$E$13=0,MAX(0,$G48-'Paramètres'!$D$13),'Paramètres'!$E$13))*'Paramètres'!$C$13),0))</f>
        <v/>
      </c>
      <c r="K48" s="24">
        <f>IF($A48="","",IFERROR(IF('Paramètres'!$F$14&lt;&gt;"Oui",0,MIN(MAX(0,$G48-'Paramètres'!$D$14),IF('Paramètres'!$E$14=0,MAX(0,$G48-'Paramètres'!$D$14),'Paramètres'!$E$14))*'Paramètres'!$C$14),0))</f>
        <v/>
      </c>
      <c r="L48" s="24">
        <f>IF($A48="","",IFERROR(IF('Paramètres'!$F$15&lt;&gt;"Oui",0,MIN(MAX(0,$G48-'Paramètres'!$D$15),IF('Paramètres'!$E$15=0,MAX(0,$G48-'Paramètres'!$D$15),'Paramètres'!$E$15))*'Paramètres'!$C$15),0))</f>
        <v/>
      </c>
      <c r="M48" s="24">
        <f>IF($A48="","",IFERROR(IF('Paramètres'!$F$16&lt;&gt;"Oui",0,MIN(MAX(0,$G48-'Paramètres'!$D$16),IF('Paramètres'!$E$16=0,MAX(0,$G48-'Paramètres'!$D$16),'Paramètres'!$E$16))*'Paramètres'!$C$16),0))</f>
        <v/>
      </c>
      <c r="N48" s="24">
        <f>IF($A48="","",IFERROR(IF('Paramètres'!$F$17&lt;&gt;"Oui",0,MIN(MAX(0,$G48-'Paramètres'!$D$17),IF('Paramètres'!$E$17=0,MAX(0,$G48-'Paramètres'!$D$17),'Paramètres'!$E$17))*'Paramètres'!$C$17),0))</f>
        <v/>
      </c>
      <c r="O48" s="24">
        <f>IF($A48="","",IFERROR(IF('Paramètres'!$F$18&lt;&gt;"Oui",0,MIN(MAX(0,$G48-'Paramètres'!$D$18),IF('Paramètres'!$E$18=0,MAX(0,$G48-'Paramètres'!$D$18),'Paramètres'!$E$18))*'Paramètres'!$C$18),0))</f>
        <v/>
      </c>
      <c r="P48" s="24">
        <f>IF($A48="","",IFERROR(IF('Paramètres'!$F$19&lt;&gt;"Oui",0,MIN(MAX(0,$G48-'Paramètres'!$D$19),IF('Paramètres'!$E$19=0,MAX(0,$G48-'Paramètres'!$D$19),'Paramètres'!$E$19))*'Paramètres'!$C$19),0))</f>
        <v/>
      </c>
      <c r="Q48" s="24">
        <f>IF($A48="","",IFERROR(IF('Paramètres'!$F$20&lt;&gt;"Oui",0,MIN(MAX(0,$G48-'Paramètres'!$D$20),IF('Paramètres'!$E$20=0,MAX(0,$G48-'Paramètres'!$D$20),'Paramètres'!$E$20))*'Paramètres'!$C$20),0))</f>
        <v/>
      </c>
      <c r="R48" s="24">
        <f>IF($A48="","",IFERROR(IF('Paramètres'!$F$21&lt;&gt;"Oui",0,MIN(MAX(0,$G48-'Paramètres'!$D$21),IF('Paramètres'!$E$21=0,MAX(0,$G48-'Paramètres'!$D$21),'Paramètres'!$E$21))*'Paramètres'!$C$21),0))</f>
        <v/>
      </c>
      <c r="S48" s="24">
        <f>IF($A48="","",IFERROR(IF('Paramètres'!$F$22&lt;&gt;"Oui",0,MIN(MAX(0,$G48-'Paramètres'!$D$22),IF('Paramètres'!$E$22=0,MAX(0,$G48-'Paramètres'!$D$22),'Paramètres'!$E$22))*'Paramètres'!$C$22),0))</f>
        <v/>
      </c>
      <c r="T48" s="24">
        <f>IF($A48="","",IFERROR(SUM($J48:$S48),0))</f>
        <v/>
      </c>
      <c r="U48" s="24">
        <f>IF($A48="","",IFERROR($E48+$F48+$H48+$T48,0))</f>
        <v/>
      </c>
      <c r="V48" s="24">
        <f>IF($A48="","",IFERROR($U48/12,0))</f>
        <v/>
      </c>
      <c r="W48" s="26">
        <f>IF($A48="","",IFERROR(($U48/$E48)-1,0))</f>
        <v/>
      </c>
      <c r="X48" s="14">
        <f>IF($A48="","",IFERROR(IF(OR($E48&lt;0,$F48&lt;0,$H48&lt;0),"À vérifier","OK"),"À vérifier"))</f>
        <v/>
      </c>
      <c r="Y48" s="14">
        <f>IF($A48="","",IFERROR(IF(COUNTIFS('Paramètres'!$F$13:$F$22,"Oui",'Paramètres'!$C$13:$C$22,0)&gt;0,"Taux actif à vérifier",IF(COUNTIFS('Paramètres'!$F$13:$F$22,"Oui",'Paramètres'!$H$13:$H$22,"")&gt;0,"Date à vérifier","OK")),"À vérifier"))</f>
        <v/>
      </c>
      <c r="Z48" s="14">
        <f>IF($A48="","",IFERROR(IF(ABS($U48-($E48+$F48+$H48+$T48))&lt;0.01,"OK","Écart à vérifier"),"Écart à vérifier"))</f>
        <v/>
      </c>
      <c r="AA48" s="14">
        <f>IF($A48="","",IFERROR(IF(AND($X48="OK",$Y48="OK",$Z48="OK"),"Calcul prêt","À vérifier"),"À vérifier"))</f>
        <v/>
      </c>
    </row>
    <row r="49">
      <c r="A49" s="19" t="n"/>
      <c r="B49" s="16" t="n"/>
      <c r="C49" s="16" t="n"/>
      <c r="D49" s="19" t="n"/>
      <c r="E49" s="21" t="n"/>
      <c r="F49" s="21" t="n"/>
      <c r="G49" s="24">
        <f>IF($A49="","",IFERROR($E49+$F49,0))</f>
        <v/>
      </c>
      <c r="H49" s="21" t="n"/>
      <c r="I49" s="25" t="n"/>
      <c r="J49" s="24">
        <f>IF($A49="","",IFERROR(IF('Paramètres'!$F$13&lt;&gt;"Oui",0,MIN(MAX(0,$G49-'Paramètres'!$D$13),IF('Paramètres'!$E$13=0,MAX(0,$G49-'Paramètres'!$D$13),'Paramètres'!$E$13))*'Paramètres'!$C$13),0))</f>
        <v/>
      </c>
      <c r="K49" s="24">
        <f>IF($A49="","",IFERROR(IF('Paramètres'!$F$14&lt;&gt;"Oui",0,MIN(MAX(0,$G49-'Paramètres'!$D$14),IF('Paramètres'!$E$14=0,MAX(0,$G49-'Paramètres'!$D$14),'Paramètres'!$E$14))*'Paramètres'!$C$14),0))</f>
        <v/>
      </c>
      <c r="L49" s="24">
        <f>IF($A49="","",IFERROR(IF('Paramètres'!$F$15&lt;&gt;"Oui",0,MIN(MAX(0,$G49-'Paramètres'!$D$15),IF('Paramètres'!$E$15=0,MAX(0,$G49-'Paramètres'!$D$15),'Paramètres'!$E$15))*'Paramètres'!$C$15),0))</f>
        <v/>
      </c>
      <c r="M49" s="24">
        <f>IF($A49="","",IFERROR(IF('Paramètres'!$F$16&lt;&gt;"Oui",0,MIN(MAX(0,$G49-'Paramètres'!$D$16),IF('Paramètres'!$E$16=0,MAX(0,$G49-'Paramètres'!$D$16),'Paramètres'!$E$16))*'Paramètres'!$C$16),0))</f>
        <v/>
      </c>
      <c r="N49" s="24">
        <f>IF($A49="","",IFERROR(IF('Paramètres'!$F$17&lt;&gt;"Oui",0,MIN(MAX(0,$G49-'Paramètres'!$D$17),IF('Paramètres'!$E$17=0,MAX(0,$G49-'Paramètres'!$D$17),'Paramètres'!$E$17))*'Paramètres'!$C$17),0))</f>
        <v/>
      </c>
      <c r="O49" s="24">
        <f>IF($A49="","",IFERROR(IF('Paramètres'!$F$18&lt;&gt;"Oui",0,MIN(MAX(0,$G49-'Paramètres'!$D$18),IF('Paramètres'!$E$18=0,MAX(0,$G49-'Paramètres'!$D$18),'Paramètres'!$E$18))*'Paramètres'!$C$18),0))</f>
        <v/>
      </c>
      <c r="P49" s="24">
        <f>IF($A49="","",IFERROR(IF('Paramètres'!$F$19&lt;&gt;"Oui",0,MIN(MAX(0,$G49-'Paramètres'!$D$19),IF('Paramètres'!$E$19=0,MAX(0,$G49-'Paramètres'!$D$19),'Paramètres'!$E$19))*'Paramètres'!$C$19),0))</f>
        <v/>
      </c>
      <c r="Q49" s="24">
        <f>IF($A49="","",IFERROR(IF('Paramètres'!$F$20&lt;&gt;"Oui",0,MIN(MAX(0,$G49-'Paramètres'!$D$20),IF('Paramètres'!$E$20=0,MAX(0,$G49-'Paramètres'!$D$20),'Paramètres'!$E$20))*'Paramètres'!$C$20),0))</f>
        <v/>
      </c>
      <c r="R49" s="24">
        <f>IF($A49="","",IFERROR(IF('Paramètres'!$F$21&lt;&gt;"Oui",0,MIN(MAX(0,$G49-'Paramètres'!$D$21),IF('Paramètres'!$E$21=0,MAX(0,$G49-'Paramètres'!$D$21),'Paramètres'!$E$21))*'Paramètres'!$C$21),0))</f>
        <v/>
      </c>
      <c r="S49" s="24">
        <f>IF($A49="","",IFERROR(IF('Paramètres'!$F$22&lt;&gt;"Oui",0,MIN(MAX(0,$G49-'Paramètres'!$D$22),IF('Paramètres'!$E$22=0,MAX(0,$G49-'Paramètres'!$D$22),'Paramètres'!$E$22))*'Paramètres'!$C$22),0))</f>
        <v/>
      </c>
      <c r="T49" s="24">
        <f>IF($A49="","",IFERROR(SUM($J49:$S49),0))</f>
        <v/>
      </c>
      <c r="U49" s="24">
        <f>IF($A49="","",IFERROR($E49+$F49+$H49+$T49,0))</f>
        <v/>
      </c>
      <c r="V49" s="24">
        <f>IF($A49="","",IFERROR($U49/12,0))</f>
        <v/>
      </c>
      <c r="W49" s="26">
        <f>IF($A49="","",IFERROR(($U49/$E49)-1,0))</f>
        <v/>
      </c>
      <c r="X49" s="14">
        <f>IF($A49="","",IFERROR(IF(OR($E49&lt;0,$F49&lt;0,$H49&lt;0),"À vérifier","OK"),"À vérifier"))</f>
        <v/>
      </c>
      <c r="Y49" s="14">
        <f>IF($A49="","",IFERROR(IF(COUNTIFS('Paramètres'!$F$13:$F$22,"Oui",'Paramètres'!$C$13:$C$22,0)&gt;0,"Taux actif à vérifier",IF(COUNTIFS('Paramètres'!$F$13:$F$22,"Oui",'Paramètres'!$H$13:$H$22,"")&gt;0,"Date à vérifier","OK")),"À vérifier"))</f>
        <v/>
      </c>
      <c r="Z49" s="14">
        <f>IF($A49="","",IFERROR(IF(ABS($U49-($E49+$F49+$H49+$T49))&lt;0.01,"OK","Écart à vérifier"),"Écart à vérifier"))</f>
        <v/>
      </c>
      <c r="AA49" s="14">
        <f>IF($A49="","",IFERROR(IF(AND($X49="OK",$Y49="OK",$Z49="OK"),"Calcul prêt","À vérifier"),"À vérifier"))</f>
        <v/>
      </c>
    </row>
    <row r="50">
      <c r="A50" s="19" t="n"/>
      <c r="B50" s="16" t="n"/>
      <c r="C50" s="16" t="n"/>
      <c r="D50" s="19" t="n"/>
      <c r="E50" s="21" t="n"/>
      <c r="F50" s="21" t="n"/>
      <c r="G50" s="24">
        <f>IF($A50="","",IFERROR($E50+$F50,0))</f>
        <v/>
      </c>
      <c r="H50" s="21" t="n"/>
      <c r="I50" s="25" t="n"/>
      <c r="J50" s="24">
        <f>IF($A50="","",IFERROR(IF('Paramètres'!$F$13&lt;&gt;"Oui",0,MIN(MAX(0,$G50-'Paramètres'!$D$13),IF('Paramètres'!$E$13=0,MAX(0,$G50-'Paramètres'!$D$13),'Paramètres'!$E$13))*'Paramètres'!$C$13),0))</f>
        <v/>
      </c>
      <c r="K50" s="24">
        <f>IF($A50="","",IFERROR(IF('Paramètres'!$F$14&lt;&gt;"Oui",0,MIN(MAX(0,$G50-'Paramètres'!$D$14),IF('Paramètres'!$E$14=0,MAX(0,$G50-'Paramètres'!$D$14),'Paramètres'!$E$14))*'Paramètres'!$C$14),0))</f>
        <v/>
      </c>
      <c r="L50" s="24">
        <f>IF($A50="","",IFERROR(IF('Paramètres'!$F$15&lt;&gt;"Oui",0,MIN(MAX(0,$G50-'Paramètres'!$D$15),IF('Paramètres'!$E$15=0,MAX(0,$G50-'Paramètres'!$D$15),'Paramètres'!$E$15))*'Paramètres'!$C$15),0))</f>
        <v/>
      </c>
      <c r="M50" s="24">
        <f>IF($A50="","",IFERROR(IF('Paramètres'!$F$16&lt;&gt;"Oui",0,MIN(MAX(0,$G50-'Paramètres'!$D$16),IF('Paramètres'!$E$16=0,MAX(0,$G50-'Paramètres'!$D$16),'Paramètres'!$E$16))*'Paramètres'!$C$16),0))</f>
        <v/>
      </c>
      <c r="N50" s="24">
        <f>IF($A50="","",IFERROR(IF('Paramètres'!$F$17&lt;&gt;"Oui",0,MIN(MAX(0,$G50-'Paramètres'!$D$17),IF('Paramètres'!$E$17=0,MAX(0,$G50-'Paramètres'!$D$17),'Paramètres'!$E$17))*'Paramètres'!$C$17),0))</f>
        <v/>
      </c>
      <c r="O50" s="24">
        <f>IF($A50="","",IFERROR(IF('Paramètres'!$F$18&lt;&gt;"Oui",0,MIN(MAX(0,$G50-'Paramètres'!$D$18),IF('Paramètres'!$E$18=0,MAX(0,$G50-'Paramètres'!$D$18),'Paramètres'!$E$18))*'Paramètres'!$C$18),0))</f>
        <v/>
      </c>
      <c r="P50" s="24">
        <f>IF($A50="","",IFERROR(IF('Paramètres'!$F$19&lt;&gt;"Oui",0,MIN(MAX(0,$G50-'Paramètres'!$D$19),IF('Paramètres'!$E$19=0,MAX(0,$G50-'Paramètres'!$D$19),'Paramètres'!$E$19))*'Paramètres'!$C$19),0))</f>
        <v/>
      </c>
      <c r="Q50" s="24">
        <f>IF($A50="","",IFERROR(IF('Paramètres'!$F$20&lt;&gt;"Oui",0,MIN(MAX(0,$G50-'Paramètres'!$D$20),IF('Paramètres'!$E$20=0,MAX(0,$G50-'Paramètres'!$D$20),'Paramètres'!$E$20))*'Paramètres'!$C$20),0))</f>
        <v/>
      </c>
      <c r="R50" s="24">
        <f>IF($A50="","",IFERROR(IF('Paramètres'!$F$21&lt;&gt;"Oui",0,MIN(MAX(0,$G50-'Paramètres'!$D$21),IF('Paramètres'!$E$21=0,MAX(0,$G50-'Paramètres'!$D$21),'Paramètres'!$E$21))*'Paramètres'!$C$21),0))</f>
        <v/>
      </c>
      <c r="S50" s="24">
        <f>IF($A50="","",IFERROR(IF('Paramètres'!$F$22&lt;&gt;"Oui",0,MIN(MAX(0,$G50-'Paramètres'!$D$22),IF('Paramètres'!$E$22=0,MAX(0,$G50-'Paramètres'!$D$22),'Paramètres'!$E$22))*'Paramètres'!$C$22),0))</f>
        <v/>
      </c>
      <c r="T50" s="24">
        <f>IF($A50="","",IFERROR(SUM($J50:$S50),0))</f>
        <v/>
      </c>
      <c r="U50" s="24">
        <f>IF($A50="","",IFERROR($E50+$F50+$H50+$T50,0))</f>
        <v/>
      </c>
      <c r="V50" s="24">
        <f>IF($A50="","",IFERROR($U50/12,0))</f>
        <v/>
      </c>
      <c r="W50" s="26">
        <f>IF($A50="","",IFERROR(($U50/$E50)-1,0))</f>
        <v/>
      </c>
      <c r="X50" s="14">
        <f>IF($A50="","",IFERROR(IF(OR($E50&lt;0,$F50&lt;0,$H50&lt;0),"À vérifier","OK"),"À vérifier"))</f>
        <v/>
      </c>
      <c r="Y50" s="14">
        <f>IF($A50="","",IFERROR(IF(COUNTIFS('Paramètres'!$F$13:$F$22,"Oui",'Paramètres'!$C$13:$C$22,0)&gt;0,"Taux actif à vérifier",IF(COUNTIFS('Paramètres'!$F$13:$F$22,"Oui",'Paramètres'!$H$13:$H$22,"")&gt;0,"Date à vérifier","OK")),"À vérifier"))</f>
        <v/>
      </c>
      <c r="Z50" s="14">
        <f>IF($A50="","",IFERROR(IF(ABS($U50-($E50+$F50+$H50+$T50))&lt;0.01,"OK","Écart à vérifier"),"Écart à vérifier"))</f>
        <v/>
      </c>
      <c r="AA50" s="14">
        <f>IF($A50="","",IFERROR(IF(AND($X50="OK",$Y50="OK",$Z50="OK"),"Calcul prêt","À vérifier"),"À vérifier"))</f>
        <v/>
      </c>
    </row>
    <row r="51">
      <c r="A51" s="19" t="n"/>
      <c r="B51" s="16" t="n"/>
      <c r="C51" s="16" t="n"/>
      <c r="D51" s="19" t="n"/>
      <c r="E51" s="21" t="n"/>
      <c r="F51" s="21" t="n"/>
      <c r="G51" s="24">
        <f>IF($A51="","",IFERROR($E51+$F51,0))</f>
        <v/>
      </c>
      <c r="H51" s="21" t="n"/>
      <c r="I51" s="25" t="n"/>
      <c r="J51" s="24">
        <f>IF($A51="","",IFERROR(IF('Paramètres'!$F$13&lt;&gt;"Oui",0,MIN(MAX(0,$G51-'Paramètres'!$D$13),IF('Paramètres'!$E$13=0,MAX(0,$G51-'Paramètres'!$D$13),'Paramètres'!$E$13))*'Paramètres'!$C$13),0))</f>
        <v/>
      </c>
      <c r="K51" s="24">
        <f>IF($A51="","",IFERROR(IF('Paramètres'!$F$14&lt;&gt;"Oui",0,MIN(MAX(0,$G51-'Paramètres'!$D$14),IF('Paramètres'!$E$14=0,MAX(0,$G51-'Paramètres'!$D$14),'Paramètres'!$E$14))*'Paramètres'!$C$14),0))</f>
        <v/>
      </c>
      <c r="L51" s="24">
        <f>IF($A51="","",IFERROR(IF('Paramètres'!$F$15&lt;&gt;"Oui",0,MIN(MAX(0,$G51-'Paramètres'!$D$15),IF('Paramètres'!$E$15=0,MAX(0,$G51-'Paramètres'!$D$15),'Paramètres'!$E$15))*'Paramètres'!$C$15),0))</f>
        <v/>
      </c>
      <c r="M51" s="24">
        <f>IF($A51="","",IFERROR(IF('Paramètres'!$F$16&lt;&gt;"Oui",0,MIN(MAX(0,$G51-'Paramètres'!$D$16),IF('Paramètres'!$E$16=0,MAX(0,$G51-'Paramètres'!$D$16),'Paramètres'!$E$16))*'Paramètres'!$C$16),0))</f>
        <v/>
      </c>
      <c r="N51" s="24">
        <f>IF($A51="","",IFERROR(IF('Paramètres'!$F$17&lt;&gt;"Oui",0,MIN(MAX(0,$G51-'Paramètres'!$D$17),IF('Paramètres'!$E$17=0,MAX(0,$G51-'Paramètres'!$D$17),'Paramètres'!$E$17))*'Paramètres'!$C$17),0))</f>
        <v/>
      </c>
      <c r="O51" s="24">
        <f>IF($A51="","",IFERROR(IF('Paramètres'!$F$18&lt;&gt;"Oui",0,MIN(MAX(0,$G51-'Paramètres'!$D$18),IF('Paramètres'!$E$18=0,MAX(0,$G51-'Paramètres'!$D$18),'Paramètres'!$E$18))*'Paramètres'!$C$18),0))</f>
        <v/>
      </c>
      <c r="P51" s="24">
        <f>IF($A51="","",IFERROR(IF('Paramètres'!$F$19&lt;&gt;"Oui",0,MIN(MAX(0,$G51-'Paramètres'!$D$19),IF('Paramètres'!$E$19=0,MAX(0,$G51-'Paramètres'!$D$19),'Paramètres'!$E$19))*'Paramètres'!$C$19),0))</f>
        <v/>
      </c>
      <c r="Q51" s="24">
        <f>IF($A51="","",IFERROR(IF('Paramètres'!$F$20&lt;&gt;"Oui",0,MIN(MAX(0,$G51-'Paramètres'!$D$20),IF('Paramètres'!$E$20=0,MAX(0,$G51-'Paramètres'!$D$20),'Paramètres'!$E$20))*'Paramètres'!$C$20),0))</f>
        <v/>
      </c>
      <c r="R51" s="24">
        <f>IF($A51="","",IFERROR(IF('Paramètres'!$F$21&lt;&gt;"Oui",0,MIN(MAX(0,$G51-'Paramètres'!$D$21),IF('Paramètres'!$E$21=0,MAX(0,$G51-'Paramètres'!$D$21),'Paramètres'!$E$21))*'Paramètres'!$C$21),0))</f>
        <v/>
      </c>
      <c r="S51" s="24">
        <f>IF($A51="","",IFERROR(IF('Paramètres'!$F$22&lt;&gt;"Oui",0,MIN(MAX(0,$G51-'Paramètres'!$D$22),IF('Paramètres'!$E$22=0,MAX(0,$G51-'Paramètres'!$D$22),'Paramètres'!$E$22))*'Paramètres'!$C$22),0))</f>
        <v/>
      </c>
      <c r="T51" s="24">
        <f>IF($A51="","",IFERROR(SUM($J51:$S51),0))</f>
        <v/>
      </c>
      <c r="U51" s="24">
        <f>IF($A51="","",IFERROR($E51+$F51+$H51+$T51,0))</f>
        <v/>
      </c>
      <c r="V51" s="24">
        <f>IF($A51="","",IFERROR($U51/12,0))</f>
        <v/>
      </c>
      <c r="W51" s="26">
        <f>IF($A51="","",IFERROR(($U51/$E51)-1,0))</f>
        <v/>
      </c>
      <c r="X51" s="14">
        <f>IF($A51="","",IFERROR(IF(OR($E51&lt;0,$F51&lt;0,$H51&lt;0),"À vérifier","OK"),"À vérifier"))</f>
        <v/>
      </c>
      <c r="Y51" s="14">
        <f>IF($A51="","",IFERROR(IF(COUNTIFS('Paramètres'!$F$13:$F$22,"Oui",'Paramètres'!$C$13:$C$22,0)&gt;0,"Taux actif à vérifier",IF(COUNTIFS('Paramètres'!$F$13:$F$22,"Oui",'Paramètres'!$H$13:$H$22,"")&gt;0,"Date à vérifier","OK")),"À vérifier"))</f>
        <v/>
      </c>
      <c r="Z51" s="14">
        <f>IF($A51="","",IFERROR(IF(ABS($U51-($E51+$F51+$H51+$T51))&lt;0.01,"OK","Écart à vérifier"),"Écart à vérifier"))</f>
        <v/>
      </c>
      <c r="AA51" s="14">
        <f>IF($A51="","",IFERROR(IF(AND($X51="OK",$Y51="OK",$Z51="OK"),"Calcul prêt","À vérifier"),"À vérifier"))</f>
        <v/>
      </c>
    </row>
    <row r="52">
      <c r="A52" s="19" t="n"/>
      <c r="B52" s="16" t="n"/>
      <c r="C52" s="16" t="n"/>
      <c r="D52" s="19" t="n"/>
      <c r="E52" s="21" t="n"/>
      <c r="F52" s="21" t="n"/>
      <c r="G52" s="24">
        <f>IF($A52="","",IFERROR($E52+$F52,0))</f>
        <v/>
      </c>
      <c r="H52" s="21" t="n"/>
      <c r="I52" s="25" t="n"/>
      <c r="J52" s="24">
        <f>IF($A52="","",IFERROR(IF('Paramètres'!$F$13&lt;&gt;"Oui",0,MIN(MAX(0,$G52-'Paramètres'!$D$13),IF('Paramètres'!$E$13=0,MAX(0,$G52-'Paramètres'!$D$13),'Paramètres'!$E$13))*'Paramètres'!$C$13),0))</f>
        <v/>
      </c>
      <c r="K52" s="24">
        <f>IF($A52="","",IFERROR(IF('Paramètres'!$F$14&lt;&gt;"Oui",0,MIN(MAX(0,$G52-'Paramètres'!$D$14),IF('Paramètres'!$E$14=0,MAX(0,$G52-'Paramètres'!$D$14),'Paramètres'!$E$14))*'Paramètres'!$C$14),0))</f>
        <v/>
      </c>
      <c r="L52" s="24">
        <f>IF($A52="","",IFERROR(IF('Paramètres'!$F$15&lt;&gt;"Oui",0,MIN(MAX(0,$G52-'Paramètres'!$D$15),IF('Paramètres'!$E$15=0,MAX(0,$G52-'Paramètres'!$D$15),'Paramètres'!$E$15))*'Paramètres'!$C$15),0))</f>
        <v/>
      </c>
      <c r="M52" s="24">
        <f>IF($A52="","",IFERROR(IF('Paramètres'!$F$16&lt;&gt;"Oui",0,MIN(MAX(0,$G52-'Paramètres'!$D$16),IF('Paramètres'!$E$16=0,MAX(0,$G52-'Paramètres'!$D$16),'Paramètres'!$E$16))*'Paramètres'!$C$16),0))</f>
        <v/>
      </c>
      <c r="N52" s="24">
        <f>IF($A52="","",IFERROR(IF('Paramètres'!$F$17&lt;&gt;"Oui",0,MIN(MAX(0,$G52-'Paramètres'!$D$17),IF('Paramètres'!$E$17=0,MAX(0,$G52-'Paramètres'!$D$17),'Paramètres'!$E$17))*'Paramètres'!$C$17),0))</f>
        <v/>
      </c>
      <c r="O52" s="24">
        <f>IF($A52="","",IFERROR(IF('Paramètres'!$F$18&lt;&gt;"Oui",0,MIN(MAX(0,$G52-'Paramètres'!$D$18),IF('Paramètres'!$E$18=0,MAX(0,$G52-'Paramètres'!$D$18),'Paramètres'!$E$18))*'Paramètres'!$C$18),0))</f>
        <v/>
      </c>
      <c r="P52" s="24">
        <f>IF($A52="","",IFERROR(IF('Paramètres'!$F$19&lt;&gt;"Oui",0,MIN(MAX(0,$G52-'Paramètres'!$D$19),IF('Paramètres'!$E$19=0,MAX(0,$G52-'Paramètres'!$D$19),'Paramètres'!$E$19))*'Paramètres'!$C$19),0))</f>
        <v/>
      </c>
      <c r="Q52" s="24">
        <f>IF($A52="","",IFERROR(IF('Paramètres'!$F$20&lt;&gt;"Oui",0,MIN(MAX(0,$G52-'Paramètres'!$D$20),IF('Paramètres'!$E$20=0,MAX(0,$G52-'Paramètres'!$D$20),'Paramètres'!$E$20))*'Paramètres'!$C$20),0))</f>
        <v/>
      </c>
      <c r="R52" s="24">
        <f>IF($A52="","",IFERROR(IF('Paramètres'!$F$21&lt;&gt;"Oui",0,MIN(MAX(0,$G52-'Paramètres'!$D$21),IF('Paramètres'!$E$21=0,MAX(0,$G52-'Paramètres'!$D$21),'Paramètres'!$E$21))*'Paramètres'!$C$21),0))</f>
        <v/>
      </c>
      <c r="S52" s="24">
        <f>IF($A52="","",IFERROR(IF('Paramètres'!$F$22&lt;&gt;"Oui",0,MIN(MAX(0,$G52-'Paramètres'!$D$22),IF('Paramètres'!$E$22=0,MAX(0,$G52-'Paramètres'!$D$22),'Paramètres'!$E$22))*'Paramètres'!$C$22),0))</f>
        <v/>
      </c>
      <c r="T52" s="24">
        <f>IF($A52="","",IFERROR(SUM($J52:$S52),0))</f>
        <v/>
      </c>
      <c r="U52" s="24">
        <f>IF($A52="","",IFERROR($E52+$F52+$H52+$T52,0))</f>
        <v/>
      </c>
      <c r="V52" s="24">
        <f>IF($A52="","",IFERROR($U52/12,0))</f>
        <v/>
      </c>
      <c r="W52" s="26">
        <f>IF($A52="","",IFERROR(($U52/$E52)-1,0))</f>
        <v/>
      </c>
      <c r="X52" s="14">
        <f>IF($A52="","",IFERROR(IF(OR($E52&lt;0,$F52&lt;0,$H52&lt;0),"À vérifier","OK"),"À vérifier"))</f>
        <v/>
      </c>
      <c r="Y52" s="14">
        <f>IF($A52="","",IFERROR(IF(COUNTIFS('Paramètres'!$F$13:$F$22,"Oui",'Paramètres'!$C$13:$C$22,0)&gt;0,"Taux actif à vérifier",IF(COUNTIFS('Paramètres'!$F$13:$F$22,"Oui",'Paramètres'!$H$13:$H$22,"")&gt;0,"Date à vérifier","OK")),"À vérifier"))</f>
        <v/>
      </c>
      <c r="Z52" s="14">
        <f>IF($A52="","",IFERROR(IF(ABS($U52-($E52+$F52+$H52+$T52))&lt;0.01,"OK","Écart à vérifier"),"Écart à vérifier"))</f>
        <v/>
      </c>
      <c r="AA52" s="14">
        <f>IF($A52="","",IFERROR(IF(AND($X52="OK",$Y52="OK",$Z52="OK"),"Calcul prêt","À vérifier"),"À vérifier"))</f>
        <v/>
      </c>
    </row>
    <row r="53">
      <c r="A53" s="19" t="n"/>
      <c r="B53" s="16" t="n"/>
      <c r="C53" s="16" t="n"/>
      <c r="D53" s="19" t="n"/>
      <c r="E53" s="21" t="n"/>
      <c r="F53" s="21" t="n"/>
      <c r="G53" s="24">
        <f>IF($A53="","",IFERROR($E53+$F53,0))</f>
        <v/>
      </c>
      <c r="H53" s="21" t="n"/>
      <c r="I53" s="25" t="n"/>
      <c r="J53" s="24">
        <f>IF($A53="","",IFERROR(IF('Paramètres'!$F$13&lt;&gt;"Oui",0,MIN(MAX(0,$G53-'Paramètres'!$D$13),IF('Paramètres'!$E$13=0,MAX(0,$G53-'Paramètres'!$D$13),'Paramètres'!$E$13))*'Paramètres'!$C$13),0))</f>
        <v/>
      </c>
      <c r="K53" s="24">
        <f>IF($A53="","",IFERROR(IF('Paramètres'!$F$14&lt;&gt;"Oui",0,MIN(MAX(0,$G53-'Paramètres'!$D$14),IF('Paramètres'!$E$14=0,MAX(0,$G53-'Paramètres'!$D$14),'Paramètres'!$E$14))*'Paramètres'!$C$14),0))</f>
        <v/>
      </c>
      <c r="L53" s="24">
        <f>IF($A53="","",IFERROR(IF('Paramètres'!$F$15&lt;&gt;"Oui",0,MIN(MAX(0,$G53-'Paramètres'!$D$15),IF('Paramètres'!$E$15=0,MAX(0,$G53-'Paramètres'!$D$15),'Paramètres'!$E$15))*'Paramètres'!$C$15),0))</f>
        <v/>
      </c>
      <c r="M53" s="24">
        <f>IF($A53="","",IFERROR(IF('Paramètres'!$F$16&lt;&gt;"Oui",0,MIN(MAX(0,$G53-'Paramètres'!$D$16),IF('Paramètres'!$E$16=0,MAX(0,$G53-'Paramètres'!$D$16),'Paramètres'!$E$16))*'Paramètres'!$C$16),0))</f>
        <v/>
      </c>
      <c r="N53" s="24">
        <f>IF($A53="","",IFERROR(IF('Paramètres'!$F$17&lt;&gt;"Oui",0,MIN(MAX(0,$G53-'Paramètres'!$D$17),IF('Paramètres'!$E$17=0,MAX(0,$G53-'Paramètres'!$D$17),'Paramètres'!$E$17))*'Paramètres'!$C$17),0))</f>
        <v/>
      </c>
      <c r="O53" s="24">
        <f>IF($A53="","",IFERROR(IF('Paramètres'!$F$18&lt;&gt;"Oui",0,MIN(MAX(0,$G53-'Paramètres'!$D$18),IF('Paramètres'!$E$18=0,MAX(0,$G53-'Paramètres'!$D$18),'Paramètres'!$E$18))*'Paramètres'!$C$18),0))</f>
        <v/>
      </c>
      <c r="P53" s="24">
        <f>IF($A53="","",IFERROR(IF('Paramètres'!$F$19&lt;&gt;"Oui",0,MIN(MAX(0,$G53-'Paramètres'!$D$19),IF('Paramètres'!$E$19=0,MAX(0,$G53-'Paramètres'!$D$19),'Paramètres'!$E$19))*'Paramètres'!$C$19),0))</f>
        <v/>
      </c>
      <c r="Q53" s="24">
        <f>IF($A53="","",IFERROR(IF('Paramètres'!$F$20&lt;&gt;"Oui",0,MIN(MAX(0,$G53-'Paramètres'!$D$20),IF('Paramètres'!$E$20=0,MAX(0,$G53-'Paramètres'!$D$20),'Paramètres'!$E$20))*'Paramètres'!$C$20),0))</f>
        <v/>
      </c>
      <c r="R53" s="24">
        <f>IF($A53="","",IFERROR(IF('Paramètres'!$F$21&lt;&gt;"Oui",0,MIN(MAX(0,$G53-'Paramètres'!$D$21),IF('Paramètres'!$E$21=0,MAX(0,$G53-'Paramètres'!$D$21),'Paramètres'!$E$21))*'Paramètres'!$C$21),0))</f>
        <v/>
      </c>
      <c r="S53" s="24">
        <f>IF($A53="","",IFERROR(IF('Paramètres'!$F$22&lt;&gt;"Oui",0,MIN(MAX(0,$G53-'Paramètres'!$D$22),IF('Paramètres'!$E$22=0,MAX(0,$G53-'Paramètres'!$D$22),'Paramètres'!$E$22))*'Paramètres'!$C$22),0))</f>
        <v/>
      </c>
      <c r="T53" s="24">
        <f>IF($A53="","",IFERROR(SUM($J53:$S53),0))</f>
        <v/>
      </c>
      <c r="U53" s="24">
        <f>IF($A53="","",IFERROR($E53+$F53+$H53+$T53,0))</f>
        <v/>
      </c>
      <c r="V53" s="24">
        <f>IF($A53="","",IFERROR($U53/12,0))</f>
        <v/>
      </c>
      <c r="W53" s="26">
        <f>IF($A53="","",IFERROR(($U53/$E53)-1,0))</f>
        <v/>
      </c>
      <c r="X53" s="14">
        <f>IF($A53="","",IFERROR(IF(OR($E53&lt;0,$F53&lt;0,$H53&lt;0),"À vérifier","OK"),"À vérifier"))</f>
        <v/>
      </c>
      <c r="Y53" s="14">
        <f>IF($A53="","",IFERROR(IF(COUNTIFS('Paramètres'!$F$13:$F$22,"Oui",'Paramètres'!$C$13:$C$22,0)&gt;0,"Taux actif à vérifier",IF(COUNTIFS('Paramètres'!$F$13:$F$22,"Oui",'Paramètres'!$H$13:$H$22,"")&gt;0,"Date à vérifier","OK")),"À vérifier"))</f>
        <v/>
      </c>
      <c r="Z53" s="14">
        <f>IF($A53="","",IFERROR(IF(ABS($U53-($E53+$F53+$H53+$T53))&lt;0.01,"OK","Écart à vérifier"),"Écart à vérifier"))</f>
        <v/>
      </c>
      <c r="AA53" s="14">
        <f>IF($A53="","",IFERROR(IF(AND($X53="OK",$Y53="OK",$Z53="OK"),"Calcul prêt","À vérifier"),"À vérifier"))</f>
        <v/>
      </c>
    </row>
    <row r="54">
      <c r="A54" s="19" t="n"/>
      <c r="B54" s="16" t="n"/>
      <c r="C54" s="16" t="n"/>
      <c r="D54" s="19" t="n"/>
      <c r="E54" s="21" t="n"/>
      <c r="F54" s="21" t="n"/>
      <c r="G54" s="24">
        <f>IF($A54="","",IFERROR($E54+$F54,0))</f>
        <v/>
      </c>
      <c r="H54" s="21" t="n"/>
      <c r="I54" s="25" t="n"/>
      <c r="J54" s="24">
        <f>IF($A54="","",IFERROR(IF('Paramètres'!$F$13&lt;&gt;"Oui",0,MIN(MAX(0,$G54-'Paramètres'!$D$13),IF('Paramètres'!$E$13=0,MAX(0,$G54-'Paramètres'!$D$13),'Paramètres'!$E$13))*'Paramètres'!$C$13),0))</f>
        <v/>
      </c>
      <c r="K54" s="24">
        <f>IF($A54="","",IFERROR(IF('Paramètres'!$F$14&lt;&gt;"Oui",0,MIN(MAX(0,$G54-'Paramètres'!$D$14),IF('Paramètres'!$E$14=0,MAX(0,$G54-'Paramètres'!$D$14),'Paramètres'!$E$14))*'Paramètres'!$C$14),0))</f>
        <v/>
      </c>
      <c r="L54" s="24">
        <f>IF($A54="","",IFERROR(IF('Paramètres'!$F$15&lt;&gt;"Oui",0,MIN(MAX(0,$G54-'Paramètres'!$D$15),IF('Paramètres'!$E$15=0,MAX(0,$G54-'Paramètres'!$D$15),'Paramètres'!$E$15))*'Paramètres'!$C$15),0))</f>
        <v/>
      </c>
      <c r="M54" s="24">
        <f>IF($A54="","",IFERROR(IF('Paramètres'!$F$16&lt;&gt;"Oui",0,MIN(MAX(0,$G54-'Paramètres'!$D$16),IF('Paramètres'!$E$16=0,MAX(0,$G54-'Paramètres'!$D$16),'Paramètres'!$E$16))*'Paramètres'!$C$16),0))</f>
        <v/>
      </c>
      <c r="N54" s="24">
        <f>IF($A54="","",IFERROR(IF('Paramètres'!$F$17&lt;&gt;"Oui",0,MIN(MAX(0,$G54-'Paramètres'!$D$17),IF('Paramètres'!$E$17=0,MAX(0,$G54-'Paramètres'!$D$17),'Paramètres'!$E$17))*'Paramètres'!$C$17),0))</f>
        <v/>
      </c>
      <c r="O54" s="24">
        <f>IF($A54="","",IFERROR(IF('Paramètres'!$F$18&lt;&gt;"Oui",0,MIN(MAX(0,$G54-'Paramètres'!$D$18),IF('Paramètres'!$E$18=0,MAX(0,$G54-'Paramètres'!$D$18),'Paramètres'!$E$18))*'Paramètres'!$C$18),0))</f>
        <v/>
      </c>
      <c r="P54" s="24">
        <f>IF($A54="","",IFERROR(IF('Paramètres'!$F$19&lt;&gt;"Oui",0,MIN(MAX(0,$G54-'Paramètres'!$D$19),IF('Paramètres'!$E$19=0,MAX(0,$G54-'Paramètres'!$D$19),'Paramètres'!$E$19))*'Paramètres'!$C$19),0))</f>
        <v/>
      </c>
      <c r="Q54" s="24">
        <f>IF($A54="","",IFERROR(IF('Paramètres'!$F$20&lt;&gt;"Oui",0,MIN(MAX(0,$G54-'Paramètres'!$D$20),IF('Paramètres'!$E$20=0,MAX(0,$G54-'Paramètres'!$D$20),'Paramètres'!$E$20))*'Paramètres'!$C$20),0))</f>
        <v/>
      </c>
      <c r="R54" s="24">
        <f>IF($A54="","",IFERROR(IF('Paramètres'!$F$21&lt;&gt;"Oui",0,MIN(MAX(0,$G54-'Paramètres'!$D$21),IF('Paramètres'!$E$21=0,MAX(0,$G54-'Paramètres'!$D$21),'Paramètres'!$E$21))*'Paramètres'!$C$21),0))</f>
        <v/>
      </c>
      <c r="S54" s="24">
        <f>IF($A54="","",IFERROR(IF('Paramètres'!$F$22&lt;&gt;"Oui",0,MIN(MAX(0,$G54-'Paramètres'!$D$22),IF('Paramètres'!$E$22=0,MAX(0,$G54-'Paramètres'!$D$22),'Paramètres'!$E$22))*'Paramètres'!$C$22),0))</f>
        <v/>
      </c>
      <c r="T54" s="24">
        <f>IF($A54="","",IFERROR(SUM($J54:$S54),0))</f>
        <v/>
      </c>
      <c r="U54" s="24">
        <f>IF($A54="","",IFERROR($E54+$F54+$H54+$T54,0))</f>
        <v/>
      </c>
      <c r="V54" s="24">
        <f>IF($A54="","",IFERROR($U54/12,0))</f>
        <v/>
      </c>
      <c r="W54" s="26">
        <f>IF($A54="","",IFERROR(($U54/$E54)-1,0))</f>
        <v/>
      </c>
      <c r="X54" s="14">
        <f>IF($A54="","",IFERROR(IF(OR($E54&lt;0,$F54&lt;0,$H54&lt;0),"À vérifier","OK"),"À vérifier"))</f>
        <v/>
      </c>
      <c r="Y54" s="14">
        <f>IF($A54="","",IFERROR(IF(COUNTIFS('Paramètres'!$F$13:$F$22,"Oui",'Paramètres'!$C$13:$C$22,0)&gt;0,"Taux actif à vérifier",IF(COUNTIFS('Paramètres'!$F$13:$F$22,"Oui",'Paramètres'!$H$13:$H$22,"")&gt;0,"Date à vérifier","OK")),"À vérifier"))</f>
        <v/>
      </c>
      <c r="Z54" s="14">
        <f>IF($A54="","",IFERROR(IF(ABS($U54-($E54+$F54+$H54+$T54))&lt;0.01,"OK","Écart à vérifier"),"Écart à vérifier"))</f>
        <v/>
      </c>
      <c r="AA54" s="14">
        <f>IF($A54="","",IFERROR(IF(AND($X54="OK",$Y54="OK",$Z54="OK"),"Calcul prêt","À vérifier"),"À vérifier"))</f>
        <v/>
      </c>
    </row>
    <row r="55">
      <c r="A55" s="19" t="n"/>
      <c r="B55" s="16" t="n"/>
      <c r="C55" s="16" t="n"/>
      <c r="D55" s="19" t="n"/>
      <c r="E55" s="21" t="n"/>
      <c r="F55" s="21" t="n"/>
      <c r="G55" s="24">
        <f>IF($A55="","",IFERROR($E55+$F55,0))</f>
        <v/>
      </c>
      <c r="H55" s="21" t="n"/>
      <c r="I55" s="25" t="n"/>
      <c r="J55" s="24">
        <f>IF($A55="","",IFERROR(IF('Paramètres'!$F$13&lt;&gt;"Oui",0,MIN(MAX(0,$G55-'Paramètres'!$D$13),IF('Paramètres'!$E$13=0,MAX(0,$G55-'Paramètres'!$D$13),'Paramètres'!$E$13))*'Paramètres'!$C$13),0))</f>
        <v/>
      </c>
      <c r="K55" s="24">
        <f>IF($A55="","",IFERROR(IF('Paramètres'!$F$14&lt;&gt;"Oui",0,MIN(MAX(0,$G55-'Paramètres'!$D$14),IF('Paramètres'!$E$14=0,MAX(0,$G55-'Paramètres'!$D$14),'Paramètres'!$E$14))*'Paramètres'!$C$14),0))</f>
        <v/>
      </c>
      <c r="L55" s="24">
        <f>IF($A55="","",IFERROR(IF('Paramètres'!$F$15&lt;&gt;"Oui",0,MIN(MAX(0,$G55-'Paramètres'!$D$15),IF('Paramètres'!$E$15=0,MAX(0,$G55-'Paramètres'!$D$15),'Paramètres'!$E$15))*'Paramètres'!$C$15),0))</f>
        <v/>
      </c>
      <c r="M55" s="24">
        <f>IF($A55="","",IFERROR(IF('Paramètres'!$F$16&lt;&gt;"Oui",0,MIN(MAX(0,$G55-'Paramètres'!$D$16),IF('Paramètres'!$E$16=0,MAX(0,$G55-'Paramètres'!$D$16),'Paramètres'!$E$16))*'Paramètres'!$C$16),0))</f>
        <v/>
      </c>
      <c r="N55" s="24">
        <f>IF($A55="","",IFERROR(IF('Paramètres'!$F$17&lt;&gt;"Oui",0,MIN(MAX(0,$G55-'Paramètres'!$D$17),IF('Paramètres'!$E$17=0,MAX(0,$G55-'Paramètres'!$D$17),'Paramètres'!$E$17))*'Paramètres'!$C$17),0))</f>
        <v/>
      </c>
      <c r="O55" s="24">
        <f>IF($A55="","",IFERROR(IF('Paramètres'!$F$18&lt;&gt;"Oui",0,MIN(MAX(0,$G55-'Paramètres'!$D$18),IF('Paramètres'!$E$18=0,MAX(0,$G55-'Paramètres'!$D$18),'Paramètres'!$E$18))*'Paramètres'!$C$18),0))</f>
        <v/>
      </c>
      <c r="P55" s="24">
        <f>IF($A55="","",IFERROR(IF('Paramètres'!$F$19&lt;&gt;"Oui",0,MIN(MAX(0,$G55-'Paramètres'!$D$19),IF('Paramètres'!$E$19=0,MAX(0,$G55-'Paramètres'!$D$19),'Paramètres'!$E$19))*'Paramètres'!$C$19),0))</f>
        <v/>
      </c>
      <c r="Q55" s="24">
        <f>IF($A55="","",IFERROR(IF('Paramètres'!$F$20&lt;&gt;"Oui",0,MIN(MAX(0,$G55-'Paramètres'!$D$20),IF('Paramètres'!$E$20=0,MAX(0,$G55-'Paramètres'!$D$20),'Paramètres'!$E$20))*'Paramètres'!$C$20),0))</f>
        <v/>
      </c>
      <c r="R55" s="24">
        <f>IF($A55="","",IFERROR(IF('Paramètres'!$F$21&lt;&gt;"Oui",0,MIN(MAX(0,$G55-'Paramètres'!$D$21),IF('Paramètres'!$E$21=0,MAX(0,$G55-'Paramètres'!$D$21),'Paramètres'!$E$21))*'Paramètres'!$C$21),0))</f>
        <v/>
      </c>
      <c r="S55" s="24">
        <f>IF($A55="","",IFERROR(IF('Paramètres'!$F$22&lt;&gt;"Oui",0,MIN(MAX(0,$G55-'Paramètres'!$D$22),IF('Paramètres'!$E$22=0,MAX(0,$G55-'Paramètres'!$D$22),'Paramètres'!$E$22))*'Paramètres'!$C$22),0))</f>
        <v/>
      </c>
      <c r="T55" s="24">
        <f>IF($A55="","",IFERROR(SUM($J55:$S55),0))</f>
        <v/>
      </c>
      <c r="U55" s="24">
        <f>IF($A55="","",IFERROR($E55+$F55+$H55+$T55,0))</f>
        <v/>
      </c>
      <c r="V55" s="24">
        <f>IF($A55="","",IFERROR($U55/12,0))</f>
        <v/>
      </c>
      <c r="W55" s="26">
        <f>IF($A55="","",IFERROR(($U55/$E55)-1,0))</f>
        <v/>
      </c>
      <c r="X55" s="14">
        <f>IF($A55="","",IFERROR(IF(OR($E55&lt;0,$F55&lt;0,$H55&lt;0),"À vérifier","OK"),"À vérifier"))</f>
        <v/>
      </c>
      <c r="Y55" s="14">
        <f>IF($A55="","",IFERROR(IF(COUNTIFS('Paramètres'!$F$13:$F$22,"Oui",'Paramètres'!$C$13:$C$22,0)&gt;0,"Taux actif à vérifier",IF(COUNTIFS('Paramètres'!$F$13:$F$22,"Oui",'Paramètres'!$H$13:$H$22,"")&gt;0,"Date à vérifier","OK")),"À vérifier"))</f>
        <v/>
      </c>
      <c r="Z55" s="14">
        <f>IF($A55="","",IFERROR(IF(ABS($U55-($E55+$F55+$H55+$T55))&lt;0.01,"OK","Écart à vérifier"),"Écart à vérifier"))</f>
        <v/>
      </c>
      <c r="AA55" s="14">
        <f>IF($A55="","",IFERROR(IF(AND($X55="OK",$Y55="OK",$Z55="OK"),"Calcul prêt","À vérifier"),"À vérifier"))</f>
        <v/>
      </c>
    </row>
    <row r="56">
      <c r="A56" s="19" t="n"/>
      <c r="B56" s="16" t="n"/>
      <c r="C56" s="16" t="n"/>
      <c r="D56" s="19" t="n"/>
      <c r="E56" s="21" t="n"/>
      <c r="F56" s="21" t="n"/>
      <c r="G56" s="24">
        <f>IF($A56="","",IFERROR($E56+$F56,0))</f>
        <v/>
      </c>
      <c r="H56" s="21" t="n"/>
      <c r="I56" s="25" t="n"/>
      <c r="J56" s="24">
        <f>IF($A56="","",IFERROR(IF('Paramètres'!$F$13&lt;&gt;"Oui",0,MIN(MAX(0,$G56-'Paramètres'!$D$13),IF('Paramètres'!$E$13=0,MAX(0,$G56-'Paramètres'!$D$13),'Paramètres'!$E$13))*'Paramètres'!$C$13),0))</f>
        <v/>
      </c>
      <c r="K56" s="24">
        <f>IF($A56="","",IFERROR(IF('Paramètres'!$F$14&lt;&gt;"Oui",0,MIN(MAX(0,$G56-'Paramètres'!$D$14),IF('Paramètres'!$E$14=0,MAX(0,$G56-'Paramètres'!$D$14),'Paramètres'!$E$14))*'Paramètres'!$C$14),0))</f>
        <v/>
      </c>
      <c r="L56" s="24">
        <f>IF($A56="","",IFERROR(IF('Paramètres'!$F$15&lt;&gt;"Oui",0,MIN(MAX(0,$G56-'Paramètres'!$D$15),IF('Paramètres'!$E$15=0,MAX(0,$G56-'Paramètres'!$D$15),'Paramètres'!$E$15))*'Paramètres'!$C$15),0))</f>
        <v/>
      </c>
      <c r="M56" s="24">
        <f>IF($A56="","",IFERROR(IF('Paramètres'!$F$16&lt;&gt;"Oui",0,MIN(MAX(0,$G56-'Paramètres'!$D$16),IF('Paramètres'!$E$16=0,MAX(0,$G56-'Paramètres'!$D$16),'Paramètres'!$E$16))*'Paramètres'!$C$16),0))</f>
        <v/>
      </c>
      <c r="N56" s="24">
        <f>IF($A56="","",IFERROR(IF('Paramètres'!$F$17&lt;&gt;"Oui",0,MIN(MAX(0,$G56-'Paramètres'!$D$17),IF('Paramètres'!$E$17=0,MAX(0,$G56-'Paramètres'!$D$17),'Paramètres'!$E$17))*'Paramètres'!$C$17),0))</f>
        <v/>
      </c>
      <c r="O56" s="24">
        <f>IF($A56="","",IFERROR(IF('Paramètres'!$F$18&lt;&gt;"Oui",0,MIN(MAX(0,$G56-'Paramètres'!$D$18),IF('Paramètres'!$E$18=0,MAX(0,$G56-'Paramètres'!$D$18),'Paramètres'!$E$18))*'Paramètres'!$C$18),0))</f>
        <v/>
      </c>
      <c r="P56" s="24">
        <f>IF($A56="","",IFERROR(IF('Paramètres'!$F$19&lt;&gt;"Oui",0,MIN(MAX(0,$G56-'Paramètres'!$D$19),IF('Paramètres'!$E$19=0,MAX(0,$G56-'Paramètres'!$D$19),'Paramètres'!$E$19))*'Paramètres'!$C$19),0))</f>
        <v/>
      </c>
      <c r="Q56" s="24">
        <f>IF($A56="","",IFERROR(IF('Paramètres'!$F$20&lt;&gt;"Oui",0,MIN(MAX(0,$G56-'Paramètres'!$D$20),IF('Paramètres'!$E$20=0,MAX(0,$G56-'Paramètres'!$D$20),'Paramètres'!$E$20))*'Paramètres'!$C$20),0))</f>
        <v/>
      </c>
      <c r="R56" s="24">
        <f>IF($A56="","",IFERROR(IF('Paramètres'!$F$21&lt;&gt;"Oui",0,MIN(MAX(0,$G56-'Paramètres'!$D$21),IF('Paramètres'!$E$21=0,MAX(0,$G56-'Paramètres'!$D$21),'Paramètres'!$E$21))*'Paramètres'!$C$21),0))</f>
        <v/>
      </c>
      <c r="S56" s="24">
        <f>IF($A56="","",IFERROR(IF('Paramètres'!$F$22&lt;&gt;"Oui",0,MIN(MAX(0,$G56-'Paramètres'!$D$22),IF('Paramètres'!$E$22=0,MAX(0,$G56-'Paramètres'!$D$22),'Paramètres'!$E$22))*'Paramètres'!$C$22),0))</f>
        <v/>
      </c>
      <c r="T56" s="24">
        <f>IF($A56="","",IFERROR(SUM($J56:$S56),0))</f>
        <v/>
      </c>
      <c r="U56" s="24">
        <f>IF($A56="","",IFERROR($E56+$F56+$H56+$T56,0))</f>
        <v/>
      </c>
      <c r="V56" s="24">
        <f>IF($A56="","",IFERROR($U56/12,0))</f>
        <v/>
      </c>
      <c r="W56" s="26">
        <f>IF($A56="","",IFERROR(($U56/$E56)-1,0))</f>
        <v/>
      </c>
      <c r="X56" s="14">
        <f>IF($A56="","",IFERROR(IF(OR($E56&lt;0,$F56&lt;0,$H56&lt;0),"À vérifier","OK"),"À vérifier"))</f>
        <v/>
      </c>
      <c r="Y56" s="14">
        <f>IF($A56="","",IFERROR(IF(COUNTIFS('Paramètres'!$F$13:$F$22,"Oui",'Paramètres'!$C$13:$C$22,0)&gt;0,"Taux actif à vérifier",IF(COUNTIFS('Paramètres'!$F$13:$F$22,"Oui",'Paramètres'!$H$13:$H$22,"")&gt;0,"Date à vérifier","OK")),"À vérifier"))</f>
        <v/>
      </c>
      <c r="Z56" s="14">
        <f>IF($A56="","",IFERROR(IF(ABS($U56-($E56+$F56+$H56+$T56))&lt;0.01,"OK","Écart à vérifier"),"Écart à vérifier"))</f>
        <v/>
      </c>
      <c r="AA56" s="14">
        <f>IF($A56="","",IFERROR(IF(AND($X56="OK",$Y56="OK",$Z56="OK"),"Calcul prêt","À vérifier"),"À vérifier"))</f>
        <v/>
      </c>
    </row>
    <row r="57">
      <c r="A57" s="19" t="n"/>
      <c r="B57" s="16" t="n"/>
      <c r="C57" s="16" t="n"/>
      <c r="D57" s="19" t="n"/>
      <c r="E57" s="21" t="n"/>
      <c r="F57" s="21" t="n"/>
      <c r="G57" s="24">
        <f>IF($A57="","",IFERROR($E57+$F57,0))</f>
        <v/>
      </c>
      <c r="H57" s="21" t="n"/>
      <c r="I57" s="25" t="n"/>
      <c r="J57" s="24">
        <f>IF($A57="","",IFERROR(IF('Paramètres'!$F$13&lt;&gt;"Oui",0,MIN(MAX(0,$G57-'Paramètres'!$D$13),IF('Paramètres'!$E$13=0,MAX(0,$G57-'Paramètres'!$D$13),'Paramètres'!$E$13))*'Paramètres'!$C$13),0))</f>
        <v/>
      </c>
      <c r="K57" s="24">
        <f>IF($A57="","",IFERROR(IF('Paramètres'!$F$14&lt;&gt;"Oui",0,MIN(MAX(0,$G57-'Paramètres'!$D$14),IF('Paramètres'!$E$14=0,MAX(0,$G57-'Paramètres'!$D$14),'Paramètres'!$E$14))*'Paramètres'!$C$14),0))</f>
        <v/>
      </c>
      <c r="L57" s="24">
        <f>IF($A57="","",IFERROR(IF('Paramètres'!$F$15&lt;&gt;"Oui",0,MIN(MAX(0,$G57-'Paramètres'!$D$15),IF('Paramètres'!$E$15=0,MAX(0,$G57-'Paramètres'!$D$15),'Paramètres'!$E$15))*'Paramètres'!$C$15),0))</f>
        <v/>
      </c>
      <c r="M57" s="24">
        <f>IF($A57="","",IFERROR(IF('Paramètres'!$F$16&lt;&gt;"Oui",0,MIN(MAX(0,$G57-'Paramètres'!$D$16),IF('Paramètres'!$E$16=0,MAX(0,$G57-'Paramètres'!$D$16),'Paramètres'!$E$16))*'Paramètres'!$C$16),0))</f>
        <v/>
      </c>
      <c r="N57" s="24">
        <f>IF($A57="","",IFERROR(IF('Paramètres'!$F$17&lt;&gt;"Oui",0,MIN(MAX(0,$G57-'Paramètres'!$D$17),IF('Paramètres'!$E$17=0,MAX(0,$G57-'Paramètres'!$D$17),'Paramètres'!$E$17))*'Paramètres'!$C$17),0))</f>
        <v/>
      </c>
      <c r="O57" s="24">
        <f>IF($A57="","",IFERROR(IF('Paramètres'!$F$18&lt;&gt;"Oui",0,MIN(MAX(0,$G57-'Paramètres'!$D$18),IF('Paramètres'!$E$18=0,MAX(0,$G57-'Paramètres'!$D$18),'Paramètres'!$E$18))*'Paramètres'!$C$18),0))</f>
        <v/>
      </c>
      <c r="P57" s="24">
        <f>IF($A57="","",IFERROR(IF('Paramètres'!$F$19&lt;&gt;"Oui",0,MIN(MAX(0,$G57-'Paramètres'!$D$19),IF('Paramètres'!$E$19=0,MAX(0,$G57-'Paramètres'!$D$19),'Paramètres'!$E$19))*'Paramètres'!$C$19),0))</f>
        <v/>
      </c>
      <c r="Q57" s="24">
        <f>IF($A57="","",IFERROR(IF('Paramètres'!$F$20&lt;&gt;"Oui",0,MIN(MAX(0,$G57-'Paramètres'!$D$20),IF('Paramètres'!$E$20=0,MAX(0,$G57-'Paramètres'!$D$20),'Paramètres'!$E$20))*'Paramètres'!$C$20),0))</f>
        <v/>
      </c>
      <c r="R57" s="24">
        <f>IF($A57="","",IFERROR(IF('Paramètres'!$F$21&lt;&gt;"Oui",0,MIN(MAX(0,$G57-'Paramètres'!$D$21),IF('Paramètres'!$E$21=0,MAX(0,$G57-'Paramètres'!$D$21),'Paramètres'!$E$21))*'Paramètres'!$C$21),0))</f>
        <v/>
      </c>
      <c r="S57" s="24">
        <f>IF($A57="","",IFERROR(IF('Paramètres'!$F$22&lt;&gt;"Oui",0,MIN(MAX(0,$G57-'Paramètres'!$D$22),IF('Paramètres'!$E$22=0,MAX(0,$G57-'Paramètres'!$D$22),'Paramètres'!$E$22))*'Paramètres'!$C$22),0))</f>
        <v/>
      </c>
      <c r="T57" s="24">
        <f>IF($A57="","",IFERROR(SUM($J57:$S57),0))</f>
        <v/>
      </c>
      <c r="U57" s="24">
        <f>IF($A57="","",IFERROR($E57+$F57+$H57+$T57,0))</f>
        <v/>
      </c>
      <c r="V57" s="24">
        <f>IF($A57="","",IFERROR($U57/12,0))</f>
        <v/>
      </c>
      <c r="W57" s="26">
        <f>IF($A57="","",IFERROR(($U57/$E57)-1,0))</f>
        <v/>
      </c>
      <c r="X57" s="14">
        <f>IF($A57="","",IFERROR(IF(OR($E57&lt;0,$F57&lt;0,$H57&lt;0),"À vérifier","OK"),"À vérifier"))</f>
        <v/>
      </c>
      <c r="Y57" s="14">
        <f>IF($A57="","",IFERROR(IF(COUNTIFS('Paramètres'!$F$13:$F$22,"Oui",'Paramètres'!$C$13:$C$22,0)&gt;0,"Taux actif à vérifier",IF(COUNTIFS('Paramètres'!$F$13:$F$22,"Oui",'Paramètres'!$H$13:$H$22,"")&gt;0,"Date à vérifier","OK")),"À vérifier"))</f>
        <v/>
      </c>
      <c r="Z57" s="14">
        <f>IF($A57="","",IFERROR(IF(ABS($U57-($E57+$F57+$H57+$T57))&lt;0.01,"OK","Écart à vérifier"),"Écart à vérifier"))</f>
        <v/>
      </c>
      <c r="AA57" s="14">
        <f>IF($A57="","",IFERROR(IF(AND($X57="OK",$Y57="OK",$Z57="OK"),"Calcul prêt","À vérifier"),"À vérifier"))</f>
        <v/>
      </c>
    </row>
    <row r="58">
      <c r="A58" s="19" t="n"/>
      <c r="B58" s="16" t="n"/>
      <c r="C58" s="16" t="n"/>
      <c r="D58" s="19" t="n"/>
      <c r="E58" s="21" t="n"/>
      <c r="F58" s="21" t="n"/>
      <c r="G58" s="24">
        <f>IF($A58="","",IFERROR($E58+$F58,0))</f>
        <v/>
      </c>
      <c r="H58" s="21" t="n"/>
      <c r="I58" s="25" t="n"/>
      <c r="J58" s="24">
        <f>IF($A58="","",IFERROR(IF('Paramètres'!$F$13&lt;&gt;"Oui",0,MIN(MAX(0,$G58-'Paramètres'!$D$13),IF('Paramètres'!$E$13=0,MAX(0,$G58-'Paramètres'!$D$13),'Paramètres'!$E$13))*'Paramètres'!$C$13),0))</f>
        <v/>
      </c>
      <c r="K58" s="24">
        <f>IF($A58="","",IFERROR(IF('Paramètres'!$F$14&lt;&gt;"Oui",0,MIN(MAX(0,$G58-'Paramètres'!$D$14),IF('Paramètres'!$E$14=0,MAX(0,$G58-'Paramètres'!$D$14),'Paramètres'!$E$14))*'Paramètres'!$C$14),0))</f>
        <v/>
      </c>
      <c r="L58" s="24">
        <f>IF($A58="","",IFERROR(IF('Paramètres'!$F$15&lt;&gt;"Oui",0,MIN(MAX(0,$G58-'Paramètres'!$D$15),IF('Paramètres'!$E$15=0,MAX(0,$G58-'Paramètres'!$D$15),'Paramètres'!$E$15))*'Paramètres'!$C$15),0))</f>
        <v/>
      </c>
      <c r="M58" s="24">
        <f>IF($A58="","",IFERROR(IF('Paramètres'!$F$16&lt;&gt;"Oui",0,MIN(MAX(0,$G58-'Paramètres'!$D$16),IF('Paramètres'!$E$16=0,MAX(0,$G58-'Paramètres'!$D$16),'Paramètres'!$E$16))*'Paramètres'!$C$16),0))</f>
        <v/>
      </c>
      <c r="N58" s="24">
        <f>IF($A58="","",IFERROR(IF('Paramètres'!$F$17&lt;&gt;"Oui",0,MIN(MAX(0,$G58-'Paramètres'!$D$17),IF('Paramètres'!$E$17=0,MAX(0,$G58-'Paramètres'!$D$17),'Paramètres'!$E$17))*'Paramètres'!$C$17),0))</f>
        <v/>
      </c>
      <c r="O58" s="24">
        <f>IF($A58="","",IFERROR(IF('Paramètres'!$F$18&lt;&gt;"Oui",0,MIN(MAX(0,$G58-'Paramètres'!$D$18),IF('Paramètres'!$E$18=0,MAX(0,$G58-'Paramètres'!$D$18),'Paramètres'!$E$18))*'Paramètres'!$C$18),0))</f>
        <v/>
      </c>
      <c r="P58" s="24">
        <f>IF($A58="","",IFERROR(IF('Paramètres'!$F$19&lt;&gt;"Oui",0,MIN(MAX(0,$G58-'Paramètres'!$D$19),IF('Paramètres'!$E$19=0,MAX(0,$G58-'Paramètres'!$D$19),'Paramètres'!$E$19))*'Paramètres'!$C$19),0))</f>
        <v/>
      </c>
      <c r="Q58" s="24">
        <f>IF($A58="","",IFERROR(IF('Paramètres'!$F$20&lt;&gt;"Oui",0,MIN(MAX(0,$G58-'Paramètres'!$D$20),IF('Paramètres'!$E$20=0,MAX(0,$G58-'Paramètres'!$D$20),'Paramètres'!$E$20))*'Paramètres'!$C$20),0))</f>
        <v/>
      </c>
      <c r="R58" s="24">
        <f>IF($A58="","",IFERROR(IF('Paramètres'!$F$21&lt;&gt;"Oui",0,MIN(MAX(0,$G58-'Paramètres'!$D$21),IF('Paramètres'!$E$21=0,MAX(0,$G58-'Paramètres'!$D$21),'Paramètres'!$E$21))*'Paramètres'!$C$21),0))</f>
        <v/>
      </c>
      <c r="S58" s="24">
        <f>IF($A58="","",IFERROR(IF('Paramètres'!$F$22&lt;&gt;"Oui",0,MIN(MAX(0,$G58-'Paramètres'!$D$22),IF('Paramètres'!$E$22=0,MAX(0,$G58-'Paramètres'!$D$22),'Paramètres'!$E$22))*'Paramètres'!$C$22),0))</f>
        <v/>
      </c>
      <c r="T58" s="24">
        <f>IF($A58="","",IFERROR(SUM($J58:$S58),0))</f>
        <v/>
      </c>
      <c r="U58" s="24">
        <f>IF($A58="","",IFERROR($E58+$F58+$H58+$T58,0))</f>
        <v/>
      </c>
      <c r="V58" s="24">
        <f>IF($A58="","",IFERROR($U58/12,0))</f>
        <v/>
      </c>
      <c r="W58" s="26">
        <f>IF($A58="","",IFERROR(($U58/$E58)-1,0))</f>
        <v/>
      </c>
      <c r="X58" s="14">
        <f>IF($A58="","",IFERROR(IF(OR($E58&lt;0,$F58&lt;0,$H58&lt;0),"À vérifier","OK"),"À vérifier"))</f>
        <v/>
      </c>
      <c r="Y58" s="14">
        <f>IF($A58="","",IFERROR(IF(COUNTIFS('Paramètres'!$F$13:$F$22,"Oui",'Paramètres'!$C$13:$C$22,0)&gt;0,"Taux actif à vérifier",IF(COUNTIFS('Paramètres'!$F$13:$F$22,"Oui",'Paramètres'!$H$13:$H$22,"")&gt;0,"Date à vérifier","OK")),"À vérifier"))</f>
        <v/>
      </c>
      <c r="Z58" s="14">
        <f>IF($A58="","",IFERROR(IF(ABS($U58-($E58+$F58+$H58+$T58))&lt;0.01,"OK","Écart à vérifier"),"Écart à vérifier"))</f>
        <v/>
      </c>
      <c r="AA58" s="14">
        <f>IF($A58="","",IFERROR(IF(AND($X58="OK",$Y58="OK",$Z58="OK"),"Calcul prêt","À vérifier"),"À vérifier"))</f>
        <v/>
      </c>
    </row>
    <row r="59">
      <c r="A59" s="19" t="n"/>
      <c r="B59" s="16" t="n"/>
      <c r="C59" s="16" t="n"/>
      <c r="D59" s="19" t="n"/>
      <c r="E59" s="21" t="n"/>
      <c r="F59" s="21" t="n"/>
      <c r="G59" s="24">
        <f>IF($A59="","",IFERROR($E59+$F59,0))</f>
        <v/>
      </c>
      <c r="H59" s="21" t="n"/>
      <c r="I59" s="25" t="n"/>
      <c r="J59" s="24">
        <f>IF($A59="","",IFERROR(IF('Paramètres'!$F$13&lt;&gt;"Oui",0,MIN(MAX(0,$G59-'Paramètres'!$D$13),IF('Paramètres'!$E$13=0,MAX(0,$G59-'Paramètres'!$D$13),'Paramètres'!$E$13))*'Paramètres'!$C$13),0))</f>
        <v/>
      </c>
      <c r="K59" s="24">
        <f>IF($A59="","",IFERROR(IF('Paramètres'!$F$14&lt;&gt;"Oui",0,MIN(MAX(0,$G59-'Paramètres'!$D$14),IF('Paramètres'!$E$14=0,MAX(0,$G59-'Paramètres'!$D$14),'Paramètres'!$E$14))*'Paramètres'!$C$14),0))</f>
        <v/>
      </c>
      <c r="L59" s="24">
        <f>IF($A59="","",IFERROR(IF('Paramètres'!$F$15&lt;&gt;"Oui",0,MIN(MAX(0,$G59-'Paramètres'!$D$15),IF('Paramètres'!$E$15=0,MAX(0,$G59-'Paramètres'!$D$15),'Paramètres'!$E$15))*'Paramètres'!$C$15),0))</f>
        <v/>
      </c>
      <c r="M59" s="24">
        <f>IF($A59="","",IFERROR(IF('Paramètres'!$F$16&lt;&gt;"Oui",0,MIN(MAX(0,$G59-'Paramètres'!$D$16),IF('Paramètres'!$E$16=0,MAX(0,$G59-'Paramètres'!$D$16),'Paramètres'!$E$16))*'Paramètres'!$C$16),0))</f>
        <v/>
      </c>
      <c r="N59" s="24">
        <f>IF($A59="","",IFERROR(IF('Paramètres'!$F$17&lt;&gt;"Oui",0,MIN(MAX(0,$G59-'Paramètres'!$D$17),IF('Paramètres'!$E$17=0,MAX(0,$G59-'Paramètres'!$D$17),'Paramètres'!$E$17))*'Paramètres'!$C$17),0))</f>
        <v/>
      </c>
      <c r="O59" s="24">
        <f>IF($A59="","",IFERROR(IF('Paramètres'!$F$18&lt;&gt;"Oui",0,MIN(MAX(0,$G59-'Paramètres'!$D$18),IF('Paramètres'!$E$18=0,MAX(0,$G59-'Paramètres'!$D$18),'Paramètres'!$E$18))*'Paramètres'!$C$18),0))</f>
        <v/>
      </c>
      <c r="P59" s="24">
        <f>IF($A59="","",IFERROR(IF('Paramètres'!$F$19&lt;&gt;"Oui",0,MIN(MAX(0,$G59-'Paramètres'!$D$19),IF('Paramètres'!$E$19=0,MAX(0,$G59-'Paramètres'!$D$19),'Paramètres'!$E$19))*'Paramètres'!$C$19),0))</f>
        <v/>
      </c>
      <c r="Q59" s="24">
        <f>IF($A59="","",IFERROR(IF('Paramètres'!$F$20&lt;&gt;"Oui",0,MIN(MAX(0,$G59-'Paramètres'!$D$20),IF('Paramètres'!$E$20=0,MAX(0,$G59-'Paramètres'!$D$20),'Paramètres'!$E$20))*'Paramètres'!$C$20),0))</f>
        <v/>
      </c>
      <c r="R59" s="24">
        <f>IF($A59="","",IFERROR(IF('Paramètres'!$F$21&lt;&gt;"Oui",0,MIN(MAX(0,$G59-'Paramètres'!$D$21),IF('Paramètres'!$E$21=0,MAX(0,$G59-'Paramètres'!$D$21),'Paramètres'!$E$21))*'Paramètres'!$C$21),0))</f>
        <v/>
      </c>
      <c r="S59" s="24">
        <f>IF($A59="","",IFERROR(IF('Paramètres'!$F$22&lt;&gt;"Oui",0,MIN(MAX(0,$G59-'Paramètres'!$D$22),IF('Paramètres'!$E$22=0,MAX(0,$G59-'Paramètres'!$D$22),'Paramètres'!$E$22))*'Paramètres'!$C$22),0))</f>
        <v/>
      </c>
      <c r="T59" s="24">
        <f>IF($A59="","",IFERROR(SUM($J59:$S59),0))</f>
        <v/>
      </c>
      <c r="U59" s="24">
        <f>IF($A59="","",IFERROR($E59+$F59+$H59+$T59,0))</f>
        <v/>
      </c>
      <c r="V59" s="24">
        <f>IF($A59="","",IFERROR($U59/12,0))</f>
        <v/>
      </c>
      <c r="W59" s="26">
        <f>IF($A59="","",IFERROR(($U59/$E59)-1,0))</f>
        <v/>
      </c>
      <c r="X59" s="14">
        <f>IF($A59="","",IFERROR(IF(OR($E59&lt;0,$F59&lt;0,$H59&lt;0),"À vérifier","OK"),"À vérifier"))</f>
        <v/>
      </c>
      <c r="Y59" s="14">
        <f>IF($A59="","",IFERROR(IF(COUNTIFS('Paramètres'!$F$13:$F$22,"Oui",'Paramètres'!$C$13:$C$22,0)&gt;0,"Taux actif à vérifier",IF(COUNTIFS('Paramètres'!$F$13:$F$22,"Oui",'Paramètres'!$H$13:$H$22,"")&gt;0,"Date à vérifier","OK")),"À vérifier"))</f>
        <v/>
      </c>
      <c r="Z59" s="14">
        <f>IF($A59="","",IFERROR(IF(ABS($U59-($E59+$F59+$H59+$T59))&lt;0.01,"OK","Écart à vérifier"),"Écart à vérifier"))</f>
        <v/>
      </c>
      <c r="AA59" s="14">
        <f>IF($A59="","",IFERROR(IF(AND($X59="OK",$Y59="OK",$Z59="OK"),"Calcul prêt","À vérifier"),"À vérifier"))</f>
        <v/>
      </c>
    </row>
    <row r="60">
      <c r="A60" s="19" t="n"/>
      <c r="B60" s="16" t="n"/>
      <c r="C60" s="16" t="n"/>
      <c r="D60" s="19" t="n"/>
      <c r="E60" s="21" t="n"/>
      <c r="F60" s="21" t="n"/>
      <c r="G60" s="24">
        <f>IF($A60="","",IFERROR($E60+$F60,0))</f>
        <v/>
      </c>
      <c r="H60" s="21" t="n"/>
      <c r="I60" s="25" t="n"/>
      <c r="J60" s="24">
        <f>IF($A60="","",IFERROR(IF('Paramètres'!$F$13&lt;&gt;"Oui",0,MIN(MAX(0,$G60-'Paramètres'!$D$13),IF('Paramètres'!$E$13=0,MAX(0,$G60-'Paramètres'!$D$13),'Paramètres'!$E$13))*'Paramètres'!$C$13),0))</f>
        <v/>
      </c>
      <c r="K60" s="24">
        <f>IF($A60="","",IFERROR(IF('Paramètres'!$F$14&lt;&gt;"Oui",0,MIN(MAX(0,$G60-'Paramètres'!$D$14),IF('Paramètres'!$E$14=0,MAX(0,$G60-'Paramètres'!$D$14),'Paramètres'!$E$14))*'Paramètres'!$C$14),0))</f>
        <v/>
      </c>
      <c r="L60" s="24">
        <f>IF($A60="","",IFERROR(IF('Paramètres'!$F$15&lt;&gt;"Oui",0,MIN(MAX(0,$G60-'Paramètres'!$D$15),IF('Paramètres'!$E$15=0,MAX(0,$G60-'Paramètres'!$D$15),'Paramètres'!$E$15))*'Paramètres'!$C$15),0))</f>
        <v/>
      </c>
      <c r="M60" s="24">
        <f>IF($A60="","",IFERROR(IF('Paramètres'!$F$16&lt;&gt;"Oui",0,MIN(MAX(0,$G60-'Paramètres'!$D$16),IF('Paramètres'!$E$16=0,MAX(0,$G60-'Paramètres'!$D$16),'Paramètres'!$E$16))*'Paramètres'!$C$16),0))</f>
        <v/>
      </c>
      <c r="N60" s="24">
        <f>IF($A60="","",IFERROR(IF('Paramètres'!$F$17&lt;&gt;"Oui",0,MIN(MAX(0,$G60-'Paramètres'!$D$17),IF('Paramètres'!$E$17=0,MAX(0,$G60-'Paramètres'!$D$17),'Paramètres'!$E$17))*'Paramètres'!$C$17),0))</f>
        <v/>
      </c>
      <c r="O60" s="24">
        <f>IF($A60="","",IFERROR(IF('Paramètres'!$F$18&lt;&gt;"Oui",0,MIN(MAX(0,$G60-'Paramètres'!$D$18),IF('Paramètres'!$E$18=0,MAX(0,$G60-'Paramètres'!$D$18),'Paramètres'!$E$18))*'Paramètres'!$C$18),0))</f>
        <v/>
      </c>
      <c r="P60" s="24">
        <f>IF($A60="","",IFERROR(IF('Paramètres'!$F$19&lt;&gt;"Oui",0,MIN(MAX(0,$G60-'Paramètres'!$D$19),IF('Paramètres'!$E$19=0,MAX(0,$G60-'Paramètres'!$D$19),'Paramètres'!$E$19))*'Paramètres'!$C$19),0))</f>
        <v/>
      </c>
      <c r="Q60" s="24">
        <f>IF($A60="","",IFERROR(IF('Paramètres'!$F$20&lt;&gt;"Oui",0,MIN(MAX(0,$G60-'Paramètres'!$D$20),IF('Paramètres'!$E$20=0,MAX(0,$G60-'Paramètres'!$D$20),'Paramètres'!$E$20))*'Paramètres'!$C$20),0))</f>
        <v/>
      </c>
      <c r="R60" s="24">
        <f>IF($A60="","",IFERROR(IF('Paramètres'!$F$21&lt;&gt;"Oui",0,MIN(MAX(0,$G60-'Paramètres'!$D$21),IF('Paramètres'!$E$21=0,MAX(0,$G60-'Paramètres'!$D$21),'Paramètres'!$E$21))*'Paramètres'!$C$21),0))</f>
        <v/>
      </c>
      <c r="S60" s="24">
        <f>IF($A60="","",IFERROR(IF('Paramètres'!$F$22&lt;&gt;"Oui",0,MIN(MAX(0,$G60-'Paramètres'!$D$22),IF('Paramètres'!$E$22=0,MAX(0,$G60-'Paramètres'!$D$22),'Paramètres'!$E$22))*'Paramètres'!$C$22),0))</f>
        <v/>
      </c>
      <c r="T60" s="24">
        <f>IF($A60="","",IFERROR(SUM($J60:$S60),0))</f>
        <v/>
      </c>
      <c r="U60" s="24">
        <f>IF($A60="","",IFERROR($E60+$F60+$H60+$T60,0))</f>
        <v/>
      </c>
      <c r="V60" s="24">
        <f>IF($A60="","",IFERROR($U60/12,0))</f>
        <v/>
      </c>
      <c r="W60" s="26">
        <f>IF($A60="","",IFERROR(($U60/$E60)-1,0))</f>
        <v/>
      </c>
      <c r="X60" s="14">
        <f>IF($A60="","",IFERROR(IF(OR($E60&lt;0,$F60&lt;0,$H60&lt;0),"À vérifier","OK"),"À vérifier"))</f>
        <v/>
      </c>
      <c r="Y60" s="14">
        <f>IF($A60="","",IFERROR(IF(COUNTIFS('Paramètres'!$F$13:$F$22,"Oui",'Paramètres'!$C$13:$C$22,0)&gt;0,"Taux actif à vérifier",IF(COUNTIFS('Paramètres'!$F$13:$F$22,"Oui",'Paramètres'!$H$13:$H$22,"")&gt;0,"Date à vérifier","OK")),"À vérifier"))</f>
        <v/>
      </c>
      <c r="Z60" s="14">
        <f>IF($A60="","",IFERROR(IF(ABS($U60-($E60+$F60+$H60+$T60))&lt;0.01,"OK","Écart à vérifier"),"Écart à vérifier"))</f>
        <v/>
      </c>
      <c r="AA60" s="14">
        <f>IF($A60="","",IFERROR(IF(AND($X60="OK",$Y60="OK",$Z60="OK"),"Calcul prêt","À vérifier"),"À vérifier"))</f>
        <v/>
      </c>
    </row>
    <row r="61">
      <c r="A61" s="19" t="n"/>
      <c r="B61" s="16" t="n"/>
      <c r="C61" s="16" t="n"/>
      <c r="D61" s="19" t="n"/>
      <c r="E61" s="21" t="n"/>
      <c r="F61" s="21" t="n"/>
      <c r="G61" s="24">
        <f>IF($A61="","",IFERROR($E61+$F61,0))</f>
        <v/>
      </c>
      <c r="H61" s="21" t="n"/>
      <c r="I61" s="25" t="n"/>
      <c r="J61" s="24">
        <f>IF($A61="","",IFERROR(IF('Paramètres'!$F$13&lt;&gt;"Oui",0,MIN(MAX(0,$G61-'Paramètres'!$D$13),IF('Paramètres'!$E$13=0,MAX(0,$G61-'Paramètres'!$D$13),'Paramètres'!$E$13))*'Paramètres'!$C$13),0))</f>
        <v/>
      </c>
      <c r="K61" s="24">
        <f>IF($A61="","",IFERROR(IF('Paramètres'!$F$14&lt;&gt;"Oui",0,MIN(MAX(0,$G61-'Paramètres'!$D$14),IF('Paramètres'!$E$14=0,MAX(0,$G61-'Paramètres'!$D$14),'Paramètres'!$E$14))*'Paramètres'!$C$14),0))</f>
        <v/>
      </c>
      <c r="L61" s="24">
        <f>IF($A61="","",IFERROR(IF('Paramètres'!$F$15&lt;&gt;"Oui",0,MIN(MAX(0,$G61-'Paramètres'!$D$15),IF('Paramètres'!$E$15=0,MAX(0,$G61-'Paramètres'!$D$15),'Paramètres'!$E$15))*'Paramètres'!$C$15),0))</f>
        <v/>
      </c>
      <c r="M61" s="24">
        <f>IF($A61="","",IFERROR(IF('Paramètres'!$F$16&lt;&gt;"Oui",0,MIN(MAX(0,$G61-'Paramètres'!$D$16),IF('Paramètres'!$E$16=0,MAX(0,$G61-'Paramètres'!$D$16),'Paramètres'!$E$16))*'Paramètres'!$C$16),0))</f>
        <v/>
      </c>
      <c r="N61" s="24">
        <f>IF($A61="","",IFERROR(IF('Paramètres'!$F$17&lt;&gt;"Oui",0,MIN(MAX(0,$G61-'Paramètres'!$D$17),IF('Paramètres'!$E$17=0,MAX(0,$G61-'Paramètres'!$D$17),'Paramètres'!$E$17))*'Paramètres'!$C$17),0))</f>
        <v/>
      </c>
      <c r="O61" s="24">
        <f>IF($A61="","",IFERROR(IF('Paramètres'!$F$18&lt;&gt;"Oui",0,MIN(MAX(0,$G61-'Paramètres'!$D$18),IF('Paramètres'!$E$18=0,MAX(0,$G61-'Paramètres'!$D$18),'Paramètres'!$E$18))*'Paramètres'!$C$18),0))</f>
        <v/>
      </c>
      <c r="P61" s="24">
        <f>IF($A61="","",IFERROR(IF('Paramètres'!$F$19&lt;&gt;"Oui",0,MIN(MAX(0,$G61-'Paramètres'!$D$19),IF('Paramètres'!$E$19=0,MAX(0,$G61-'Paramètres'!$D$19),'Paramètres'!$E$19))*'Paramètres'!$C$19),0))</f>
        <v/>
      </c>
      <c r="Q61" s="24">
        <f>IF($A61="","",IFERROR(IF('Paramètres'!$F$20&lt;&gt;"Oui",0,MIN(MAX(0,$G61-'Paramètres'!$D$20),IF('Paramètres'!$E$20=0,MAX(0,$G61-'Paramètres'!$D$20),'Paramètres'!$E$20))*'Paramètres'!$C$20),0))</f>
        <v/>
      </c>
      <c r="R61" s="24">
        <f>IF($A61="","",IFERROR(IF('Paramètres'!$F$21&lt;&gt;"Oui",0,MIN(MAX(0,$G61-'Paramètres'!$D$21),IF('Paramètres'!$E$21=0,MAX(0,$G61-'Paramètres'!$D$21),'Paramètres'!$E$21))*'Paramètres'!$C$21),0))</f>
        <v/>
      </c>
      <c r="S61" s="24">
        <f>IF($A61="","",IFERROR(IF('Paramètres'!$F$22&lt;&gt;"Oui",0,MIN(MAX(0,$G61-'Paramètres'!$D$22),IF('Paramètres'!$E$22=0,MAX(0,$G61-'Paramètres'!$D$22),'Paramètres'!$E$22))*'Paramètres'!$C$22),0))</f>
        <v/>
      </c>
      <c r="T61" s="24">
        <f>IF($A61="","",IFERROR(SUM($J61:$S61),0))</f>
        <v/>
      </c>
      <c r="U61" s="24">
        <f>IF($A61="","",IFERROR($E61+$F61+$H61+$T61,0))</f>
        <v/>
      </c>
      <c r="V61" s="24">
        <f>IF($A61="","",IFERROR($U61/12,0))</f>
        <v/>
      </c>
      <c r="W61" s="26">
        <f>IF($A61="","",IFERROR(($U61/$E61)-1,0))</f>
        <v/>
      </c>
      <c r="X61" s="14">
        <f>IF($A61="","",IFERROR(IF(OR($E61&lt;0,$F61&lt;0,$H61&lt;0),"À vérifier","OK"),"À vérifier"))</f>
        <v/>
      </c>
      <c r="Y61" s="14">
        <f>IF($A61="","",IFERROR(IF(COUNTIFS('Paramètres'!$F$13:$F$22,"Oui",'Paramètres'!$C$13:$C$22,0)&gt;0,"Taux actif à vérifier",IF(COUNTIFS('Paramètres'!$F$13:$F$22,"Oui",'Paramètres'!$H$13:$H$22,"")&gt;0,"Date à vérifier","OK")),"À vérifier"))</f>
        <v/>
      </c>
      <c r="Z61" s="14">
        <f>IF($A61="","",IFERROR(IF(ABS($U61-($E61+$F61+$H61+$T61))&lt;0.01,"OK","Écart à vérifier"),"Écart à vérifier"))</f>
        <v/>
      </c>
      <c r="AA61" s="14">
        <f>IF($A61="","",IFERROR(IF(AND($X61="OK",$Y61="OK",$Z61="OK"),"Calcul prêt","À vérifier"),"À vérifier"))</f>
        <v/>
      </c>
    </row>
    <row r="62">
      <c r="A62" s="19" t="n"/>
      <c r="B62" s="16" t="n"/>
      <c r="C62" s="16" t="n"/>
      <c r="D62" s="19" t="n"/>
      <c r="E62" s="21" t="n"/>
      <c r="F62" s="21" t="n"/>
      <c r="G62" s="24">
        <f>IF($A62="","",IFERROR($E62+$F62,0))</f>
        <v/>
      </c>
      <c r="H62" s="21" t="n"/>
      <c r="I62" s="25" t="n"/>
      <c r="J62" s="24">
        <f>IF($A62="","",IFERROR(IF('Paramètres'!$F$13&lt;&gt;"Oui",0,MIN(MAX(0,$G62-'Paramètres'!$D$13),IF('Paramètres'!$E$13=0,MAX(0,$G62-'Paramètres'!$D$13),'Paramètres'!$E$13))*'Paramètres'!$C$13),0))</f>
        <v/>
      </c>
      <c r="K62" s="24">
        <f>IF($A62="","",IFERROR(IF('Paramètres'!$F$14&lt;&gt;"Oui",0,MIN(MAX(0,$G62-'Paramètres'!$D$14),IF('Paramètres'!$E$14=0,MAX(0,$G62-'Paramètres'!$D$14),'Paramètres'!$E$14))*'Paramètres'!$C$14),0))</f>
        <v/>
      </c>
      <c r="L62" s="24">
        <f>IF($A62="","",IFERROR(IF('Paramètres'!$F$15&lt;&gt;"Oui",0,MIN(MAX(0,$G62-'Paramètres'!$D$15),IF('Paramètres'!$E$15=0,MAX(0,$G62-'Paramètres'!$D$15),'Paramètres'!$E$15))*'Paramètres'!$C$15),0))</f>
        <v/>
      </c>
      <c r="M62" s="24">
        <f>IF($A62="","",IFERROR(IF('Paramètres'!$F$16&lt;&gt;"Oui",0,MIN(MAX(0,$G62-'Paramètres'!$D$16),IF('Paramètres'!$E$16=0,MAX(0,$G62-'Paramètres'!$D$16),'Paramètres'!$E$16))*'Paramètres'!$C$16),0))</f>
        <v/>
      </c>
      <c r="N62" s="24">
        <f>IF($A62="","",IFERROR(IF('Paramètres'!$F$17&lt;&gt;"Oui",0,MIN(MAX(0,$G62-'Paramètres'!$D$17),IF('Paramètres'!$E$17=0,MAX(0,$G62-'Paramètres'!$D$17),'Paramètres'!$E$17))*'Paramètres'!$C$17),0))</f>
        <v/>
      </c>
      <c r="O62" s="24">
        <f>IF($A62="","",IFERROR(IF('Paramètres'!$F$18&lt;&gt;"Oui",0,MIN(MAX(0,$G62-'Paramètres'!$D$18),IF('Paramètres'!$E$18=0,MAX(0,$G62-'Paramètres'!$D$18),'Paramètres'!$E$18))*'Paramètres'!$C$18),0))</f>
        <v/>
      </c>
      <c r="P62" s="24">
        <f>IF($A62="","",IFERROR(IF('Paramètres'!$F$19&lt;&gt;"Oui",0,MIN(MAX(0,$G62-'Paramètres'!$D$19),IF('Paramètres'!$E$19=0,MAX(0,$G62-'Paramètres'!$D$19),'Paramètres'!$E$19))*'Paramètres'!$C$19),0))</f>
        <v/>
      </c>
      <c r="Q62" s="24">
        <f>IF($A62="","",IFERROR(IF('Paramètres'!$F$20&lt;&gt;"Oui",0,MIN(MAX(0,$G62-'Paramètres'!$D$20),IF('Paramètres'!$E$20=0,MAX(0,$G62-'Paramètres'!$D$20),'Paramètres'!$E$20))*'Paramètres'!$C$20),0))</f>
        <v/>
      </c>
      <c r="R62" s="24">
        <f>IF($A62="","",IFERROR(IF('Paramètres'!$F$21&lt;&gt;"Oui",0,MIN(MAX(0,$G62-'Paramètres'!$D$21),IF('Paramètres'!$E$21=0,MAX(0,$G62-'Paramètres'!$D$21),'Paramètres'!$E$21))*'Paramètres'!$C$21),0))</f>
        <v/>
      </c>
      <c r="S62" s="24">
        <f>IF($A62="","",IFERROR(IF('Paramètres'!$F$22&lt;&gt;"Oui",0,MIN(MAX(0,$G62-'Paramètres'!$D$22),IF('Paramètres'!$E$22=0,MAX(0,$G62-'Paramètres'!$D$22),'Paramètres'!$E$22))*'Paramètres'!$C$22),0))</f>
        <v/>
      </c>
      <c r="T62" s="24">
        <f>IF($A62="","",IFERROR(SUM($J62:$S62),0))</f>
        <v/>
      </c>
      <c r="U62" s="24">
        <f>IF($A62="","",IFERROR($E62+$F62+$H62+$T62,0))</f>
        <v/>
      </c>
      <c r="V62" s="24">
        <f>IF($A62="","",IFERROR($U62/12,0))</f>
        <v/>
      </c>
      <c r="W62" s="26">
        <f>IF($A62="","",IFERROR(($U62/$E62)-1,0))</f>
        <v/>
      </c>
      <c r="X62" s="14">
        <f>IF($A62="","",IFERROR(IF(OR($E62&lt;0,$F62&lt;0,$H62&lt;0),"À vérifier","OK"),"À vérifier"))</f>
        <v/>
      </c>
      <c r="Y62" s="14">
        <f>IF($A62="","",IFERROR(IF(COUNTIFS('Paramètres'!$F$13:$F$22,"Oui",'Paramètres'!$C$13:$C$22,0)&gt;0,"Taux actif à vérifier",IF(COUNTIFS('Paramètres'!$F$13:$F$22,"Oui",'Paramètres'!$H$13:$H$22,"")&gt;0,"Date à vérifier","OK")),"À vérifier"))</f>
        <v/>
      </c>
      <c r="Z62" s="14">
        <f>IF($A62="","",IFERROR(IF(ABS($U62-($E62+$F62+$H62+$T62))&lt;0.01,"OK","Écart à vérifier"),"Écart à vérifier"))</f>
        <v/>
      </c>
      <c r="AA62" s="14">
        <f>IF($A62="","",IFERROR(IF(AND($X62="OK",$Y62="OK",$Z62="OK"),"Calcul prêt","À vérifier"),"À vérifier"))</f>
        <v/>
      </c>
    </row>
    <row r="63">
      <c r="A63" s="19" t="n"/>
      <c r="B63" s="16" t="n"/>
      <c r="C63" s="16" t="n"/>
      <c r="D63" s="19" t="n"/>
      <c r="E63" s="21" t="n"/>
      <c r="F63" s="21" t="n"/>
      <c r="G63" s="24">
        <f>IF($A63="","",IFERROR($E63+$F63,0))</f>
        <v/>
      </c>
      <c r="H63" s="21" t="n"/>
      <c r="I63" s="25" t="n"/>
      <c r="J63" s="24">
        <f>IF($A63="","",IFERROR(IF('Paramètres'!$F$13&lt;&gt;"Oui",0,MIN(MAX(0,$G63-'Paramètres'!$D$13),IF('Paramètres'!$E$13=0,MAX(0,$G63-'Paramètres'!$D$13),'Paramètres'!$E$13))*'Paramètres'!$C$13),0))</f>
        <v/>
      </c>
      <c r="K63" s="24">
        <f>IF($A63="","",IFERROR(IF('Paramètres'!$F$14&lt;&gt;"Oui",0,MIN(MAX(0,$G63-'Paramètres'!$D$14),IF('Paramètres'!$E$14=0,MAX(0,$G63-'Paramètres'!$D$14),'Paramètres'!$E$14))*'Paramètres'!$C$14),0))</f>
        <v/>
      </c>
      <c r="L63" s="24">
        <f>IF($A63="","",IFERROR(IF('Paramètres'!$F$15&lt;&gt;"Oui",0,MIN(MAX(0,$G63-'Paramètres'!$D$15),IF('Paramètres'!$E$15=0,MAX(0,$G63-'Paramètres'!$D$15),'Paramètres'!$E$15))*'Paramètres'!$C$15),0))</f>
        <v/>
      </c>
      <c r="M63" s="24">
        <f>IF($A63="","",IFERROR(IF('Paramètres'!$F$16&lt;&gt;"Oui",0,MIN(MAX(0,$G63-'Paramètres'!$D$16),IF('Paramètres'!$E$16=0,MAX(0,$G63-'Paramètres'!$D$16),'Paramètres'!$E$16))*'Paramètres'!$C$16),0))</f>
        <v/>
      </c>
      <c r="N63" s="24">
        <f>IF($A63="","",IFERROR(IF('Paramètres'!$F$17&lt;&gt;"Oui",0,MIN(MAX(0,$G63-'Paramètres'!$D$17),IF('Paramètres'!$E$17=0,MAX(0,$G63-'Paramètres'!$D$17),'Paramètres'!$E$17))*'Paramètres'!$C$17),0))</f>
        <v/>
      </c>
      <c r="O63" s="24">
        <f>IF($A63="","",IFERROR(IF('Paramètres'!$F$18&lt;&gt;"Oui",0,MIN(MAX(0,$G63-'Paramètres'!$D$18),IF('Paramètres'!$E$18=0,MAX(0,$G63-'Paramètres'!$D$18),'Paramètres'!$E$18))*'Paramètres'!$C$18),0))</f>
        <v/>
      </c>
      <c r="P63" s="24">
        <f>IF($A63="","",IFERROR(IF('Paramètres'!$F$19&lt;&gt;"Oui",0,MIN(MAX(0,$G63-'Paramètres'!$D$19),IF('Paramètres'!$E$19=0,MAX(0,$G63-'Paramètres'!$D$19),'Paramètres'!$E$19))*'Paramètres'!$C$19),0))</f>
        <v/>
      </c>
      <c r="Q63" s="24">
        <f>IF($A63="","",IFERROR(IF('Paramètres'!$F$20&lt;&gt;"Oui",0,MIN(MAX(0,$G63-'Paramètres'!$D$20),IF('Paramètres'!$E$20=0,MAX(0,$G63-'Paramètres'!$D$20),'Paramètres'!$E$20))*'Paramètres'!$C$20),0))</f>
        <v/>
      </c>
      <c r="R63" s="24">
        <f>IF($A63="","",IFERROR(IF('Paramètres'!$F$21&lt;&gt;"Oui",0,MIN(MAX(0,$G63-'Paramètres'!$D$21),IF('Paramètres'!$E$21=0,MAX(0,$G63-'Paramètres'!$D$21),'Paramètres'!$E$21))*'Paramètres'!$C$21),0))</f>
        <v/>
      </c>
      <c r="S63" s="24">
        <f>IF($A63="","",IFERROR(IF('Paramètres'!$F$22&lt;&gt;"Oui",0,MIN(MAX(0,$G63-'Paramètres'!$D$22),IF('Paramètres'!$E$22=0,MAX(0,$G63-'Paramètres'!$D$22),'Paramètres'!$E$22))*'Paramètres'!$C$22),0))</f>
        <v/>
      </c>
      <c r="T63" s="24">
        <f>IF($A63="","",IFERROR(SUM($J63:$S63),0))</f>
        <v/>
      </c>
      <c r="U63" s="24">
        <f>IF($A63="","",IFERROR($E63+$F63+$H63+$T63,0))</f>
        <v/>
      </c>
      <c r="V63" s="24">
        <f>IF($A63="","",IFERROR($U63/12,0))</f>
        <v/>
      </c>
      <c r="W63" s="26">
        <f>IF($A63="","",IFERROR(($U63/$E63)-1,0))</f>
        <v/>
      </c>
      <c r="X63" s="14">
        <f>IF($A63="","",IFERROR(IF(OR($E63&lt;0,$F63&lt;0,$H63&lt;0),"À vérifier","OK"),"À vérifier"))</f>
        <v/>
      </c>
      <c r="Y63" s="14">
        <f>IF($A63="","",IFERROR(IF(COUNTIFS('Paramètres'!$F$13:$F$22,"Oui",'Paramètres'!$C$13:$C$22,0)&gt;0,"Taux actif à vérifier",IF(COUNTIFS('Paramètres'!$F$13:$F$22,"Oui",'Paramètres'!$H$13:$H$22,"")&gt;0,"Date à vérifier","OK")),"À vérifier"))</f>
        <v/>
      </c>
      <c r="Z63" s="14">
        <f>IF($A63="","",IFERROR(IF(ABS($U63-($E63+$F63+$H63+$T63))&lt;0.01,"OK","Écart à vérifier"),"Écart à vérifier"))</f>
        <v/>
      </c>
      <c r="AA63" s="14">
        <f>IF($A63="","",IFERROR(IF(AND($X63="OK",$Y63="OK",$Z63="OK"),"Calcul prêt","À vérifier"),"À vérifier"))</f>
        <v/>
      </c>
    </row>
    <row r="64">
      <c r="A64" s="19" t="n"/>
      <c r="B64" s="16" t="n"/>
      <c r="C64" s="16" t="n"/>
      <c r="D64" s="19" t="n"/>
      <c r="E64" s="21" t="n"/>
      <c r="F64" s="21" t="n"/>
      <c r="G64" s="24">
        <f>IF($A64="","",IFERROR($E64+$F64,0))</f>
        <v/>
      </c>
      <c r="H64" s="21" t="n"/>
      <c r="I64" s="25" t="n"/>
      <c r="J64" s="24">
        <f>IF($A64="","",IFERROR(IF('Paramètres'!$F$13&lt;&gt;"Oui",0,MIN(MAX(0,$G64-'Paramètres'!$D$13),IF('Paramètres'!$E$13=0,MAX(0,$G64-'Paramètres'!$D$13),'Paramètres'!$E$13))*'Paramètres'!$C$13),0))</f>
        <v/>
      </c>
      <c r="K64" s="24">
        <f>IF($A64="","",IFERROR(IF('Paramètres'!$F$14&lt;&gt;"Oui",0,MIN(MAX(0,$G64-'Paramètres'!$D$14),IF('Paramètres'!$E$14=0,MAX(0,$G64-'Paramètres'!$D$14),'Paramètres'!$E$14))*'Paramètres'!$C$14),0))</f>
        <v/>
      </c>
      <c r="L64" s="24">
        <f>IF($A64="","",IFERROR(IF('Paramètres'!$F$15&lt;&gt;"Oui",0,MIN(MAX(0,$G64-'Paramètres'!$D$15),IF('Paramètres'!$E$15=0,MAX(0,$G64-'Paramètres'!$D$15),'Paramètres'!$E$15))*'Paramètres'!$C$15),0))</f>
        <v/>
      </c>
      <c r="M64" s="24">
        <f>IF($A64="","",IFERROR(IF('Paramètres'!$F$16&lt;&gt;"Oui",0,MIN(MAX(0,$G64-'Paramètres'!$D$16),IF('Paramètres'!$E$16=0,MAX(0,$G64-'Paramètres'!$D$16),'Paramètres'!$E$16))*'Paramètres'!$C$16),0))</f>
        <v/>
      </c>
      <c r="N64" s="24">
        <f>IF($A64="","",IFERROR(IF('Paramètres'!$F$17&lt;&gt;"Oui",0,MIN(MAX(0,$G64-'Paramètres'!$D$17),IF('Paramètres'!$E$17=0,MAX(0,$G64-'Paramètres'!$D$17),'Paramètres'!$E$17))*'Paramètres'!$C$17),0))</f>
        <v/>
      </c>
      <c r="O64" s="24">
        <f>IF($A64="","",IFERROR(IF('Paramètres'!$F$18&lt;&gt;"Oui",0,MIN(MAX(0,$G64-'Paramètres'!$D$18),IF('Paramètres'!$E$18=0,MAX(0,$G64-'Paramètres'!$D$18),'Paramètres'!$E$18))*'Paramètres'!$C$18),0))</f>
        <v/>
      </c>
      <c r="P64" s="24">
        <f>IF($A64="","",IFERROR(IF('Paramètres'!$F$19&lt;&gt;"Oui",0,MIN(MAX(0,$G64-'Paramètres'!$D$19),IF('Paramètres'!$E$19=0,MAX(0,$G64-'Paramètres'!$D$19),'Paramètres'!$E$19))*'Paramètres'!$C$19),0))</f>
        <v/>
      </c>
      <c r="Q64" s="24">
        <f>IF($A64="","",IFERROR(IF('Paramètres'!$F$20&lt;&gt;"Oui",0,MIN(MAX(0,$G64-'Paramètres'!$D$20),IF('Paramètres'!$E$20=0,MAX(0,$G64-'Paramètres'!$D$20),'Paramètres'!$E$20))*'Paramètres'!$C$20),0))</f>
        <v/>
      </c>
      <c r="R64" s="24">
        <f>IF($A64="","",IFERROR(IF('Paramètres'!$F$21&lt;&gt;"Oui",0,MIN(MAX(0,$G64-'Paramètres'!$D$21),IF('Paramètres'!$E$21=0,MAX(0,$G64-'Paramètres'!$D$21),'Paramètres'!$E$21))*'Paramètres'!$C$21),0))</f>
        <v/>
      </c>
      <c r="S64" s="24">
        <f>IF($A64="","",IFERROR(IF('Paramètres'!$F$22&lt;&gt;"Oui",0,MIN(MAX(0,$G64-'Paramètres'!$D$22),IF('Paramètres'!$E$22=0,MAX(0,$G64-'Paramètres'!$D$22),'Paramètres'!$E$22))*'Paramètres'!$C$22),0))</f>
        <v/>
      </c>
      <c r="T64" s="24">
        <f>IF($A64="","",IFERROR(SUM($J64:$S64),0))</f>
        <v/>
      </c>
      <c r="U64" s="24">
        <f>IF($A64="","",IFERROR($E64+$F64+$H64+$T64,0))</f>
        <v/>
      </c>
      <c r="V64" s="24">
        <f>IF($A64="","",IFERROR($U64/12,0))</f>
        <v/>
      </c>
      <c r="W64" s="26">
        <f>IF($A64="","",IFERROR(($U64/$E64)-1,0))</f>
        <v/>
      </c>
      <c r="X64" s="14">
        <f>IF($A64="","",IFERROR(IF(OR($E64&lt;0,$F64&lt;0,$H64&lt;0),"À vérifier","OK"),"À vérifier"))</f>
        <v/>
      </c>
      <c r="Y64" s="14">
        <f>IF($A64="","",IFERROR(IF(COUNTIFS('Paramètres'!$F$13:$F$22,"Oui",'Paramètres'!$C$13:$C$22,0)&gt;0,"Taux actif à vérifier",IF(COUNTIFS('Paramètres'!$F$13:$F$22,"Oui",'Paramètres'!$H$13:$H$22,"")&gt;0,"Date à vérifier","OK")),"À vérifier"))</f>
        <v/>
      </c>
      <c r="Z64" s="14">
        <f>IF($A64="","",IFERROR(IF(ABS($U64-($E64+$F64+$H64+$T64))&lt;0.01,"OK","Écart à vérifier"),"Écart à vérifier"))</f>
        <v/>
      </c>
      <c r="AA64" s="14">
        <f>IF($A64="","",IFERROR(IF(AND($X64="OK",$Y64="OK",$Z64="OK"),"Calcul prêt","À vérifier"),"À vérifier"))</f>
        <v/>
      </c>
    </row>
    <row r="65">
      <c r="A65" s="19" t="n"/>
      <c r="B65" s="16" t="n"/>
      <c r="C65" s="16" t="n"/>
      <c r="D65" s="19" t="n"/>
      <c r="E65" s="21" t="n"/>
      <c r="F65" s="21" t="n"/>
      <c r="G65" s="24">
        <f>IF($A65="","",IFERROR($E65+$F65,0))</f>
        <v/>
      </c>
      <c r="H65" s="21" t="n"/>
      <c r="I65" s="25" t="n"/>
      <c r="J65" s="24">
        <f>IF($A65="","",IFERROR(IF('Paramètres'!$F$13&lt;&gt;"Oui",0,MIN(MAX(0,$G65-'Paramètres'!$D$13),IF('Paramètres'!$E$13=0,MAX(0,$G65-'Paramètres'!$D$13),'Paramètres'!$E$13))*'Paramètres'!$C$13),0))</f>
        <v/>
      </c>
      <c r="K65" s="24">
        <f>IF($A65="","",IFERROR(IF('Paramètres'!$F$14&lt;&gt;"Oui",0,MIN(MAX(0,$G65-'Paramètres'!$D$14),IF('Paramètres'!$E$14=0,MAX(0,$G65-'Paramètres'!$D$14),'Paramètres'!$E$14))*'Paramètres'!$C$14),0))</f>
        <v/>
      </c>
      <c r="L65" s="24">
        <f>IF($A65="","",IFERROR(IF('Paramètres'!$F$15&lt;&gt;"Oui",0,MIN(MAX(0,$G65-'Paramètres'!$D$15),IF('Paramètres'!$E$15=0,MAX(0,$G65-'Paramètres'!$D$15),'Paramètres'!$E$15))*'Paramètres'!$C$15),0))</f>
        <v/>
      </c>
      <c r="M65" s="24">
        <f>IF($A65="","",IFERROR(IF('Paramètres'!$F$16&lt;&gt;"Oui",0,MIN(MAX(0,$G65-'Paramètres'!$D$16),IF('Paramètres'!$E$16=0,MAX(0,$G65-'Paramètres'!$D$16),'Paramètres'!$E$16))*'Paramètres'!$C$16),0))</f>
        <v/>
      </c>
      <c r="N65" s="24">
        <f>IF($A65="","",IFERROR(IF('Paramètres'!$F$17&lt;&gt;"Oui",0,MIN(MAX(0,$G65-'Paramètres'!$D$17),IF('Paramètres'!$E$17=0,MAX(0,$G65-'Paramètres'!$D$17),'Paramètres'!$E$17))*'Paramètres'!$C$17),0))</f>
        <v/>
      </c>
      <c r="O65" s="24">
        <f>IF($A65="","",IFERROR(IF('Paramètres'!$F$18&lt;&gt;"Oui",0,MIN(MAX(0,$G65-'Paramètres'!$D$18),IF('Paramètres'!$E$18=0,MAX(0,$G65-'Paramètres'!$D$18),'Paramètres'!$E$18))*'Paramètres'!$C$18),0))</f>
        <v/>
      </c>
      <c r="P65" s="24">
        <f>IF($A65="","",IFERROR(IF('Paramètres'!$F$19&lt;&gt;"Oui",0,MIN(MAX(0,$G65-'Paramètres'!$D$19),IF('Paramètres'!$E$19=0,MAX(0,$G65-'Paramètres'!$D$19),'Paramètres'!$E$19))*'Paramètres'!$C$19),0))</f>
        <v/>
      </c>
      <c r="Q65" s="24">
        <f>IF($A65="","",IFERROR(IF('Paramètres'!$F$20&lt;&gt;"Oui",0,MIN(MAX(0,$G65-'Paramètres'!$D$20),IF('Paramètres'!$E$20=0,MAX(0,$G65-'Paramètres'!$D$20),'Paramètres'!$E$20))*'Paramètres'!$C$20),0))</f>
        <v/>
      </c>
      <c r="R65" s="24">
        <f>IF($A65="","",IFERROR(IF('Paramètres'!$F$21&lt;&gt;"Oui",0,MIN(MAX(0,$G65-'Paramètres'!$D$21),IF('Paramètres'!$E$21=0,MAX(0,$G65-'Paramètres'!$D$21),'Paramètres'!$E$21))*'Paramètres'!$C$21),0))</f>
        <v/>
      </c>
      <c r="S65" s="24">
        <f>IF($A65="","",IFERROR(IF('Paramètres'!$F$22&lt;&gt;"Oui",0,MIN(MAX(0,$G65-'Paramètres'!$D$22),IF('Paramètres'!$E$22=0,MAX(0,$G65-'Paramètres'!$D$22),'Paramètres'!$E$22))*'Paramètres'!$C$22),0))</f>
        <v/>
      </c>
      <c r="T65" s="24">
        <f>IF($A65="","",IFERROR(SUM($J65:$S65),0))</f>
        <v/>
      </c>
      <c r="U65" s="24">
        <f>IF($A65="","",IFERROR($E65+$F65+$H65+$T65,0))</f>
        <v/>
      </c>
      <c r="V65" s="24">
        <f>IF($A65="","",IFERROR($U65/12,0))</f>
        <v/>
      </c>
      <c r="W65" s="26">
        <f>IF($A65="","",IFERROR(($U65/$E65)-1,0))</f>
        <v/>
      </c>
      <c r="X65" s="14">
        <f>IF($A65="","",IFERROR(IF(OR($E65&lt;0,$F65&lt;0,$H65&lt;0),"À vérifier","OK"),"À vérifier"))</f>
        <v/>
      </c>
      <c r="Y65" s="14">
        <f>IF($A65="","",IFERROR(IF(COUNTIFS('Paramètres'!$F$13:$F$22,"Oui",'Paramètres'!$C$13:$C$22,0)&gt;0,"Taux actif à vérifier",IF(COUNTIFS('Paramètres'!$F$13:$F$22,"Oui",'Paramètres'!$H$13:$H$22,"")&gt;0,"Date à vérifier","OK")),"À vérifier"))</f>
        <v/>
      </c>
      <c r="Z65" s="14">
        <f>IF($A65="","",IFERROR(IF(ABS($U65-($E65+$F65+$H65+$T65))&lt;0.01,"OK","Écart à vérifier"),"Écart à vérifier"))</f>
        <v/>
      </c>
      <c r="AA65" s="14">
        <f>IF($A65="","",IFERROR(IF(AND($X65="OK",$Y65="OK",$Z65="OK"),"Calcul prêt","À vérifier"),"À vérifier"))</f>
        <v/>
      </c>
    </row>
    <row r="66">
      <c r="A66" s="19" t="n"/>
      <c r="B66" s="16" t="n"/>
      <c r="C66" s="16" t="n"/>
      <c r="D66" s="19" t="n"/>
      <c r="E66" s="21" t="n"/>
      <c r="F66" s="21" t="n"/>
      <c r="G66" s="24">
        <f>IF($A66="","",IFERROR($E66+$F66,0))</f>
        <v/>
      </c>
      <c r="H66" s="21" t="n"/>
      <c r="I66" s="25" t="n"/>
      <c r="J66" s="24">
        <f>IF($A66="","",IFERROR(IF('Paramètres'!$F$13&lt;&gt;"Oui",0,MIN(MAX(0,$G66-'Paramètres'!$D$13),IF('Paramètres'!$E$13=0,MAX(0,$G66-'Paramètres'!$D$13),'Paramètres'!$E$13))*'Paramètres'!$C$13),0))</f>
        <v/>
      </c>
      <c r="K66" s="24">
        <f>IF($A66="","",IFERROR(IF('Paramètres'!$F$14&lt;&gt;"Oui",0,MIN(MAX(0,$G66-'Paramètres'!$D$14),IF('Paramètres'!$E$14=0,MAX(0,$G66-'Paramètres'!$D$14),'Paramètres'!$E$14))*'Paramètres'!$C$14),0))</f>
        <v/>
      </c>
      <c r="L66" s="24">
        <f>IF($A66="","",IFERROR(IF('Paramètres'!$F$15&lt;&gt;"Oui",0,MIN(MAX(0,$G66-'Paramètres'!$D$15),IF('Paramètres'!$E$15=0,MAX(0,$G66-'Paramètres'!$D$15),'Paramètres'!$E$15))*'Paramètres'!$C$15),0))</f>
        <v/>
      </c>
      <c r="M66" s="24">
        <f>IF($A66="","",IFERROR(IF('Paramètres'!$F$16&lt;&gt;"Oui",0,MIN(MAX(0,$G66-'Paramètres'!$D$16),IF('Paramètres'!$E$16=0,MAX(0,$G66-'Paramètres'!$D$16),'Paramètres'!$E$16))*'Paramètres'!$C$16),0))</f>
        <v/>
      </c>
      <c r="N66" s="24">
        <f>IF($A66="","",IFERROR(IF('Paramètres'!$F$17&lt;&gt;"Oui",0,MIN(MAX(0,$G66-'Paramètres'!$D$17),IF('Paramètres'!$E$17=0,MAX(0,$G66-'Paramètres'!$D$17),'Paramètres'!$E$17))*'Paramètres'!$C$17),0))</f>
        <v/>
      </c>
      <c r="O66" s="24">
        <f>IF($A66="","",IFERROR(IF('Paramètres'!$F$18&lt;&gt;"Oui",0,MIN(MAX(0,$G66-'Paramètres'!$D$18),IF('Paramètres'!$E$18=0,MAX(0,$G66-'Paramètres'!$D$18),'Paramètres'!$E$18))*'Paramètres'!$C$18),0))</f>
        <v/>
      </c>
      <c r="P66" s="24">
        <f>IF($A66="","",IFERROR(IF('Paramètres'!$F$19&lt;&gt;"Oui",0,MIN(MAX(0,$G66-'Paramètres'!$D$19),IF('Paramètres'!$E$19=0,MAX(0,$G66-'Paramètres'!$D$19),'Paramètres'!$E$19))*'Paramètres'!$C$19),0))</f>
        <v/>
      </c>
      <c r="Q66" s="24">
        <f>IF($A66="","",IFERROR(IF('Paramètres'!$F$20&lt;&gt;"Oui",0,MIN(MAX(0,$G66-'Paramètres'!$D$20),IF('Paramètres'!$E$20=0,MAX(0,$G66-'Paramètres'!$D$20),'Paramètres'!$E$20))*'Paramètres'!$C$20),0))</f>
        <v/>
      </c>
      <c r="R66" s="24">
        <f>IF($A66="","",IFERROR(IF('Paramètres'!$F$21&lt;&gt;"Oui",0,MIN(MAX(0,$G66-'Paramètres'!$D$21),IF('Paramètres'!$E$21=0,MAX(0,$G66-'Paramètres'!$D$21),'Paramètres'!$E$21))*'Paramètres'!$C$21),0))</f>
        <v/>
      </c>
      <c r="S66" s="24">
        <f>IF($A66="","",IFERROR(IF('Paramètres'!$F$22&lt;&gt;"Oui",0,MIN(MAX(0,$G66-'Paramètres'!$D$22),IF('Paramètres'!$E$22=0,MAX(0,$G66-'Paramètres'!$D$22),'Paramètres'!$E$22))*'Paramètres'!$C$22),0))</f>
        <v/>
      </c>
      <c r="T66" s="24">
        <f>IF($A66="","",IFERROR(SUM($J66:$S66),0))</f>
        <v/>
      </c>
      <c r="U66" s="24">
        <f>IF($A66="","",IFERROR($E66+$F66+$H66+$T66,0))</f>
        <v/>
      </c>
      <c r="V66" s="24">
        <f>IF($A66="","",IFERROR($U66/12,0))</f>
        <v/>
      </c>
      <c r="W66" s="26">
        <f>IF($A66="","",IFERROR(($U66/$E66)-1,0))</f>
        <v/>
      </c>
      <c r="X66" s="14">
        <f>IF($A66="","",IFERROR(IF(OR($E66&lt;0,$F66&lt;0,$H66&lt;0),"À vérifier","OK"),"À vérifier"))</f>
        <v/>
      </c>
      <c r="Y66" s="14">
        <f>IF($A66="","",IFERROR(IF(COUNTIFS('Paramètres'!$F$13:$F$22,"Oui",'Paramètres'!$C$13:$C$22,0)&gt;0,"Taux actif à vérifier",IF(COUNTIFS('Paramètres'!$F$13:$F$22,"Oui",'Paramètres'!$H$13:$H$22,"")&gt;0,"Date à vérifier","OK")),"À vérifier"))</f>
        <v/>
      </c>
      <c r="Z66" s="14">
        <f>IF($A66="","",IFERROR(IF(ABS($U66-($E66+$F66+$H66+$T66))&lt;0.01,"OK","Écart à vérifier"),"Écart à vérifier"))</f>
        <v/>
      </c>
      <c r="AA66" s="14">
        <f>IF($A66="","",IFERROR(IF(AND($X66="OK",$Y66="OK",$Z66="OK"),"Calcul prêt","À vérifier"),"À vérifier"))</f>
        <v/>
      </c>
    </row>
    <row r="67">
      <c r="A67" s="19" t="n"/>
      <c r="B67" s="16" t="n"/>
      <c r="C67" s="16" t="n"/>
      <c r="D67" s="19" t="n"/>
      <c r="E67" s="21" t="n"/>
      <c r="F67" s="21" t="n"/>
      <c r="G67" s="24">
        <f>IF($A67="","",IFERROR($E67+$F67,0))</f>
        <v/>
      </c>
      <c r="H67" s="21" t="n"/>
      <c r="I67" s="25" t="n"/>
      <c r="J67" s="24">
        <f>IF($A67="","",IFERROR(IF('Paramètres'!$F$13&lt;&gt;"Oui",0,MIN(MAX(0,$G67-'Paramètres'!$D$13),IF('Paramètres'!$E$13=0,MAX(0,$G67-'Paramètres'!$D$13),'Paramètres'!$E$13))*'Paramètres'!$C$13),0))</f>
        <v/>
      </c>
      <c r="K67" s="24">
        <f>IF($A67="","",IFERROR(IF('Paramètres'!$F$14&lt;&gt;"Oui",0,MIN(MAX(0,$G67-'Paramètres'!$D$14),IF('Paramètres'!$E$14=0,MAX(0,$G67-'Paramètres'!$D$14),'Paramètres'!$E$14))*'Paramètres'!$C$14),0))</f>
        <v/>
      </c>
      <c r="L67" s="24">
        <f>IF($A67="","",IFERROR(IF('Paramètres'!$F$15&lt;&gt;"Oui",0,MIN(MAX(0,$G67-'Paramètres'!$D$15),IF('Paramètres'!$E$15=0,MAX(0,$G67-'Paramètres'!$D$15),'Paramètres'!$E$15))*'Paramètres'!$C$15),0))</f>
        <v/>
      </c>
      <c r="M67" s="24">
        <f>IF($A67="","",IFERROR(IF('Paramètres'!$F$16&lt;&gt;"Oui",0,MIN(MAX(0,$G67-'Paramètres'!$D$16),IF('Paramètres'!$E$16=0,MAX(0,$G67-'Paramètres'!$D$16),'Paramètres'!$E$16))*'Paramètres'!$C$16),0))</f>
        <v/>
      </c>
      <c r="N67" s="24">
        <f>IF($A67="","",IFERROR(IF('Paramètres'!$F$17&lt;&gt;"Oui",0,MIN(MAX(0,$G67-'Paramètres'!$D$17),IF('Paramètres'!$E$17=0,MAX(0,$G67-'Paramètres'!$D$17),'Paramètres'!$E$17))*'Paramètres'!$C$17),0))</f>
        <v/>
      </c>
      <c r="O67" s="24">
        <f>IF($A67="","",IFERROR(IF('Paramètres'!$F$18&lt;&gt;"Oui",0,MIN(MAX(0,$G67-'Paramètres'!$D$18),IF('Paramètres'!$E$18=0,MAX(0,$G67-'Paramètres'!$D$18),'Paramètres'!$E$18))*'Paramètres'!$C$18),0))</f>
        <v/>
      </c>
      <c r="P67" s="24">
        <f>IF($A67="","",IFERROR(IF('Paramètres'!$F$19&lt;&gt;"Oui",0,MIN(MAX(0,$G67-'Paramètres'!$D$19),IF('Paramètres'!$E$19=0,MAX(0,$G67-'Paramètres'!$D$19),'Paramètres'!$E$19))*'Paramètres'!$C$19),0))</f>
        <v/>
      </c>
      <c r="Q67" s="24">
        <f>IF($A67="","",IFERROR(IF('Paramètres'!$F$20&lt;&gt;"Oui",0,MIN(MAX(0,$G67-'Paramètres'!$D$20),IF('Paramètres'!$E$20=0,MAX(0,$G67-'Paramètres'!$D$20),'Paramètres'!$E$20))*'Paramètres'!$C$20),0))</f>
        <v/>
      </c>
      <c r="R67" s="24">
        <f>IF($A67="","",IFERROR(IF('Paramètres'!$F$21&lt;&gt;"Oui",0,MIN(MAX(0,$G67-'Paramètres'!$D$21),IF('Paramètres'!$E$21=0,MAX(0,$G67-'Paramètres'!$D$21),'Paramètres'!$E$21))*'Paramètres'!$C$21),0))</f>
        <v/>
      </c>
      <c r="S67" s="24">
        <f>IF($A67="","",IFERROR(IF('Paramètres'!$F$22&lt;&gt;"Oui",0,MIN(MAX(0,$G67-'Paramètres'!$D$22),IF('Paramètres'!$E$22=0,MAX(0,$G67-'Paramètres'!$D$22),'Paramètres'!$E$22))*'Paramètres'!$C$22),0))</f>
        <v/>
      </c>
      <c r="T67" s="24">
        <f>IF($A67="","",IFERROR(SUM($J67:$S67),0))</f>
        <v/>
      </c>
      <c r="U67" s="24">
        <f>IF($A67="","",IFERROR($E67+$F67+$H67+$T67,0))</f>
        <v/>
      </c>
      <c r="V67" s="24">
        <f>IF($A67="","",IFERROR($U67/12,0))</f>
        <v/>
      </c>
      <c r="W67" s="26">
        <f>IF($A67="","",IFERROR(($U67/$E67)-1,0))</f>
        <v/>
      </c>
      <c r="X67" s="14">
        <f>IF($A67="","",IFERROR(IF(OR($E67&lt;0,$F67&lt;0,$H67&lt;0),"À vérifier","OK"),"À vérifier"))</f>
        <v/>
      </c>
      <c r="Y67" s="14">
        <f>IF($A67="","",IFERROR(IF(COUNTIFS('Paramètres'!$F$13:$F$22,"Oui",'Paramètres'!$C$13:$C$22,0)&gt;0,"Taux actif à vérifier",IF(COUNTIFS('Paramètres'!$F$13:$F$22,"Oui",'Paramètres'!$H$13:$H$22,"")&gt;0,"Date à vérifier","OK")),"À vérifier"))</f>
        <v/>
      </c>
      <c r="Z67" s="14">
        <f>IF($A67="","",IFERROR(IF(ABS($U67-($E67+$F67+$H67+$T67))&lt;0.01,"OK","Écart à vérifier"),"Écart à vérifier"))</f>
        <v/>
      </c>
      <c r="AA67" s="14">
        <f>IF($A67="","",IFERROR(IF(AND($X67="OK",$Y67="OK",$Z67="OK"),"Calcul prêt","À vérifier"),"À vérifier"))</f>
        <v/>
      </c>
    </row>
    <row r="68">
      <c r="A68" s="19" t="n"/>
      <c r="B68" s="16" t="n"/>
      <c r="C68" s="16" t="n"/>
      <c r="D68" s="19" t="n"/>
      <c r="E68" s="21" t="n"/>
      <c r="F68" s="21" t="n"/>
      <c r="G68" s="24">
        <f>IF($A68="","",IFERROR($E68+$F68,0))</f>
        <v/>
      </c>
      <c r="H68" s="21" t="n"/>
      <c r="I68" s="25" t="n"/>
      <c r="J68" s="24">
        <f>IF($A68="","",IFERROR(IF('Paramètres'!$F$13&lt;&gt;"Oui",0,MIN(MAX(0,$G68-'Paramètres'!$D$13),IF('Paramètres'!$E$13=0,MAX(0,$G68-'Paramètres'!$D$13),'Paramètres'!$E$13))*'Paramètres'!$C$13),0))</f>
        <v/>
      </c>
      <c r="K68" s="24">
        <f>IF($A68="","",IFERROR(IF('Paramètres'!$F$14&lt;&gt;"Oui",0,MIN(MAX(0,$G68-'Paramètres'!$D$14),IF('Paramètres'!$E$14=0,MAX(0,$G68-'Paramètres'!$D$14),'Paramètres'!$E$14))*'Paramètres'!$C$14),0))</f>
        <v/>
      </c>
      <c r="L68" s="24">
        <f>IF($A68="","",IFERROR(IF('Paramètres'!$F$15&lt;&gt;"Oui",0,MIN(MAX(0,$G68-'Paramètres'!$D$15),IF('Paramètres'!$E$15=0,MAX(0,$G68-'Paramètres'!$D$15),'Paramètres'!$E$15))*'Paramètres'!$C$15),0))</f>
        <v/>
      </c>
      <c r="M68" s="24">
        <f>IF($A68="","",IFERROR(IF('Paramètres'!$F$16&lt;&gt;"Oui",0,MIN(MAX(0,$G68-'Paramètres'!$D$16),IF('Paramètres'!$E$16=0,MAX(0,$G68-'Paramètres'!$D$16),'Paramètres'!$E$16))*'Paramètres'!$C$16),0))</f>
        <v/>
      </c>
      <c r="N68" s="24">
        <f>IF($A68="","",IFERROR(IF('Paramètres'!$F$17&lt;&gt;"Oui",0,MIN(MAX(0,$G68-'Paramètres'!$D$17),IF('Paramètres'!$E$17=0,MAX(0,$G68-'Paramètres'!$D$17),'Paramètres'!$E$17))*'Paramètres'!$C$17),0))</f>
        <v/>
      </c>
      <c r="O68" s="24">
        <f>IF($A68="","",IFERROR(IF('Paramètres'!$F$18&lt;&gt;"Oui",0,MIN(MAX(0,$G68-'Paramètres'!$D$18),IF('Paramètres'!$E$18=0,MAX(0,$G68-'Paramètres'!$D$18),'Paramètres'!$E$18))*'Paramètres'!$C$18),0))</f>
        <v/>
      </c>
      <c r="P68" s="24">
        <f>IF($A68="","",IFERROR(IF('Paramètres'!$F$19&lt;&gt;"Oui",0,MIN(MAX(0,$G68-'Paramètres'!$D$19),IF('Paramètres'!$E$19=0,MAX(0,$G68-'Paramètres'!$D$19),'Paramètres'!$E$19))*'Paramètres'!$C$19),0))</f>
        <v/>
      </c>
      <c r="Q68" s="24">
        <f>IF($A68="","",IFERROR(IF('Paramètres'!$F$20&lt;&gt;"Oui",0,MIN(MAX(0,$G68-'Paramètres'!$D$20),IF('Paramètres'!$E$20=0,MAX(0,$G68-'Paramètres'!$D$20),'Paramètres'!$E$20))*'Paramètres'!$C$20),0))</f>
        <v/>
      </c>
      <c r="R68" s="24">
        <f>IF($A68="","",IFERROR(IF('Paramètres'!$F$21&lt;&gt;"Oui",0,MIN(MAX(0,$G68-'Paramètres'!$D$21),IF('Paramètres'!$E$21=0,MAX(0,$G68-'Paramètres'!$D$21),'Paramètres'!$E$21))*'Paramètres'!$C$21),0))</f>
        <v/>
      </c>
      <c r="S68" s="24">
        <f>IF($A68="","",IFERROR(IF('Paramètres'!$F$22&lt;&gt;"Oui",0,MIN(MAX(0,$G68-'Paramètres'!$D$22),IF('Paramètres'!$E$22=0,MAX(0,$G68-'Paramètres'!$D$22),'Paramètres'!$E$22))*'Paramètres'!$C$22),0))</f>
        <v/>
      </c>
      <c r="T68" s="24">
        <f>IF($A68="","",IFERROR(SUM($J68:$S68),0))</f>
        <v/>
      </c>
      <c r="U68" s="24">
        <f>IF($A68="","",IFERROR($E68+$F68+$H68+$T68,0))</f>
        <v/>
      </c>
      <c r="V68" s="24">
        <f>IF($A68="","",IFERROR($U68/12,0))</f>
        <v/>
      </c>
      <c r="W68" s="26">
        <f>IF($A68="","",IFERROR(($U68/$E68)-1,0))</f>
        <v/>
      </c>
      <c r="X68" s="14">
        <f>IF($A68="","",IFERROR(IF(OR($E68&lt;0,$F68&lt;0,$H68&lt;0),"À vérifier","OK"),"À vérifier"))</f>
        <v/>
      </c>
      <c r="Y68" s="14">
        <f>IF($A68="","",IFERROR(IF(COUNTIFS('Paramètres'!$F$13:$F$22,"Oui",'Paramètres'!$C$13:$C$22,0)&gt;0,"Taux actif à vérifier",IF(COUNTIFS('Paramètres'!$F$13:$F$22,"Oui",'Paramètres'!$H$13:$H$22,"")&gt;0,"Date à vérifier","OK")),"À vérifier"))</f>
        <v/>
      </c>
      <c r="Z68" s="14">
        <f>IF($A68="","",IFERROR(IF(ABS($U68-($E68+$F68+$H68+$T68))&lt;0.01,"OK","Écart à vérifier"),"Écart à vérifier"))</f>
        <v/>
      </c>
      <c r="AA68" s="14">
        <f>IF($A68="","",IFERROR(IF(AND($X68="OK",$Y68="OK",$Z68="OK"),"Calcul prêt","À vérifier"),"À vérifier"))</f>
        <v/>
      </c>
    </row>
    <row r="69">
      <c r="A69" s="19" t="n"/>
      <c r="B69" s="16" t="n"/>
      <c r="C69" s="16" t="n"/>
      <c r="D69" s="19" t="n"/>
      <c r="E69" s="21" t="n"/>
      <c r="F69" s="21" t="n"/>
      <c r="G69" s="24">
        <f>IF($A69="","",IFERROR($E69+$F69,0))</f>
        <v/>
      </c>
      <c r="H69" s="21" t="n"/>
      <c r="I69" s="25" t="n"/>
      <c r="J69" s="24">
        <f>IF($A69="","",IFERROR(IF('Paramètres'!$F$13&lt;&gt;"Oui",0,MIN(MAX(0,$G69-'Paramètres'!$D$13),IF('Paramètres'!$E$13=0,MAX(0,$G69-'Paramètres'!$D$13),'Paramètres'!$E$13))*'Paramètres'!$C$13),0))</f>
        <v/>
      </c>
      <c r="K69" s="24">
        <f>IF($A69="","",IFERROR(IF('Paramètres'!$F$14&lt;&gt;"Oui",0,MIN(MAX(0,$G69-'Paramètres'!$D$14),IF('Paramètres'!$E$14=0,MAX(0,$G69-'Paramètres'!$D$14),'Paramètres'!$E$14))*'Paramètres'!$C$14),0))</f>
        <v/>
      </c>
      <c r="L69" s="24">
        <f>IF($A69="","",IFERROR(IF('Paramètres'!$F$15&lt;&gt;"Oui",0,MIN(MAX(0,$G69-'Paramètres'!$D$15),IF('Paramètres'!$E$15=0,MAX(0,$G69-'Paramètres'!$D$15),'Paramètres'!$E$15))*'Paramètres'!$C$15),0))</f>
        <v/>
      </c>
      <c r="M69" s="24">
        <f>IF($A69="","",IFERROR(IF('Paramètres'!$F$16&lt;&gt;"Oui",0,MIN(MAX(0,$G69-'Paramètres'!$D$16),IF('Paramètres'!$E$16=0,MAX(0,$G69-'Paramètres'!$D$16),'Paramètres'!$E$16))*'Paramètres'!$C$16),0))</f>
        <v/>
      </c>
      <c r="N69" s="24">
        <f>IF($A69="","",IFERROR(IF('Paramètres'!$F$17&lt;&gt;"Oui",0,MIN(MAX(0,$G69-'Paramètres'!$D$17),IF('Paramètres'!$E$17=0,MAX(0,$G69-'Paramètres'!$D$17),'Paramètres'!$E$17))*'Paramètres'!$C$17),0))</f>
        <v/>
      </c>
      <c r="O69" s="24">
        <f>IF($A69="","",IFERROR(IF('Paramètres'!$F$18&lt;&gt;"Oui",0,MIN(MAX(0,$G69-'Paramètres'!$D$18),IF('Paramètres'!$E$18=0,MAX(0,$G69-'Paramètres'!$D$18),'Paramètres'!$E$18))*'Paramètres'!$C$18),0))</f>
        <v/>
      </c>
      <c r="P69" s="24">
        <f>IF($A69="","",IFERROR(IF('Paramètres'!$F$19&lt;&gt;"Oui",0,MIN(MAX(0,$G69-'Paramètres'!$D$19),IF('Paramètres'!$E$19=0,MAX(0,$G69-'Paramètres'!$D$19),'Paramètres'!$E$19))*'Paramètres'!$C$19),0))</f>
        <v/>
      </c>
      <c r="Q69" s="24">
        <f>IF($A69="","",IFERROR(IF('Paramètres'!$F$20&lt;&gt;"Oui",0,MIN(MAX(0,$G69-'Paramètres'!$D$20),IF('Paramètres'!$E$20=0,MAX(0,$G69-'Paramètres'!$D$20),'Paramètres'!$E$20))*'Paramètres'!$C$20),0))</f>
        <v/>
      </c>
      <c r="R69" s="24">
        <f>IF($A69="","",IFERROR(IF('Paramètres'!$F$21&lt;&gt;"Oui",0,MIN(MAX(0,$G69-'Paramètres'!$D$21),IF('Paramètres'!$E$21=0,MAX(0,$G69-'Paramètres'!$D$21),'Paramètres'!$E$21))*'Paramètres'!$C$21),0))</f>
        <v/>
      </c>
      <c r="S69" s="24">
        <f>IF($A69="","",IFERROR(IF('Paramètres'!$F$22&lt;&gt;"Oui",0,MIN(MAX(0,$G69-'Paramètres'!$D$22),IF('Paramètres'!$E$22=0,MAX(0,$G69-'Paramètres'!$D$22),'Paramètres'!$E$22))*'Paramètres'!$C$22),0))</f>
        <v/>
      </c>
      <c r="T69" s="24">
        <f>IF($A69="","",IFERROR(SUM($J69:$S69),0))</f>
        <v/>
      </c>
      <c r="U69" s="24">
        <f>IF($A69="","",IFERROR($E69+$F69+$H69+$T69,0))</f>
        <v/>
      </c>
      <c r="V69" s="24">
        <f>IF($A69="","",IFERROR($U69/12,0))</f>
        <v/>
      </c>
      <c r="W69" s="26">
        <f>IF($A69="","",IFERROR(($U69/$E69)-1,0))</f>
        <v/>
      </c>
      <c r="X69" s="14">
        <f>IF($A69="","",IFERROR(IF(OR($E69&lt;0,$F69&lt;0,$H69&lt;0),"À vérifier","OK"),"À vérifier"))</f>
        <v/>
      </c>
      <c r="Y69" s="14">
        <f>IF($A69="","",IFERROR(IF(COUNTIFS('Paramètres'!$F$13:$F$22,"Oui",'Paramètres'!$C$13:$C$22,0)&gt;0,"Taux actif à vérifier",IF(COUNTIFS('Paramètres'!$F$13:$F$22,"Oui",'Paramètres'!$H$13:$H$22,"")&gt;0,"Date à vérifier","OK")),"À vérifier"))</f>
        <v/>
      </c>
      <c r="Z69" s="14">
        <f>IF($A69="","",IFERROR(IF(ABS($U69-($E69+$F69+$H69+$T69))&lt;0.01,"OK","Écart à vérifier"),"Écart à vérifier"))</f>
        <v/>
      </c>
      <c r="AA69" s="14">
        <f>IF($A69="","",IFERROR(IF(AND($X69="OK",$Y69="OK",$Z69="OK"),"Calcul prêt","À vérifier"),"À vérifier"))</f>
        <v/>
      </c>
    </row>
    <row r="70">
      <c r="A70" s="19" t="n"/>
      <c r="B70" s="16" t="n"/>
      <c r="C70" s="16" t="n"/>
      <c r="D70" s="19" t="n"/>
      <c r="E70" s="21" t="n"/>
      <c r="F70" s="21" t="n"/>
      <c r="G70" s="24">
        <f>IF($A70="","",IFERROR($E70+$F70,0))</f>
        <v/>
      </c>
      <c r="H70" s="21" t="n"/>
      <c r="I70" s="25" t="n"/>
      <c r="J70" s="24">
        <f>IF($A70="","",IFERROR(IF('Paramètres'!$F$13&lt;&gt;"Oui",0,MIN(MAX(0,$G70-'Paramètres'!$D$13),IF('Paramètres'!$E$13=0,MAX(0,$G70-'Paramètres'!$D$13),'Paramètres'!$E$13))*'Paramètres'!$C$13),0))</f>
        <v/>
      </c>
      <c r="K70" s="24">
        <f>IF($A70="","",IFERROR(IF('Paramètres'!$F$14&lt;&gt;"Oui",0,MIN(MAX(0,$G70-'Paramètres'!$D$14),IF('Paramètres'!$E$14=0,MAX(0,$G70-'Paramètres'!$D$14),'Paramètres'!$E$14))*'Paramètres'!$C$14),0))</f>
        <v/>
      </c>
      <c r="L70" s="24">
        <f>IF($A70="","",IFERROR(IF('Paramètres'!$F$15&lt;&gt;"Oui",0,MIN(MAX(0,$G70-'Paramètres'!$D$15),IF('Paramètres'!$E$15=0,MAX(0,$G70-'Paramètres'!$D$15),'Paramètres'!$E$15))*'Paramètres'!$C$15),0))</f>
        <v/>
      </c>
      <c r="M70" s="24">
        <f>IF($A70="","",IFERROR(IF('Paramètres'!$F$16&lt;&gt;"Oui",0,MIN(MAX(0,$G70-'Paramètres'!$D$16),IF('Paramètres'!$E$16=0,MAX(0,$G70-'Paramètres'!$D$16),'Paramètres'!$E$16))*'Paramètres'!$C$16),0))</f>
        <v/>
      </c>
      <c r="N70" s="24">
        <f>IF($A70="","",IFERROR(IF('Paramètres'!$F$17&lt;&gt;"Oui",0,MIN(MAX(0,$G70-'Paramètres'!$D$17),IF('Paramètres'!$E$17=0,MAX(0,$G70-'Paramètres'!$D$17),'Paramètres'!$E$17))*'Paramètres'!$C$17),0))</f>
        <v/>
      </c>
      <c r="O70" s="24">
        <f>IF($A70="","",IFERROR(IF('Paramètres'!$F$18&lt;&gt;"Oui",0,MIN(MAX(0,$G70-'Paramètres'!$D$18),IF('Paramètres'!$E$18=0,MAX(0,$G70-'Paramètres'!$D$18),'Paramètres'!$E$18))*'Paramètres'!$C$18),0))</f>
        <v/>
      </c>
      <c r="P70" s="24">
        <f>IF($A70="","",IFERROR(IF('Paramètres'!$F$19&lt;&gt;"Oui",0,MIN(MAX(0,$G70-'Paramètres'!$D$19),IF('Paramètres'!$E$19=0,MAX(0,$G70-'Paramètres'!$D$19),'Paramètres'!$E$19))*'Paramètres'!$C$19),0))</f>
        <v/>
      </c>
      <c r="Q70" s="24">
        <f>IF($A70="","",IFERROR(IF('Paramètres'!$F$20&lt;&gt;"Oui",0,MIN(MAX(0,$G70-'Paramètres'!$D$20),IF('Paramètres'!$E$20=0,MAX(0,$G70-'Paramètres'!$D$20),'Paramètres'!$E$20))*'Paramètres'!$C$20),0))</f>
        <v/>
      </c>
      <c r="R70" s="24">
        <f>IF($A70="","",IFERROR(IF('Paramètres'!$F$21&lt;&gt;"Oui",0,MIN(MAX(0,$G70-'Paramètres'!$D$21),IF('Paramètres'!$E$21=0,MAX(0,$G70-'Paramètres'!$D$21),'Paramètres'!$E$21))*'Paramètres'!$C$21),0))</f>
        <v/>
      </c>
      <c r="S70" s="24">
        <f>IF($A70="","",IFERROR(IF('Paramètres'!$F$22&lt;&gt;"Oui",0,MIN(MAX(0,$G70-'Paramètres'!$D$22),IF('Paramètres'!$E$22=0,MAX(0,$G70-'Paramètres'!$D$22),'Paramètres'!$E$22))*'Paramètres'!$C$22),0))</f>
        <v/>
      </c>
      <c r="T70" s="24">
        <f>IF($A70="","",IFERROR(SUM($J70:$S70),0))</f>
        <v/>
      </c>
      <c r="U70" s="24">
        <f>IF($A70="","",IFERROR($E70+$F70+$H70+$T70,0))</f>
        <v/>
      </c>
      <c r="V70" s="24">
        <f>IF($A70="","",IFERROR($U70/12,0))</f>
        <v/>
      </c>
      <c r="W70" s="26">
        <f>IF($A70="","",IFERROR(($U70/$E70)-1,0))</f>
        <v/>
      </c>
      <c r="X70" s="14">
        <f>IF($A70="","",IFERROR(IF(OR($E70&lt;0,$F70&lt;0,$H70&lt;0),"À vérifier","OK"),"À vérifier"))</f>
        <v/>
      </c>
      <c r="Y70" s="14">
        <f>IF($A70="","",IFERROR(IF(COUNTIFS('Paramètres'!$F$13:$F$22,"Oui",'Paramètres'!$C$13:$C$22,0)&gt;0,"Taux actif à vérifier",IF(COUNTIFS('Paramètres'!$F$13:$F$22,"Oui",'Paramètres'!$H$13:$H$22,"")&gt;0,"Date à vérifier","OK")),"À vérifier"))</f>
        <v/>
      </c>
      <c r="Z70" s="14">
        <f>IF($A70="","",IFERROR(IF(ABS($U70-($E70+$F70+$H70+$T70))&lt;0.01,"OK","Écart à vérifier"),"Écart à vérifier"))</f>
        <v/>
      </c>
      <c r="AA70" s="14">
        <f>IF($A70="","",IFERROR(IF(AND($X70="OK",$Y70="OK",$Z70="OK"),"Calcul prêt","À vérifier"),"À vérifier"))</f>
        <v/>
      </c>
    </row>
    <row r="71">
      <c r="A71" s="19" t="n"/>
      <c r="B71" s="16" t="n"/>
      <c r="C71" s="16" t="n"/>
      <c r="D71" s="19" t="n"/>
      <c r="E71" s="21" t="n"/>
      <c r="F71" s="21" t="n"/>
      <c r="G71" s="24">
        <f>IF($A71="","",IFERROR($E71+$F71,0))</f>
        <v/>
      </c>
      <c r="H71" s="21" t="n"/>
      <c r="I71" s="25" t="n"/>
      <c r="J71" s="24">
        <f>IF($A71="","",IFERROR(IF('Paramètres'!$F$13&lt;&gt;"Oui",0,MIN(MAX(0,$G71-'Paramètres'!$D$13),IF('Paramètres'!$E$13=0,MAX(0,$G71-'Paramètres'!$D$13),'Paramètres'!$E$13))*'Paramètres'!$C$13),0))</f>
        <v/>
      </c>
      <c r="K71" s="24">
        <f>IF($A71="","",IFERROR(IF('Paramètres'!$F$14&lt;&gt;"Oui",0,MIN(MAX(0,$G71-'Paramètres'!$D$14),IF('Paramètres'!$E$14=0,MAX(0,$G71-'Paramètres'!$D$14),'Paramètres'!$E$14))*'Paramètres'!$C$14),0))</f>
        <v/>
      </c>
      <c r="L71" s="24">
        <f>IF($A71="","",IFERROR(IF('Paramètres'!$F$15&lt;&gt;"Oui",0,MIN(MAX(0,$G71-'Paramètres'!$D$15),IF('Paramètres'!$E$15=0,MAX(0,$G71-'Paramètres'!$D$15),'Paramètres'!$E$15))*'Paramètres'!$C$15),0))</f>
        <v/>
      </c>
      <c r="M71" s="24">
        <f>IF($A71="","",IFERROR(IF('Paramètres'!$F$16&lt;&gt;"Oui",0,MIN(MAX(0,$G71-'Paramètres'!$D$16),IF('Paramètres'!$E$16=0,MAX(0,$G71-'Paramètres'!$D$16),'Paramètres'!$E$16))*'Paramètres'!$C$16),0))</f>
        <v/>
      </c>
      <c r="N71" s="24">
        <f>IF($A71="","",IFERROR(IF('Paramètres'!$F$17&lt;&gt;"Oui",0,MIN(MAX(0,$G71-'Paramètres'!$D$17),IF('Paramètres'!$E$17=0,MAX(0,$G71-'Paramètres'!$D$17),'Paramètres'!$E$17))*'Paramètres'!$C$17),0))</f>
        <v/>
      </c>
      <c r="O71" s="24">
        <f>IF($A71="","",IFERROR(IF('Paramètres'!$F$18&lt;&gt;"Oui",0,MIN(MAX(0,$G71-'Paramètres'!$D$18),IF('Paramètres'!$E$18=0,MAX(0,$G71-'Paramètres'!$D$18),'Paramètres'!$E$18))*'Paramètres'!$C$18),0))</f>
        <v/>
      </c>
      <c r="P71" s="24">
        <f>IF($A71="","",IFERROR(IF('Paramètres'!$F$19&lt;&gt;"Oui",0,MIN(MAX(0,$G71-'Paramètres'!$D$19),IF('Paramètres'!$E$19=0,MAX(0,$G71-'Paramètres'!$D$19),'Paramètres'!$E$19))*'Paramètres'!$C$19),0))</f>
        <v/>
      </c>
      <c r="Q71" s="24">
        <f>IF($A71="","",IFERROR(IF('Paramètres'!$F$20&lt;&gt;"Oui",0,MIN(MAX(0,$G71-'Paramètres'!$D$20),IF('Paramètres'!$E$20=0,MAX(0,$G71-'Paramètres'!$D$20),'Paramètres'!$E$20))*'Paramètres'!$C$20),0))</f>
        <v/>
      </c>
      <c r="R71" s="24">
        <f>IF($A71="","",IFERROR(IF('Paramètres'!$F$21&lt;&gt;"Oui",0,MIN(MAX(0,$G71-'Paramètres'!$D$21),IF('Paramètres'!$E$21=0,MAX(0,$G71-'Paramètres'!$D$21),'Paramètres'!$E$21))*'Paramètres'!$C$21),0))</f>
        <v/>
      </c>
      <c r="S71" s="24">
        <f>IF($A71="","",IFERROR(IF('Paramètres'!$F$22&lt;&gt;"Oui",0,MIN(MAX(0,$G71-'Paramètres'!$D$22),IF('Paramètres'!$E$22=0,MAX(0,$G71-'Paramètres'!$D$22),'Paramètres'!$E$22))*'Paramètres'!$C$22),0))</f>
        <v/>
      </c>
      <c r="T71" s="24">
        <f>IF($A71="","",IFERROR(SUM($J71:$S71),0))</f>
        <v/>
      </c>
      <c r="U71" s="24">
        <f>IF($A71="","",IFERROR($E71+$F71+$H71+$T71,0))</f>
        <v/>
      </c>
      <c r="V71" s="24">
        <f>IF($A71="","",IFERROR($U71/12,0))</f>
        <v/>
      </c>
      <c r="W71" s="26">
        <f>IF($A71="","",IFERROR(($U71/$E71)-1,0))</f>
        <v/>
      </c>
      <c r="X71" s="14">
        <f>IF($A71="","",IFERROR(IF(OR($E71&lt;0,$F71&lt;0,$H71&lt;0),"À vérifier","OK"),"À vérifier"))</f>
        <v/>
      </c>
      <c r="Y71" s="14">
        <f>IF($A71="","",IFERROR(IF(COUNTIFS('Paramètres'!$F$13:$F$22,"Oui",'Paramètres'!$C$13:$C$22,0)&gt;0,"Taux actif à vérifier",IF(COUNTIFS('Paramètres'!$F$13:$F$22,"Oui",'Paramètres'!$H$13:$H$22,"")&gt;0,"Date à vérifier","OK")),"À vérifier"))</f>
        <v/>
      </c>
      <c r="Z71" s="14">
        <f>IF($A71="","",IFERROR(IF(ABS($U71-($E71+$F71+$H71+$T71))&lt;0.01,"OK","Écart à vérifier"),"Écart à vérifier"))</f>
        <v/>
      </c>
      <c r="AA71" s="14">
        <f>IF($A71="","",IFERROR(IF(AND($X71="OK",$Y71="OK",$Z71="OK"),"Calcul prêt","À vérifier"),"À vérifier"))</f>
        <v/>
      </c>
    </row>
    <row r="72">
      <c r="A72" s="19" t="n"/>
      <c r="B72" s="16" t="n"/>
      <c r="C72" s="16" t="n"/>
      <c r="D72" s="19" t="n"/>
      <c r="E72" s="21" t="n"/>
      <c r="F72" s="21" t="n"/>
      <c r="G72" s="24">
        <f>IF($A72="","",IFERROR($E72+$F72,0))</f>
        <v/>
      </c>
      <c r="H72" s="21" t="n"/>
      <c r="I72" s="25" t="n"/>
      <c r="J72" s="24">
        <f>IF($A72="","",IFERROR(IF('Paramètres'!$F$13&lt;&gt;"Oui",0,MIN(MAX(0,$G72-'Paramètres'!$D$13),IF('Paramètres'!$E$13=0,MAX(0,$G72-'Paramètres'!$D$13),'Paramètres'!$E$13))*'Paramètres'!$C$13),0))</f>
        <v/>
      </c>
      <c r="K72" s="24">
        <f>IF($A72="","",IFERROR(IF('Paramètres'!$F$14&lt;&gt;"Oui",0,MIN(MAX(0,$G72-'Paramètres'!$D$14),IF('Paramètres'!$E$14=0,MAX(0,$G72-'Paramètres'!$D$14),'Paramètres'!$E$14))*'Paramètres'!$C$14),0))</f>
        <v/>
      </c>
      <c r="L72" s="24">
        <f>IF($A72="","",IFERROR(IF('Paramètres'!$F$15&lt;&gt;"Oui",0,MIN(MAX(0,$G72-'Paramètres'!$D$15),IF('Paramètres'!$E$15=0,MAX(0,$G72-'Paramètres'!$D$15),'Paramètres'!$E$15))*'Paramètres'!$C$15),0))</f>
        <v/>
      </c>
      <c r="M72" s="24">
        <f>IF($A72="","",IFERROR(IF('Paramètres'!$F$16&lt;&gt;"Oui",0,MIN(MAX(0,$G72-'Paramètres'!$D$16),IF('Paramètres'!$E$16=0,MAX(0,$G72-'Paramètres'!$D$16),'Paramètres'!$E$16))*'Paramètres'!$C$16),0))</f>
        <v/>
      </c>
      <c r="N72" s="24">
        <f>IF($A72="","",IFERROR(IF('Paramètres'!$F$17&lt;&gt;"Oui",0,MIN(MAX(0,$G72-'Paramètres'!$D$17),IF('Paramètres'!$E$17=0,MAX(0,$G72-'Paramètres'!$D$17),'Paramètres'!$E$17))*'Paramètres'!$C$17),0))</f>
        <v/>
      </c>
      <c r="O72" s="24">
        <f>IF($A72="","",IFERROR(IF('Paramètres'!$F$18&lt;&gt;"Oui",0,MIN(MAX(0,$G72-'Paramètres'!$D$18),IF('Paramètres'!$E$18=0,MAX(0,$G72-'Paramètres'!$D$18),'Paramètres'!$E$18))*'Paramètres'!$C$18),0))</f>
        <v/>
      </c>
      <c r="P72" s="24">
        <f>IF($A72="","",IFERROR(IF('Paramètres'!$F$19&lt;&gt;"Oui",0,MIN(MAX(0,$G72-'Paramètres'!$D$19),IF('Paramètres'!$E$19=0,MAX(0,$G72-'Paramètres'!$D$19),'Paramètres'!$E$19))*'Paramètres'!$C$19),0))</f>
        <v/>
      </c>
      <c r="Q72" s="24">
        <f>IF($A72="","",IFERROR(IF('Paramètres'!$F$20&lt;&gt;"Oui",0,MIN(MAX(0,$G72-'Paramètres'!$D$20),IF('Paramètres'!$E$20=0,MAX(0,$G72-'Paramètres'!$D$20),'Paramètres'!$E$20))*'Paramètres'!$C$20),0))</f>
        <v/>
      </c>
      <c r="R72" s="24">
        <f>IF($A72="","",IFERROR(IF('Paramètres'!$F$21&lt;&gt;"Oui",0,MIN(MAX(0,$G72-'Paramètres'!$D$21),IF('Paramètres'!$E$21=0,MAX(0,$G72-'Paramètres'!$D$21),'Paramètres'!$E$21))*'Paramètres'!$C$21),0))</f>
        <v/>
      </c>
      <c r="S72" s="24">
        <f>IF($A72="","",IFERROR(IF('Paramètres'!$F$22&lt;&gt;"Oui",0,MIN(MAX(0,$G72-'Paramètres'!$D$22),IF('Paramètres'!$E$22=0,MAX(0,$G72-'Paramètres'!$D$22),'Paramètres'!$E$22))*'Paramètres'!$C$22),0))</f>
        <v/>
      </c>
      <c r="T72" s="24">
        <f>IF($A72="","",IFERROR(SUM($J72:$S72),0))</f>
        <v/>
      </c>
      <c r="U72" s="24">
        <f>IF($A72="","",IFERROR($E72+$F72+$H72+$T72,0))</f>
        <v/>
      </c>
      <c r="V72" s="24">
        <f>IF($A72="","",IFERROR($U72/12,0))</f>
        <v/>
      </c>
      <c r="W72" s="26">
        <f>IF($A72="","",IFERROR(($U72/$E72)-1,0))</f>
        <v/>
      </c>
      <c r="X72" s="14">
        <f>IF($A72="","",IFERROR(IF(OR($E72&lt;0,$F72&lt;0,$H72&lt;0),"À vérifier","OK"),"À vérifier"))</f>
        <v/>
      </c>
      <c r="Y72" s="14">
        <f>IF($A72="","",IFERROR(IF(COUNTIFS('Paramètres'!$F$13:$F$22,"Oui",'Paramètres'!$C$13:$C$22,0)&gt;0,"Taux actif à vérifier",IF(COUNTIFS('Paramètres'!$F$13:$F$22,"Oui",'Paramètres'!$H$13:$H$22,"")&gt;0,"Date à vérifier","OK")),"À vérifier"))</f>
        <v/>
      </c>
      <c r="Z72" s="14">
        <f>IF($A72="","",IFERROR(IF(ABS($U72-($E72+$F72+$H72+$T72))&lt;0.01,"OK","Écart à vérifier"),"Écart à vérifier"))</f>
        <v/>
      </c>
      <c r="AA72" s="14">
        <f>IF($A72="","",IFERROR(IF(AND($X72="OK",$Y72="OK",$Z72="OK"),"Calcul prêt","À vérifier"),"À vérifier"))</f>
        <v/>
      </c>
    </row>
    <row r="73">
      <c r="A73" s="19" t="n"/>
      <c r="B73" s="16" t="n"/>
      <c r="C73" s="16" t="n"/>
      <c r="D73" s="19" t="n"/>
      <c r="E73" s="21" t="n"/>
      <c r="F73" s="21" t="n"/>
      <c r="G73" s="24">
        <f>IF($A73="","",IFERROR($E73+$F73,0))</f>
        <v/>
      </c>
      <c r="H73" s="21" t="n"/>
      <c r="I73" s="25" t="n"/>
      <c r="J73" s="24">
        <f>IF($A73="","",IFERROR(IF('Paramètres'!$F$13&lt;&gt;"Oui",0,MIN(MAX(0,$G73-'Paramètres'!$D$13),IF('Paramètres'!$E$13=0,MAX(0,$G73-'Paramètres'!$D$13),'Paramètres'!$E$13))*'Paramètres'!$C$13),0))</f>
        <v/>
      </c>
      <c r="K73" s="24">
        <f>IF($A73="","",IFERROR(IF('Paramètres'!$F$14&lt;&gt;"Oui",0,MIN(MAX(0,$G73-'Paramètres'!$D$14),IF('Paramètres'!$E$14=0,MAX(0,$G73-'Paramètres'!$D$14),'Paramètres'!$E$14))*'Paramètres'!$C$14),0))</f>
        <v/>
      </c>
      <c r="L73" s="24">
        <f>IF($A73="","",IFERROR(IF('Paramètres'!$F$15&lt;&gt;"Oui",0,MIN(MAX(0,$G73-'Paramètres'!$D$15),IF('Paramètres'!$E$15=0,MAX(0,$G73-'Paramètres'!$D$15),'Paramètres'!$E$15))*'Paramètres'!$C$15),0))</f>
        <v/>
      </c>
      <c r="M73" s="24">
        <f>IF($A73="","",IFERROR(IF('Paramètres'!$F$16&lt;&gt;"Oui",0,MIN(MAX(0,$G73-'Paramètres'!$D$16),IF('Paramètres'!$E$16=0,MAX(0,$G73-'Paramètres'!$D$16),'Paramètres'!$E$16))*'Paramètres'!$C$16),0))</f>
        <v/>
      </c>
      <c r="N73" s="24">
        <f>IF($A73="","",IFERROR(IF('Paramètres'!$F$17&lt;&gt;"Oui",0,MIN(MAX(0,$G73-'Paramètres'!$D$17),IF('Paramètres'!$E$17=0,MAX(0,$G73-'Paramètres'!$D$17),'Paramètres'!$E$17))*'Paramètres'!$C$17),0))</f>
        <v/>
      </c>
      <c r="O73" s="24">
        <f>IF($A73="","",IFERROR(IF('Paramètres'!$F$18&lt;&gt;"Oui",0,MIN(MAX(0,$G73-'Paramètres'!$D$18),IF('Paramètres'!$E$18=0,MAX(0,$G73-'Paramètres'!$D$18),'Paramètres'!$E$18))*'Paramètres'!$C$18),0))</f>
        <v/>
      </c>
      <c r="P73" s="24">
        <f>IF($A73="","",IFERROR(IF('Paramètres'!$F$19&lt;&gt;"Oui",0,MIN(MAX(0,$G73-'Paramètres'!$D$19),IF('Paramètres'!$E$19=0,MAX(0,$G73-'Paramètres'!$D$19),'Paramètres'!$E$19))*'Paramètres'!$C$19),0))</f>
        <v/>
      </c>
      <c r="Q73" s="24">
        <f>IF($A73="","",IFERROR(IF('Paramètres'!$F$20&lt;&gt;"Oui",0,MIN(MAX(0,$G73-'Paramètres'!$D$20),IF('Paramètres'!$E$20=0,MAX(0,$G73-'Paramètres'!$D$20),'Paramètres'!$E$20))*'Paramètres'!$C$20),0))</f>
        <v/>
      </c>
      <c r="R73" s="24">
        <f>IF($A73="","",IFERROR(IF('Paramètres'!$F$21&lt;&gt;"Oui",0,MIN(MAX(0,$G73-'Paramètres'!$D$21),IF('Paramètres'!$E$21=0,MAX(0,$G73-'Paramètres'!$D$21),'Paramètres'!$E$21))*'Paramètres'!$C$21),0))</f>
        <v/>
      </c>
      <c r="S73" s="24">
        <f>IF($A73="","",IFERROR(IF('Paramètres'!$F$22&lt;&gt;"Oui",0,MIN(MAX(0,$G73-'Paramètres'!$D$22),IF('Paramètres'!$E$22=0,MAX(0,$G73-'Paramètres'!$D$22),'Paramètres'!$E$22))*'Paramètres'!$C$22),0))</f>
        <v/>
      </c>
      <c r="T73" s="24">
        <f>IF($A73="","",IFERROR(SUM($J73:$S73),0))</f>
        <v/>
      </c>
      <c r="U73" s="24">
        <f>IF($A73="","",IFERROR($E73+$F73+$H73+$T73,0))</f>
        <v/>
      </c>
      <c r="V73" s="24">
        <f>IF($A73="","",IFERROR($U73/12,0))</f>
        <v/>
      </c>
      <c r="W73" s="26">
        <f>IF($A73="","",IFERROR(($U73/$E73)-1,0))</f>
        <v/>
      </c>
      <c r="X73" s="14">
        <f>IF($A73="","",IFERROR(IF(OR($E73&lt;0,$F73&lt;0,$H73&lt;0),"À vérifier","OK"),"À vérifier"))</f>
        <v/>
      </c>
      <c r="Y73" s="14">
        <f>IF($A73="","",IFERROR(IF(COUNTIFS('Paramètres'!$F$13:$F$22,"Oui",'Paramètres'!$C$13:$C$22,0)&gt;0,"Taux actif à vérifier",IF(COUNTIFS('Paramètres'!$F$13:$F$22,"Oui",'Paramètres'!$H$13:$H$22,"")&gt;0,"Date à vérifier","OK")),"À vérifier"))</f>
        <v/>
      </c>
      <c r="Z73" s="14">
        <f>IF($A73="","",IFERROR(IF(ABS($U73-($E73+$F73+$H73+$T73))&lt;0.01,"OK","Écart à vérifier"),"Écart à vérifier"))</f>
        <v/>
      </c>
      <c r="AA73" s="14">
        <f>IF($A73="","",IFERROR(IF(AND($X73="OK",$Y73="OK",$Z73="OK"),"Calcul prêt","À vérifier"),"À vérifier"))</f>
        <v/>
      </c>
    </row>
    <row r="74">
      <c r="A74" s="19" t="n"/>
      <c r="B74" s="16" t="n"/>
      <c r="C74" s="16" t="n"/>
      <c r="D74" s="19" t="n"/>
      <c r="E74" s="21" t="n"/>
      <c r="F74" s="21" t="n"/>
      <c r="G74" s="24">
        <f>IF($A74="","",IFERROR($E74+$F74,0))</f>
        <v/>
      </c>
      <c r="H74" s="21" t="n"/>
      <c r="I74" s="25" t="n"/>
      <c r="J74" s="24">
        <f>IF($A74="","",IFERROR(IF('Paramètres'!$F$13&lt;&gt;"Oui",0,MIN(MAX(0,$G74-'Paramètres'!$D$13),IF('Paramètres'!$E$13=0,MAX(0,$G74-'Paramètres'!$D$13),'Paramètres'!$E$13))*'Paramètres'!$C$13),0))</f>
        <v/>
      </c>
      <c r="K74" s="24">
        <f>IF($A74="","",IFERROR(IF('Paramètres'!$F$14&lt;&gt;"Oui",0,MIN(MAX(0,$G74-'Paramètres'!$D$14),IF('Paramètres'!$E$14=0,MAX(0,$G74-'Paramètres'!$D$14),'Paramètres'!$E$14))*'Paramètres'!$C$14),0))</f>
        <v/>
      </c>
      <c r="L74" s="24">
        <f>IF($A74="","",IFERROR(IF('Paramètres'!$F$15&lt;&gt;"Oui",0,MIN(MAX(0,$G74-'Paramètres'!$D$15),IF('Paramètres'!$E$15=0,MAX(0,$G74-'Paramètres'!$D$15),'Paramètres'!$E$15))*'Paramètres'!$C$15),0))</f>
        <v/>
      </c>
      <c r="M74" s="24">
        <f>IF($A74="","",IFERROR(IF('Paramètres'!$F$16&lt;&gt;"Oui",0,MIN(MAX(0,$G74-'Paramètres'!$D$16),IF('Paramètres'!$E$16=0,MAX(0,$G74-'Paramètres'!$D$16),'Paramètres'!$E$16))*'Paramètres'!$C$16),0))</f>
        <v/>
      </c>
      <c r="N74" s="24">
        <f>IF($A74="","",IFERROR(IF('Paramètres'!$F$17&lt;&gt;"Oui",0,MIN(MAX(0,$G74-'Paramètres'!$D$17),IF('Paramètres'!$E$17=0,MAX(0,$G74-'Paramètres'!$D$17),'Paramètres'!$E$17))*'Paramètres'!$C$17),0))</f>
        <v/>
      </c>
      <c r="O74" s="24">
        <f>IF($A74="","",IFERROR(IF('Paramètres'!$F$18&lt;&gt;"Oui",0,MIN(MAX(0,$G74-'Paramètres'!$D$18),IF('Paramètres'!$E$18=0,MAX(0,$G74-'Paramètres'!$D$18),'Paramètres'!$E$18))*'Paramètres'!$C$18),0))</f>
        <v/>
      </c>
      <c r="P74" s="24">
        <f>IF($A74="","",IFERROR(IF('Paramètres'!$F$19&lt;&gt;"Oui",0,MIN(MAX(0,$G74-'Paramètres'!$D$19),IF('Paramètres'!$E$19=0,MAX(0,$G74-'Paramètres'!$D$19),'Paramètres'!$E$19))*'Paramètres'!$C$19),0))</f>
        <v/>
      </c>
      <c r="Q74" s="24">
        <f>IF($A74="","",IFERROR(IF('Paramètres'!$F$20&lt;&gt;"Oui",0,MIN(MAX(0,$G74-'Paramètres'!$D$20),IF('Paramètres'!$E$20=0,MAX(0,$G74-'Paramètres'!$D$20),'Paramètres'!$E$20))*'Paramètres'!$C$20),0))</f>
        <v/>
      </c>
      <c r="R74" s="24">
        <f>IF($A74="","",IFERROR(IF('Paramètres'!$F$21&lt;&gt;"Oui",0,MIN(MAX(0,$G74-'Paramètres'!$D$21),IF('Paramètres'!$E$21=0,MAX(0,$G74-'Paramètres'!$D$21),'Paramètres'!$E$21))*'Paramètres'!$C$21),0))</f>
        <v/>
      </c>
      <c r="S74" s="24">
        <f>IF($A74="","",IFERROR(IF('Paramètres'!$F$22&lt;&gt;"Oui",0,MIN(MAX(0,$G74-'Paramètres'!$D$22),IF('Paramètres'!$E$22=0,MAX(0,$G74-'Paramètres'!$D$22),'Paramètres'!$E$22))*'Paramètres'!$C$22),0))</f>
        <v/>
      </c>
      <c r="T74" s="24">
        <f>IF($A74="","",IFERROR(SUM($J74:$S74),0))</f>
        <v/>
      </c>
      <c r="U74" s="24">
        <f>IF($A74="","",IFERROR($E74+$F74+$H74+$T74,0))</f>
        <v/>
      </c>
      <c r="V74" s="24">
        <f>IF($A74="","",IFERROR($U74/12,0))</f>
        <v/>
      </c>
      <c r="W74" s="26">
        <f>IF($A74="","",IFERROR(($U74/$E74)-1,0))</f>
        <v/>
      </c>
      <c r="X74" s="14">
        <f>IF($A74="","",IFERROR(IF(OR($E74&lt;0,$F74&lt;0,$H74&lt;0),"À vérifier","OK"),"À vérifier"))</f>
        <v/>
      </c>
      <c r="Y74" s="14">
        <f>IF($A74="","",IFERROR(IF(COUNTIFS('Paramètres'!$F$13:$F$22,"Oui",'Paramètres'!$C$13:$C$22,0)&gt;0,"Taux actif à vérifier",IF(COUNTIFS('Paramètres'!$F$13:$F$22,"Oui",'Paramètres'!$H$13:$H$22,"")&gt;0,"Date à vérifier","OK")),"À vérifier"))</f>
        <v/>
      </c>
      <c r="Z74" s="14">
        <f>IF($A74="","",IFERROR(IF(ABS($U74-($E74+$F74+$H74+$T74))&lt;0.01,"OK","Écart à vérifier"),"Écart à vérifier"))</f>
        <v/>
      </c>
      <c r="AA74" s="14">
        <f>IF($A74="","",IFERROR(IF(AND($X74="OK",$Y74="OK",$Z74="OK"),"Calcul prêt","À vérifier"),"À vérifier"))</f>
        <v/>
      </c>
    </row>
    <row r="75">
      <c r="A75" s="19" t="n"/>
      <c r="B75" s="16" t="n"/>
      <c r="C75" s="16" t="n"/>
      <c r="D75" s="19" t="n"/>
      <c r="E75" s="21" t="n"/>
      <c r="F75" s="21" t="n"/>
      <c r="G75" s="24">
        <f>IF($A75="","",IFERROR($E75+$F75,0))</f>
        <v/>
      </c>
      <c r="H75" s="21" t="n"/>
      <c r="I75" s="25" t="n"/>
      <c r="J75" s="24">
        <f>IF($A75="","",IFERROR(IF('Paramètres'!$F$13&lt;&gt;"Oui",0,MIN(MAX(0,$G75-'Paramètres'!$D$13),IF('Paramètres'!$E$13=0,MAX(0,$G75-'Paramètres'!$D$13),'Paramètres'!$E$13))*'Paramètres'!$C$13),0))</f>
        <v/>
      </c>
      <c r="K75" s="24">
        <f>IF($A75="","",IFERROR(IF('Paramètres'!$F$14&lt;&gt;"Oui",0,MIN(MAX(0,$G75-'Paramètres'!$D$14),IF('Paramètres'!$E$14=0,MAX(0,$G75-'Paramètres'!$D$14),'Paramètres'!$E$14))*'Paramètres'!$C$14),0))</f>
        <v/>
      </c>
      <c r="L75" s="24">
        <f>IF($A75="","",IFERROR(IF('Paramètres'!$F$15&lt;&gt;"Oui",0,MIN(MAX(0,$G75-'Paramètres'!$D$15),IF('Paramètres'!$E$15=0,MAX(0,$G75-'Paramètres'!$D$15),'Paramètres'!$E$15))*'Paramètres'!$C$15),0))</f>
        <v/>
      </c>
      <c r="M75" s="24">
        <f>IF($A75="","",IFERROR(IF('Paramètres'!$F$16&lt;&gt;"Oui",0,MIN(MAX(0,$G75-'Paramètres'!$D$16),IF('Paramètres'!$E$16=0,MAX(0,$G75-'Paramètres'!$D$16),'Paramètres'!$E$16))*'Paramètres'!$C$16),0))</f>
        <v/>
      </c>
      <c r="N75" s="24">
        <f>IF($A75="","",IFERROR(IF('Paramètres'!$F$17&lt;&gt;"Oui",0,MIN(MAX(0,$G75-'Paramètres'!$D$17),IF('Paramètres'!$E$17=0,MAX(0,$G75-'Paramètres'!$D$17),'Paramètres'!$E$17))*'Paramètres'!$C$17),0))</f>
        <v/>
      </c>
      <c r="O75" s="24">
        <f>IF($A75="","",IFERROR(IF('Paramètres'!$F$18&lt;&gt;"Oui",0,MIN(MAX(0,$G75-'Paramètres'!$D$18),IF('Paramètres'!$E$18=0,MAX(0,$G75-'Paramètres'!$D$18),'Paramètres'!$E$18))*'Paramètres'!$C$18),0))</f>
        <v/>
      </c>
      <c r="P75" s="24">
        <f>IF($A75="","",IFERROR(IF('Paramètres'!$F$19&lt;&gt;"Oui",0,MIN(MAX(0,$G75-'Paramètres'!$D$19),IF('Paramètres'!$E$19=0,MAX(0,$G75-'Paramètres'!$D$19),'Paramètres'!$E$19))*'Paramètres'!$C$19),0))</f>
        <v/>
      </c>
      <c r="Q75" s="24">
        <f>IF($A75="","",IFERROR(IF('Paramètres'!$F$20&lt;&gt;"Oui",0,MIN(MAX(0,$G75-'Paramètres'!$D$20),IF('Paramètres'!$E$20=0,MAX(0,$G75-'Paramètres'!$D$20),'Paramètres'!$E$20))*'Paramètres'!$C$20),0))</f>
        <v/>
      </c>
      <c r="R75" s="24">
        <f>IF($A75="","",IFERROR(IF('Paramètres'!$F$21&lt;&gt;"Oui",0,MIN(MAX(0,$G75-'Paramètres'!$D$21),IF('Paramètres'!$E$21=0,MAX(0,$G75-'Paramètres'!$D$21),'Paramètres'!$E$21))*'Paramètres'!$C$21),0))</f>
        <v/>
      </c>
      <c r="S75" s="24">
        <f>IF($A75="","",IFERROR(IF('Paramètres'!$F$22&lt;&gt;"Oui",0,MIN(MAX(0,$G75-'Paramètres'!$D$22),IF('Paramètres'!$E$22=0,MAX(0,$G75-'Paramètres'!$D$22),'Paramètres'!$E$22))*'Paramètres'!$C$22),0))</f>
        <v/>
      </c>
      <c r="T75" s="24">
        <f>IF($A75="","",IFERROR(SUM($J75:$S75),0))</f>
        <v/>
      </c>
      <c r="U75" s="24">
        <f>IF($A75="","",IFERROR($E75+$F75+$H75+$T75,0))</f>
        <v/>
      </c>
      <c r="V75" s="24">
        <f>IF($A75="","",IFERROR($U75/12,0))</f>
        <v/>
      </c>
      <c r="W75" s="26">
        <f>IF($A75="","",IFERROR(($U75/$E75)-1,0))</f>
        <v/>
      </c>
      <c r="X75" s="14">
        <f>IF($A75="","",IFERROR(IF(OR($E75&lt;0,$F75&lt;0,$H75&lt;0),"À vérifier","OK"),"À vérifier"))</f>
        <v/>
      </c>
      <c r="Y75" s="14">
        <f>IF($A75="","",IFERROR(IF(COUNTIFS('Paramètres'!$F$13:$F$22,"Oui",'Paramètres'!$C$13:$C$22,0)&gt;0,"Taux actif à vérifier",IF(COUNTIFS('Paramètres'!$F$13:$F$22,"Oui",'Paramètres'!$H$13:$H$22,"")&gt;0,"Date à vérifier","OK")),"À vérifier"))</f>
        <v/>
      </c>
      <c r="Z75" s="14">
        <f>IF($A75="","",IFERROR(IF(ABS($U75-($E75+$F75+$H75+$T75))&lt;0.01,"OK","Écart à vérifier"),"Écart à vérifier"))</f>
        <v/>
      </c>
      <c r="AA75" s="14">
        <f>IF($A75="","",IFERROR(IF(AND($X75="OK",$Y75="OK",$Z75="OK"),"Calcul prêt","À vérifier"),"À vérifier"))</f>
        <v/>
      </c>
    </row>
    <row r="76">
      <c r="A76" s="19" t="n"/>
      <c r="B76" s="16" t="n"/>
      <c r="C76" s="16" t="n"/>
      <c r="D76" s="19" t="n"/>
      <c r="E76" s="21" t="n"/>
      <c r="F76" s="21" t="n"/>
      <c r="G76" s="24">
        <f>IF($A76="","",IFERROR($E76+$F76,0))</f>
        <v/>
      </c>
      <c r="H76" s="21" t="n"/>
      <c r="I76" s="25" t="n"/>
      <c r="J76" s="24">
        <f>IF($A76="","",IFERROR(IF('Paramètres'!$F$13&lt;&gt;"Oui",0,MIN(MAX(0,$G76-'Paramètres'!$D$13),IF('Paramètres'!$E$13=0,MAX(0,$G76-'Paramètres'!$D$13),'Paramètres'!$E$13))*'Paramètres'!$C$13),0))</f>
        <v/>
      </c>
      <c r="K76" s="24">
        <f>IF($A76="","",IFERROR(IF('Paramètres'!$F$14&lt;&gt;"Oui",0,MIN(MAX(0,$G76-'Paramètres'!$D$14),IF('Paramètres'!$E$14=0,MAX(0,$G76-'Paramètres'!$D$14),'Paramètres'!$E$14))*'Paramètres'!$C$14),0))</f>
        <v/>
      </c>
      <c r="L76" s="24">
        <f>IF($A76="","",IFERROR(IF('Paramètres'!$F$15&lt;&gt;"Oui",0,MIN(MAX(0,$G76-'Paramètres'!$D$15),IF('Paramètres'!$E$15=0,MAX(0,$G76-'Paramètres'!$D$15),'Paramètres'!$E$15))*'Paramètres'!$C$15),0))</f>
        <v/>
      </c>
      <c r="M76" s="24">
        <f>IF($A76="","",IFERROR(IF('Paramètres'!$F$16&lt;&gt;"Oui",0,MIN(MAX(0,$G76-'Paramètres'!$D$16),IF('Paramètres'!$E$16=0,MAX(0,$G76-'Paramètres'!$D$16),'Paramètres'!$E$16))*'Paramètres'!$C$16),0))</f>
        <v/>
      </c>
      <c r="N76" s="24">
        <f>IF($A76="","",IFERROR(IF('Paramètres'!$F$17&lt;&gt;"Oui",0,MIN(MAX(0,$G76-'Paramètres'!$D$17),IF('Paramètres'!$E$17=0,MAX(0,$G76-'Paramètres'!$D$17),'Paramètres'!$E$17))*'Paramètres'!$C$17),0))</f>
        <v/>
      </c>
      <c r="O76" s="24">
        <f>IF($A76="","",IFERROR(IF('Paramètres'!$F$18&lt;&gt;"Oui",0,MIN(MAX(0,$G76-'Paramètres'!$D$18),IF('Paramètres'!$E$18=0,MAX(0,$G76-'Paramètres'!$D$18),'Paramètres'!$E$18))*'Paramètres'!$C$18),0))</f>
        <v/>
      </c>
      <c r="P76" s="24">
        <f>IF($A76="","",IFERROR(IF('Paramètres'!$F$19&lt;&gt;"Oui",0,MIN(MAX(0,$G76-'Paramètres'!$D$19),IF('Paramètres'!$E$19=0,MAX(0,$G76-'Paramètres'!$D$19),'Paramètres'!$E$19))*'Paramètres'!$C$19),0))</f>
        <v/>
      </c>
      <c r="Q76" s="24">
        <f>IF($A76="","",IFERROR(IF('Paramètres'!$F$20&lt;&gt;"Oui",0,MIN(MAX(0,$G76-'Paramètres'!$D$20),IF('Paramètres'!$E$20=0,MAX(0,$G76-'Paramètres'!$D$20),'Paramètres'!$E$20))*'Paramètres'!$C$20),0))</f>
        <v/>
      </c>
      <c r="R76" s="24">
        <f>IF($A76="","",IFERROR(IF('Paramètres'!$F$21&lt;&gt;"Oui",0,MIN(MAX(0,$G76-'Paramètres'!$D$21),IF('Paramètres'!$E$21=0,MAX(0,$G76-'Paramètres'!$D$21),'Paramètres'!$E$21))*'Paramètres'!$C$21),0))</f>
        <v/>
      </c>
      <c r="S76" s="24">
        <f>IF($A76="","",IFERROR(IF('Paramètres'!$F$22&lt;&gt;"Oui",0,MIN(MAX(0,$G76-'Paramètres'!$D$22),IF('Paramètres'!$E$22=0,MAX(0,$G76-'Paramètres'!$D$22),'Paramètres'!$E$22))*'Paramètres'!$C$22),0))</f>
        <v/>
      </c>
      <c r="T76" s="24">
        <f>IF($A76="","",IFERROR(SUM($J76:$S76),0))</f>
        <v/>
      </c>
      <c r="U76" s="24">
        <f>IF($A76="","",IFERROR($E76+$F76+$H76+$T76,0))</f>
        <v/>
      </c>
      <c r="V76" s="24">
        <f>IF($A76="","",IFERROR($U76/12,0))</f>
        <v/>
      </c>
      <c r="W76" s="26">
        <f>IF($A76="","",IFERROR(($U76/$E76)-1,0))</f>
        <v/>
      </c>
      <c r="X76" s="14">
        <f>IF($A76="","",IFERROR(IF(OR($E76&lt;0,$F76&lt;0,$H76&lt;0),"À vérifier","OK"),"À vérifier"))</f>
        <v/>
      </c>
      <c r="Y76" s="14">
        <f>IF($A76="","",IFERROR(IF(COUNTIFS('Paramètres'!$F$13:$F$22,"Oui",'Paramètres'!$C$13:$C$22,0)&gt;0,"Taux actif à vérifier",IF(COUNTIFS('Paramètres'!$F$13:$F$22,"Oui",'Paramètres'!$H$13:$H$22,"")&gt;0,"Date à vérifier","OK")),"À vérifier"))</f>
        <v/>
      </c>
      <c r="Z76" s="14">
        <f>IF($A76="","",IFERROR(IF(ABS($U76-($E76+$F76+$H76+$T76))&lt;0.01,"OK","Écart à vérifier"),"Écart à vérifier"))</f>
        <v/>
      </c>
      <c r="AA76" s="14">
        <f>IF($A76="","",IFERROR(IF(AND($X76="OK",$Y76="OK",$Z76="OK"),"Calcul prêt","À vérifier"),"À vérifier"))</f>
        <v/>
      </c>
    </row>
    <row r="77">
      <c r="A77" s="19" t="n"/>
      <c r="B77" s="16" t="n"/>
      <c r="C77" s="16" t="n"/>
      <c r="D77" s="19" t="n"/>
      <c r="E77" s="21" t="n"/>
      <c r="F77" s="21" t="n"/>
      <c r="G77" s="24">
        <f>IF($A77="","",IFERROR($E77+$F77,0))</f>
        <v/>
      </c>
      <c r="H77" s="21" t="n"/>
      <c r="I77" s="25" t="n"/>
      <c r="J77" s="24">
        <f>IF($A77="","",IFERROR(IF('Paramètres'!$F$13&lt;&gt;"Oui",0,MIN(MAX(0,$G77-'Paramètres'!$D$13),IF('Paramètres'!$E$13=0,MAX(0,$G77-'Paramètres'!$D$13),'Paramètres'!$E$13))*'Paramètres'!$C$13),0))</f>
        <v/>
      </c>
      <c r="K77" s="24">
        <f>IF($A77="","",IFERROR(IF('Paramètres'!$F$14&lt;&gt;"Oui",0,MIN(MAX(0,$G77-'Paramètres'!$D$14),IF('Paramètres'!$E$14=0,MAX(0,$G77-'Paramètres'!$D$14),'Paramètres'!$E$14))*'Paramètres'!$C$14),0))</f>
        <v/>
      </c>
      <c r="L77" s="24">
        <f>IF($A77="","",IFERROR(IF('Paramètres'!$F$15&lt;&gt;"Oui",0,MIN(MAX(0,$G77-'Paramètres'!$D$15),IF('Paramètres'!$E$15=0,MAX(0,$G77-'Paramètres'!$D$15),'Paramètres'!$E$15))*'Paramètres'!$C$15),0))</f>
        <v/>
      </c>
      <c r="M77" s="24">
        <f>IF($A77="","",IFERROR(IF('Paramètres'!$F$16&lt;&gt;"Oui",0,MIN(MAX(0,$G77-'Paramètres'!$D$16),IF('Paramètres'!$E$16=0,MAX(0,$G77-'Paramètres'!$D$16),'Paramètres'!$E$16))*'Paramètres'!$C$16),0))</f>
        <v/>
      </c>
      <c r="N77" s="24">
        <f>IF($A77="","",IFERROR(IF('Paramètres'!$F$17&lt;&gt;"Oui",0,MIN(MAX(0,$G77-'Paramètres'!$D$17),IF('Paramètres'!$E$17=0,MAX(0,$G77-'Paramètres'!$D$17),'Paramètres'!$E$17))*'Paramètres'!$C$17),0))</f>
        <v/>
      </c>
      <c r="O77" s="24">
        <f>IF($A77="","",IFERROR(IF('Paramètres'!$F$18&lt;&gt;"Oui",0,MIN(MAX(0,$G77-'Paramètres'!$D$18),IF('Paramètres'!$E$18=0,MAX(0,$G77-'Paramètres'!$D$18),'Paramètres'!$E$18))*'Paramètres'!$C$18),0))</f>
        <v/>
      </c>
      <c r="P77" s="24">
        <f>IF($A77="","",IFERROR(IF('Paramètres'!$F$19&lt;&gt;"Oui",0,MIN(MAX(0,$G77-'Paramètres'!$D$19),IF('Paramètres'!$E$19=0,MAX(0,$G77-'Paramètres'!$D$19),'Paramètres'!$E$19))*'Paramètres'!$C$19),0))</f>
        <v/>
      </c>
      <c r="Q77" s="24">
        <f>IF($A77="","",IFERROR(IF('Paramètres'!$F$20&lt;&gt;"Oui",0,MIN(MAX(0,$G77-'Paramètres'!$D$20),IF('Paramètres'!$E$20=0,MAX(0,$G77-'Paramètres'!$D$20),'Paramètres'!$E$20))*'Paramètres'!$C$20),0))</f>
        <v/>
      </c>
      <c r="R77" s="24">
        <f>IF($A77="","",IFERROR(IF('Paramètres'!$F$21&lt;&gt;"Oui",0,MIN(MAX(0,$G77-'Paramètres'!$D$21),IF('Paramètres'!$E$21=0,MAX(0,$G77-'Paramètres'!$D$21),'Paramètres'!$E$21))*'Paramètres'!$C$21),0))</f>
        <v/>
      </c>
      <c r="S77" s="24">
        <f>IF($A77="","",IFERROR(IF('Paramètres'!$F$22&lt;&gt;"Oui",0,MIN(MAX(0,$G77-'Paramètres'!$D$22),IF('Paramètres'!$E$22=0,MAX(0,$G77-'Paramètres'!$D$22),'Paramètres'!$E$22))*'Paramètres'!$C$22),0))</f>
        <v/>
      </c>
      <c r="T77" s="24">
        <f>IF($A77="","",IFERROR(SUM($J77:$S77),0))</f>
        <v/>
      </c>
      <c r="U77" s="24">
        <f>IF($A77="","",IFERROR($E77+$F77+$H77+$T77,0))</f>
        <v/>
      </c>
      <c r="V77" s="24">
        <f>IF($A77="","",IFERROR($U77/12,0))</f>
        <v/>
      </c>
      <c r="W77" s="26">
        <f>IF($A77="","",IFERROR(($U77/$E77)-1,0))</f>
        <v/>
      </c>
      <c r="X77" s="14">
        <f>IF($A77="","",IFERROR(IF(OR($E77&lt;0,$F77&lt;0,$H77&lt;0),"À vérifier","OK"),"À vérifier"))</f>
        <v/>
      </c>
      <c r="Y77" s="14">
        <f>IF($A77="","",IFERROR(IF(COUNTIFS('Paramètres'!$F$13:$F$22,"Oui",'Paramètres'!$C$13:$C$22,0)&gt;0,"Taux actif à vérifier",IF(COUNTIFS('Paramètres'!$F$13:$F$22,"Oui",'Paramètres'!$H$13:$H$22,"")&gt;0,"Date à vérifier","OK")),"À vérifier"))</f>
        <v/>
      </c>
      <c r="Z77" s="14">
        <f>IF($A77="","",IFERROR(IF(ABS($U77-($E77+$F77+$H77+$T77))&lt;0.01,"OK","Écart à vérifier"),"Écart à vérifier"))</f>
        <v/>
      </c>
      <c r="AA77" s="14">
        <f>IF($A77="","",IFERROR(IF(AND($X77="OK",$Y77="OK",$Z77="OK"),"Calcul prêt","À vérifier"),"À vérifier"))</f>
        <v/>
      </c>
    </row>
    <row r="78">
      <c r="A78" s="19" t="n"/>
      <c r="B78" s="16" t="n"/>
      <c r="C78" s="16" t="n"/>
      <c r="D78" s="19" t="n"/>
      <c r="E78" s="21" t="n"/>
      <c r="F78" s="21" t="n"/>
      <c r="G78" s="24">
        <f>IF($A78="","",IFERROR($E78+$F78,0))</f>
        <v/>
      </c>
      <c r="H78" s="21" t="n"/>
      <c r="I78" s="25" t="n"/>
      <c r="J78" s="24">
        <f>IF($A78="","",IFERROR(IF('Paramètres'!$F$13&lt;&gt;"Oui",0,MIN(MAX(0,$G78-'Paramètres'!$D$13),IF('Paramètres'!$E$13=0,MAX(0,$G78-'Paramètres'!$D$13),'Paramètres'!$E$13))*'Paramètres'!$C$13),0))</f>
        <v/>
      </c>
      <c r="K78" s="24">
        <f>IF($A78="","",IFERROR(IF('Paramètres'!$F$14&lt;&gt;"Oui",0,MIN(MAX(0,$G78-'Paramètres'!$D$14),IF('Paramètres'!$E$14=0,MAX(0,$G78-'Paramètres'!$D$14),'Paramètres'!$E$14))*'Paramètres'!$C$14),0))</f>
        <v/>
      </c>
      <c r="L78" s="24">
        <f>IF($A78="","",IFERROR(IF('Paramètres'!$F$15&lt;&gt;"Oui",0,MIN(MAX(0,$G78-'Paramètres'!$D$15),IF('Paramètres'!$E$15=0,MAX(0,$G78-'Paramètres'!$D$15),'Paramètres'!$E$15))*'Paramètres'!$C$15),0))</f>
        <v/>
      </c>
      <c r="M78" s="24">
        <f>IF($A78="","",IFERROR(IF('Paramètres'!$F$16&lt;&gt;"Oui",0,MIN(MAX(0,$G78-'Paramètres'!$D$16),IF('Paramètres'!$E$16=0,MAX(0,$G78-'Paramètres'!$D$16),'Paramètres'!$E$16))*'Paramètres'!$C$16),0))</f>
        <v/>
      </c>
      <c r="N78" s="24">
        <f>IF($A78="","",IFERROR(IF('Paramètres'!$F$17&lt;&gt;"Oui",0,MIN(MAX(0,$G78-'Paramètres'!$D$17),IF('Paramètres'!$E$17=0,MAX(0,$G78-'Paramètres'!$D$17),'Paramètres'!$E$17))*'Paramètres'!$C$17),0))</f>
        <v/>
      </c>
      <c r="O78" s="24">
        <f>IF($A78="","",IFERROR(IF('Paramètres'!$F$18&lt;&gt;"Oui",0,MIN(MAX(0,$G78-'Paramètres'!$D$18),IF('Paramètres'!$E$18=0,MAX(0,$G78-'Paramètres'!$D$18),'Paramètres'!$E$18))*'Paramètres'!$C$18),0))</f>
        <v/>
      </c>
      <c r="P78" s="24">
        <f>IF($A78="","",IFERROR(IF('Paramètres'!$F$19&lt;&gt;"Oui",0,MIN(MAX(0,$G78-'Paramètres'!$D$19),IF('Paramètres'!$E$19=0,MAX(0,$G78-'Paramètres'!$D$19),'Paramètres'!$E$19))*'Paramètres'!$C$19),0))</f>
        <v/>
      </c>
      <c r="Q78" s="24">
        <f>IF($A78="","",IFERROR(IF('Paramètres'!$F$20&lt;&gt;"Oui",0,MIN(MAX(0,$G78-'Paramètres'!$D$20),IF('Paramètres'!$E$20=0,MAX(0,$G78-'Paramètres'!$D$20),'Paramètres'!$E$20))*'Paramètres'!$C$20),0))</f>
        <v/>
      </c>
      <c r="R78" s="24">
        <f>IF($A78="","",IFERROR(IF('Paramètres'!$F$21&lt;&gt;"Oui",0,MIN(MAX(0,$G78-'Paramètres'!$D$21),IF('Paramètres'!$E$21=0,MAX(0,$G78-'Paramètres'!$D$21),'Paramètres'!$E$21))*'Paramètres'!$C$21),0))</f>
        <v/>
      </c>
      <c r="S78" s="24">
        <f>IF($A78="","",IFERROR(IF('Paramètres'!$F$22&lt;&gt;"Oui",0,MIN(MAX(0,$G78-'Paramètres'!$D$22),IF('Paramètres'!$E$22=0,MAX(0,$G78-'Paramètres'!$D$22),'Paramètres'!$E$22))*'Paramètres'!$C$22),0))</f>
        <v/>
      </c>
      <c r="T78" s="24">
        <f>IF($A78="","",IFERROR(SUM($J78:$S78),0))</f>
        <v/>
      </c>
      <c r="U78" s="24">
        <f>IF($A78="","",IFERROR($E78+$F78+$H78+$T78,0))</f>
        <v/>
      </c>
      <c r="V78" s="24">
        <f>IF($A78="","",IFERROR($U78/12,0))</f>
        <v/>
      </c>
      <c r="W78" s="26">
        <f>IF($A78="","",IFERROR(($U78/$E78)-1,0))</f>
        <v/>
      </c>
      <c r="X78" s="14">
        <f>IF($A78="","",IFERROR(IF(OR($E78&lt;0,$F78&lt;0,$H78&lt;0),"À vérifier","OK"),"À vérifier"))</f>
        <v/>
      </c>
      <c r="Y78" s="14">
        <f>IF($A78="","",IFERROR(IF(COUNTIFS('Paramètres'!$F$13:$F$22,"Oui",'Paramètres'!$C$13:$C$22,0)&gt;0,"Taux actif à vérifier",IF(COUNTIFS('Paramètres'!$F$13:$F$22,"Oui",'Paramètres'!$H$13:$H$22,"")&gt;0,"Date à vérifier","OK")),"À vérifier"))</f>
        <v/>
      </c>
      <c r="Z78" s="14">
        <f>IF($A78="","",IFERROR(IF(ABS($U78-($E78+$F78+$H78+$T78))&lt;0.01,"OK","Écart à vérifier"),"Écart à vérifier"))</f>
        <v/>
      </c>
      <c r="AA78" s="14">
        <f>IF($A78="","",IFERROR(IF(AND($X78="OK",$Y78="OK",$Z78="OK"),"Calcul prêt","À vérifier"),"À vérifier"))</f>
        <v/>
      </c>
    </row>
    <row r="79">
      <c r="A79" s="19" t="n"/>
      <c r="B79" s="16" t="n"/>
      <c r="C79" s="16" t="n"/>
      <c r="D79" s="19" t="n"/>
      <c r="E79" s="21" t="n"/>
      <c r="F79" s="21" t="n"/>
      <c r="G79" s="24">
        <f>IF($A79="","",IFERROR($E79+$F79,0))</f>
        <v/>
      </c>
      <c r="H79" s="21" t="n"/>
      <c r="I79" s="25" t="n"/>
      <c r="J79" s="24">
        <f>IF($A79="","",IFERROR(IF('Paramètres'!$F$13&lt;&gt;"Oui",0,MIN(MAX(0,$G79-'Paramètres'!$D$13),IF('Paramètres'!$E$13=0,MAX(0,$G79-'Paramètres'!$D$13),'Paramètres'!$E$13))*'Paramètres'!$C$13),0))</f>
        <v/>
      </c>
      <c r="K79" s="24">
        <f>IF($A79="","",IFERROR(IF('Paramètres'!$F$14&lt;&gt;"Oui",0,MIN(MAX(0,$G79-'Paramètres'!$D$14),IF('Paramètres'!$E$14=0,MAX(0,$G79-'Paramètres'!$D$14),'Paramètres'!$E$14))*'Paramètres'!$C$14),0))</f>
        <v/>
      </c>
      <c r="L79" s="24">
        <f>IF($A79="","",IFERROR(IF('Paramètres'!$F$15&lt;&gt;"Oui",0,MIN(MAX(0,$G79-'Paramètres'!$D$15),IF('Paramètres'!$E$15=0,MAX(0,$G79-'Paramètres'!$D$15),'Paramètres'!$E$15))*'Paramètres'!$C$15),0))</f>
        <v/>
      </c>
      <c r="M79" s="24">
        <f>IF($A79="","",IFERROR(IF('Paramètres'!$F$16&lt;&gt;"Oui",0,MIN(MAX(0,$G79-'Paramètres'!$D$16),IF('Paramètres'!$E$16=0,MAX(0,$G79-'Paramètres'!$D$16),'Paramètres'!$E$16))*'Paramètres'!$C$16),0))</f>
        <v/>
      </c>
      <c r="N79" s="24">
        <f>IF($A79="","",IFERROR(IF('Paramètres'!$F$17&lt;&gt;"Oui",0,MIN(MAX(0,$G79-'Paramètres'!$D$17),IF('Paramètres'!$E$17=0,MAX(0,$G79-'Paramètres'!$D$17),'Paramètres'!$E$17))*'Paramètres'!$C$17),0))</f>
        <v/>
      </c>
      <c r="O79" s="24">
        <f>IF($A79="","",IFERROR(IF('Paramètres'!$F$18&lt;&gt;"Oui",0,MIN(MAX(0,$G79-'Paramètres'!$D$18),IF('Paramètres'!$E$18=0,MAX(0,$G79-'Paramètres'!$D$18),'Paramètres'!$E$18))*'Paramètres'!$C$18),0))</f>
        <v/>
      </c>
      <c r="P79" s="24">
        <f>IF($A79="","",IFERROR(IF('Paramètres'!$F$19&lt;&gt;"Oui",0,MIN(MAX(0,$G79-'Paramètres'!$D$19),IF('Paramètres'!$E$19=0,MAX(0,$G79-'Paramètres'!$D$19),'Paramètres'!$E$19))*'Paramètres'!$C$19),0))</f>
        <v/>
      </c>
      <c r="Q79" s="24">
        <f>IF($A79="","",IFERROR(IF('Paramètres'!$F$20&lt;&gt;"Oui",0,MIN(MAX(0,$G79-'Paramètres'!$D$20),IF('Paramètres'!$E$20=0,MAX(0,$G79-'Paramètres'!$D$20),'Paramètres'!$E$20))*'Paramètres'!$C$20),0))</f>
        <v/>
      </c>
      <c r="R79" s="24">
        <f>IF($A79="","",IFERROR(IF('Paramètres'!$F$21&lt;&gt;"Oui",0,MIN(MAX(0,$G79-'Paramètres'!$D$21),IF('Paramètres'!$E$21=0,MAX(0,$G79-'Paramètres'!$D$21),'Paramètres'!$E$21))*'Paramètres'!$C$21),0))</f>
        <v/>
      </c>
      <c r="S79" s="24">
        <f>IF($A79="","",IFERROR(IF('Paramètres'!$F$22&lt;&gt;"Oui",0,MIN(MAX(0,$G79-'Paramètres'!$D$22),IF('Paramètres'!$E$22=0,MAX(0,$G79-'Paramètres'!$D$22),'Paramètres'!$E$22))*'Paramètres'!$C$22),0))</f>
        <v/>
      </c>
      <c r="T79" s="24">
        <f>IF($A79="","",IFERROR(SUM($J79:$S79),0))</f>
        <v/>
      </c>
      <c r="U79" s="24">
        <f>IF($A79="","",IFERROR($E79+$F79+$H79+$T79,0))</f>
        <v/>
      </c>
      <c r="V79" s="24">
        <f>IF($A79="","",IFERROR($U79/12,0))</f>
        <v/>
      </c>
      <c r="W79" s="26">
        <f>IF($A79="","",IFERROR(($U79/$E79)-1,0))</f>
        <v/>
      </c>
      <c r="X79" s="14">
        <f>IF($A79="","",IFERROR(IF(OR($E79&lt;0,$F79&lt;0,$H79&lt;0),"À vérifier","OK"),"À vérifier"))</f>
        <v/>
      </c>
      <c r="Y79" s="14">
        <f>IF($A79="","",IFERROR(IF(COUNTIFS('Paramètres'!$F$13:$F$22,"Oui",'Paramètres'!$C$13:$C$22,0)&gt;0,"Taux actif à vérifier",IF(COUNTIFS('Paramètres'!$F$13:$F$22,"Oui",'Paramètres'!$H$13:$H$22,"")&gt;0,"Date à vérifier","OK")),"À vérifier"))</f>
        <v/>
      </c>
      <c r="Z79" s="14">
        <f>IF($A79="","",IFERROR(IF(ABS($U79-($E79+$F79+$H79+$T79))&lt;0.01,"OK","Écart à vérifier"),"Écart à vérifier"))</f>
        <v/>
      </c>
      <c r="AA79" s="14">
        <f>IF($A79="","",IFERROR(IF(AND($X79="OK",$Y79="OK",$Z79="OK"),"Calcul prêt","À vérifier"),"À vérifier"))</f>
        <v/>
      </c>
    </row>
    <row r="80">
      <c r="A80" s="19" t="n"/>
      <c r="B80" s="16" t="n"/>
      <c r="C80" s="16" t="n"/>
      <c r="D80" s="19" t="n"/>
      <c r="E80" s="21" t="n"/>
      <c r="F80" s="21" t="n"/>
      <c r="G80" s="24">
        <f>IF($A80="","",IFERROR($E80+$F80,0))</f>
        <v/>
      </c>
      <c r="H80" s="21" t="n"/>
      <c r="I80" s="25" t="n"/>
      <c r="J80" s="24">
        <f>IF($A80="","",IFERROR(IF('Paramètres'!$F$13&lt;&gt;"Oui",0,MIN(MAX(0,$G80-'Paramètres'!$D$13),IF('Paramètres'!$E$13=0,MAX(0,$G80-'Paramètres'!$D$13),'Paramètres'!$E$13))*'Paramètres'!$C$13),0))</f>
        <v/>
      </c>
      <c r="K80" s="24">
        <f>IF($A80="","",IFERROR(IF('Paramètres'!$F$14&lt;&gt;"Oui",0,MIN(MAX(0,$G80-'Paramètres'!$D$14),IF('Paramètres'!$E$14=0,MAX(0,$G80-'Paramètres'!$D$14),'Paramètres'!$E$14))*'Paramètres'!$C$14),0))</f>
        <v/>
      </c>
      <c r="L80" s="24">
        <f>IF($A80="","",IFERROR(IF('Paramètres'!$F$15&lt;&gt;"Oui",0,MIN(MAX(0,$G80-'Paramètres'!$D$15),IF('Paramètres'!$E$15=0,MAX(0,$G80-'Paramètres'!$D$15),'Paramètres'!$E$15))*'Paramètres'!$C$15),0))</f>
        <v/>
      </c>
      <c r="M80" s="24">
        <f>IF($A80="","",IFERROR(IF('Paramètres'!$F$16&lt;&gt;"Oui",0,MIN(MAX(0,$G80-'Paramètres'!$D$16),IF('Paramètres'!$E$16=0,MAX(0,$G80-'Paramètres'!$D$16),'Paramètres'!$E$16))*'Paramètres'!$C$16),0))</f>
        <v/>
      </c>
      <c r="N80" s="24">
        <f>IF($A80="","",IFERROR(IF('Paramètres'!$F$17&lt;&gt;"Oui",0,MIN(MAX(0,$G80-'Paramètres'!$D$17),IF('Paramètres'!$E$17=0,MAX(0,$G80-'Paramètres'!$D$17),'Paramètres'!$E$17))*'Paramètres'!$C$17),0))</f>
        <v/>
      </c>
      <c r="O80" s="24">
        <f>IF($A80="","",IFERROR(IF('Paramètres'!$F$18&lt;&gt;"Oui",0,MIN(MAX(0,$G80-'Paramètres'!$D$18),IF('Paramètres'!$E$18=0,MAX(0,$G80-'Paramètres'!$D$18),'Paramètres'!$E$18))*'Paramètres'!$C$18),0))</f>
        <v/>
      </c>
      <c r="P80" s="24">
        <f>IF($A80="","",IFERROR(IF('Paramètres'!$F$19&lt;&gt;"Oui",0,MIN(MAX(0,$G80-'Paramètres'!$D$19),IF('Paramètres'!$E$19=0,MAX(0,$G80-'Paramètres'!$D$19),'Paramètres'!$E$19))*'Paramètres'!$C$19),0))</f>
        <v/>
      </c>
      <c r="Q80" s="24">
        <f>IF($A80="","",IFERROR(IF('Paramètres'!$F$20&lt;&gt;"Oui",0,MIN(MAX(0,$G80-'Paramètres'!$D$20),IF('Paramètres'!$E$20=0,MAX(0,$G80-'Paramètres'!$D$20),'Paramètres'!$E$20))*'Paramètres'!$C$20),0))</f>
        <v/>
      </c>
      <c r="R80" s="24">
        <f>IF($A80="","",IFERROR(IF('Paramètres'!$F$21&lt;&gt;"Oui",0,MIN(MAX(0,$G80-'Paramètres'!$D$21),IF('Paramètres'!$E$21=0,MAX(0,$G80-'Paramètres'!$D$21),'Paramètres'!$E$21))*'Paramètres'!$C$21),0))</f>
        <v/>
      </c>
      <c r="S80" s="24">
        <f>IF($A80="","",IFERROR(IF('Paramètres'!$F$22&lt;&gt;"Oui",0,MIN(MAX(0,$G80-'Paramètres'!$D$22),IF('Paramètres'!$E$22=0,MAX(0,$G80-'Paramètres'!$D$22),'Paramètres'!$E$22))*'Paramètres'!$C$22),0))</f>
        <v/>
      </c>
      <c r="T80" s="24">
        <f>IF($A80="","",IFERROR(SUM($J80:$S80),0))</f>
        <v/>
      </c>
      <c r="U80" s="24">
        <f>IF($A80="","",IFERROR($E80+$F80+$H80+$T80,0))</f>
        <v/>
      </c>
      <c r="V80" s="24">
        <f>IF($A80="","",IFERROR($U80/12,0))</f>
        <v/>
      </c>
      <c r="W80" s="26">
        <f>IF($A80="","",IFERROR(($U80/$E80)-1,0))</f>
        <v/>
      </c>
      <c r="X80" s="14">
        <f>IF($A80="","",IFERROR(IF(OR($E80&lt;0,$F80&lt;0,$H80&lt;0),"À vérifier","OK"),"À vérifier"))</f>
        <v/>
      </c>
      <c r="Y80" s="14">
        <f>IF($A80="","",IFERROR(IF(COUNTIFS('Paramètres'!$F$13:$F$22,"Oui",'Paramètres'!$C$13:$C$22,0)&gt;0,"Taux actif à vérifier",IF(COUNTIFS('Paramètres'!$F$13:$F$22,"Oui",'Paramètres'!$H$13:$H$22,"")&gt;0,"Date à vérifier","OK")),"À vérifier"))</f>
        <v/>
      </c>
      <c r="Z80" s="14">
        <f>IF($A80="","",IFERROR(IF(ABS($U80-($E80+$F80+$H80+$T80))&lt;0.01,"OK","Écart à vérifier"),"Écart à vérifier"))</f>
        <v/>
      </c>
      <c r="AA80" s="14">
        <f>IF($A80="","",IFERROR(IF(AND($X80="OK",$Y80="OK",$Z80="OK"),"Calcul prêt","À vérifier"),"À vérifier"))</f>
        <v/>
      </c>
    </row>
    <row r="81">
      <c r="A81" s="19" t="n"/>
      <c r="B81" s="16" t="n"/>
      <c r="C81" s="16" t="n"/>
      <c r="D81" s="19" t="n"/>
      <c r="E81" s="21" t="n"/>
      <c r="F81" s="21" t="n"/>
      <c r="G81" s="24">
        <f>IF($A81="","",IFERROR($E81+$F81,0))</f>
        <v/>
      </c>
      <c r="H81" s="21" t="n"/>
      <c r="I81" s="25" t="n"/>
      <c r="J81" s="24">
        <f>IF($A81="","",IFERROR(IF('Paramètres'!$F$13&lt;&gt;"Oui",0,MIN(MAX(0,$G81-'Paramètres'!$D$13),IF('Paramètres'!$E$13=0,MAX(0,$G81-'Paramètres'!$D$13),'Paramètres'!$E$13))*'Paramètres'!$C$13),0))</f>
        <v/>
      </c>
      <c r="K81" s="24">
        <f>IF($A81="","",IFERROR(IF('Paramètres'!$F$14&lt;&gt;"Oui",0,MIN(MAX(0,$G81-'Paramètres'!$D$14),IF('Paramètres'!$E$14=0,MAX(0,$G81-'Paramètres'!$D$14),'Paramètres'!$E$14))*'Paramètres'!$C$14),0))</f>
        <v/>
      </c>
      <c r="L81" s="24">
        <f>IF($A81="","",IFERROR(IF('Paramètres'!$F$15&lt;&gt;"Oui",0,MIN(MAX(0,$G81-'Paramètres'!$D$15),IF('Paramètres'!$E$15=0,MAX(0,$G81-'Paramètres'!$D$15),'Paramètres'!$E$15))*'Paramètres'!$C$15),0))</f>
        <v/>
      </c>
      <c r="M81" s="24">
        <f>IF($A81="","",IFERROR(IF('Paramètres'!$F$16&lt;&gt;"Oui",0,MIN(MAX(0,$G81-'Paramètres'!$D$16),IF('Paramètres'!$E$16=0,MAX(0,$G81-'Paramètres'!$D$16),'Paramètres'!$E$16))*'Paramètres'!$C$16),0))</f>
        <v/>
      </c>
      <c r="N81" s="24">
        <f>IF($A81="","",IFERROR(IF('Paramètres'!$F$17&lt;&gt;"Oui",0,MIN(MAX(0,$G81-'Paramètres'!$D$17),IF('Paramètres'!$E$17=0,MAX(0,$G81-'Paramètres'!$D$17),'Paramètres'!$E$17))*'Paramètres'!$C$17),0))</f>
        <v/>
      </c>
      <c r="O81" s="24">
        <f>IF($A81="","",IFERROR(IF('Paramètres'!$F$18&lt;&gt;"Oui",0,MIN(MAX(0,$G81-'Paramètres'!$D$18),IF('Paramètres'!$E$18=0,MAX(0,$G81-'Paramètres'!$D$18),'Paramètres'!$E$18))*'Paramètres'!$C$18),0))</f>
        <v/>
      </c>
      <c r="P81" s="24">
        <f>IF($A81="","",IFERROR(IF('Paramètres'!$F$19&lt;&gt;"Oui",0,MIN(MAX(0,$G81-'Paramètres'!$D$19),IF('Paramètres'!$E$19=0,MAX(0,$G81-'Paramètres'!$D$19),'Paramètres'!$E$19))*'Paramètres'!$C$19),0))</f>
        <v/>
      </c>
      <c r="Q81" s="24">
        <f>IF($A81="","",IFERROR(IF('Paramètres'!$F$20&lt;&gt;"Oui",0,MIN(MAX(0,$G81-'Paramètres'!$D$20),IF('Paramètres'!$E$20=0,MAX(0,$G81-'Paramètres'!$D$20),'Paramètres'!$E$20))*'Paramètres'!$C$20),0))</f>
        <v/>
      </c>
      <c r="R81" s="24">
        <f>IF($A81="","",IFERROR(IF('Paramètres'!$F$21&lt;&gt;"Oui",0,MIN(MAX(0,$G81-'Paramètres'!$D$21),IF('Paramètres'!$E$21=0,MAX(0,$G81-'Paramètres'!$D$21),'Paramètres'!$E$21))*'Paramètres'!$C$21),0))</f>
        <v/>
      </c>
      <c r="S81" s="24">
        <f>IF($A81="","",IFERROR(IF('Paramètres'!$F$22&lt;&gt;"Oui",0,MIN(MAX(0,$G81-'Paramètres'!$D$22),IF('Paramètres'!$E$22=0,MAX(0,$G81-'Paramètres'!$D$22),'Paramètres'!$E$22))*'Paramètres'!$C$22),0))</f>
        <v/>
      </c>
      <c r="T81" s="24">
        <f>IF($A81="","",IFERROR(SUM($J81:$S81),0))</f>
        <v/>
      </c>
      <c r="U81" s="24">
        <f>IF($A81="","",IFERROR($E81+$F81+$H81+$T81,0))</f>
        <v/>
      </c>
      <c r="V81" s="24">
        <f>IF($A81="","",IFERROR($U81/12,0))</f>
        <v/>
      </c>
      <c r="W81" s="26">
        <f>IF($A81="","",IFERROR(($U81/$E81)-1,0))</f>
        <v/>
      </c>
      <c r="X81" s="14">
        <f>IF($A81="","",IFERROR(IF(OR($E81&lt;0,$F81&lt;0,$H81&lt;0),"À vérifier","OK"),"À vérifier"))</f>
        <v/>
      </c>
      <c r="Y81" s="14">
        <f>IF($A81="","",IFERROR(IF(COUNTIFS('Paramètres'!$F$13:$F$22,"Oui",'Paramètres'!$C$13:$C$22,0)&gt;0,"Taux actif à vérifier",IF(COUNTIFS('Paramètres'!$F$13:$F$22,"Oui",'Paramètres'!$H$13:$H$22,"")&gt;0,"Date à vérifier","OK")),"À vérifier"))</f>
        <v/>
      </c>
      <c r="Z81" s="14">
        <f>IF($A81="","",IFERROR(IF(ABS($U81-($E81+$F81+$H81+$T81))&lt;0.01,"OK","Écart à vérifier"),"Écart à vérifier"))</f>
        <v/>
      </c>
      <c r="AA81" s="14">
        <f>IF($A81="","",IFERROR(IF(AND($X81="OK",$Y81="OK",$Z81="OK"),"Calcul prêt","À vérifier"),"À vérifier"))</f>
        <v/>
      </c>
    </row>
    <row r="82">
      <c r="A82" s="19" t="n"/>
      <c r="B82" s="16" t="n"/>
      <c r="C82" s="16" t="n"/>
      <c r="D82" s="19" t="n"/>
      <c r="E82" s="21" t="n"/>
      <c r="F82" s="21" t="n"/>
      <c r="G82" s="24">
        <f>IF($A82="","",IFERROR($E82+$F82,0))</f>
        <v/>
      </c>
      <c r="H82" s="21" t="n"/>
      <c r="I82" s="25" t="n"/>
      <c r="J82" s="24">
        <f>IF($A82="","",IFERROR(IF('Paramètres'!$F$13&lt;&gt;"Oui",0,MIN(MAX(0,$G82-'Paramètres'!$D$13),IF('Paramètres'!$E$13=0,MAX(0,$G82-'Paramètres'!$D$13),'Paramètres'!$E$13))*'Paramètres'!$C$13),0))</f>
        <v/>
      </c>
      <c r="K82" s="24">
        <f>IF($A82="","",IFERROR(IF('Paramètres'!$F$14&lt;&gt;"Oui",0,MIN(MAX(0,$G82-'Paramètres'!$D$14),IF('Paramètres'!$E$14=0,MAX(0,$G82-'Paramètres'!$D$14),'Paramètres'!$E$14))*'Paramètres'!$C$14),0))</f>
        <v/>
      </c>
      <c r="L82" s="24">
        <f>IF($A82="","",IFERROR(IF('Paramètres'!$F$15&lt;&gt;"Oui",0,MIN(MAX(0,$G82-'Paramètres'!$D$15),IF('Paramètres'!$E$15=0,MAX(0,$G82-'Paramètres'!$D$15),'Paramètres'!$E$15))*'Paramètres'!$C$15),0))</f>
        <v/>
      </c>
      <c r="M82" s="24">
        <f>IF($A82="","",IFERROR(IF('Paramètres'!$F$16&lt;&gt;"Oui",0,MIN(MAX(0,$G82-'Paramètres'!$D$16),IF('Paramètres'!$E$16=0,MAX(0,$G82-'Paramètres'!$D$16),'Paramètres'!$E$16))*'Paramètres'!$C$16),0))</f>
        <v/>
      </c>
      <c r="N82" s="24">
        <f>IF($A82="","",IFERROR(IF('Paramètres'!$F$17&lt;&gt;"Oui",0,MIN(MAX(0,$G82-'Paramètres'!$D$17),IF('Paramètres'!$E$17=0,MAX(0,$G82-'Paramètres'!$D$17),'Paramètres'!$E$17))*'Paramètres'!$C$17),0))</f>
        <v/>
      </c>
      <c r="O82" s="24">
        <f>IF($A82="","",IFERROR(IF('Paramètres'!$F$18&lt;&gt;"Oui",0,MIN(MAX(0,$G82-'Paramètres'!$D$18),IF('Paramètres'!$E$18=0,MAX(0,$G82-'Paramètres'!$D$18),'Paramètres'!$E$18))*'Paramètres'!$C$18),0))</f>
        <v/>
      </c>
      <c r="P82" s="24">
        <f>IF($A82="","",IFERROR(IF('Paramètres'!$F$19&lt;&gt;"Oui",0,MIN(MAX(0,$G82-'Paramètres'!$D$19),IF('Paramètres'!$E$19=0,MAX(0,$G82-'Paramètres'!$D$19),'Paramètres'!$E$19))*'Paramètres'!$C$19),0))</f>
        <v/>
      </c>
      <c r="Q82" s="24">
        <f>IF($A82="","",IFERROR(IF('Paramètres'!$F$20&lt;&gt;"Oui",0,MIN(MAX(0,$G82-'Paramètres'!$D$20),IF('Paramètres'!$E$20=0,MAX(0,$G82-'Paramètres'!$D$20),'Paramètres'!$E$20))*'Paramètres'!$C$20),0))</f>
        <v/>
      </c>
      <c r="R82" s="24">
        <f>IF($A82="","",IFERROR(IF('Paramètres'!$F$21&lt;&gt;"Oui",0,MIN(MAX(0,$G82-'Paramètres'!$D$21),IF('Paramètres'!$E$21=0,MAX(0,$G82-'Paramètres'!$D$21),'Paramètres'!$E$21))*'Paramètres'!$C$21),0))</f>
        <v/>
      </c>
      <c r="S82" s="24">
        <f>IF($A82="","",IFERROR(IF('Paramètres'!$F$22&lt;&gt;"Oui",0,MIN(MAX(0,$G82-'Paramètres'!$D$22),IF('Paramètres'!$E$22=0,MAX(0,$G82-'Paramètres'!$D$22),'Paramètres'!$E$22))*'Paramètres'!$C$22),0))</f>
        <v/>
      </c>
      <c r="T82" s="24">
        <f>IF($A82="","",IFERROR(SUM($J82:$S82),0))</f>
        <v/>
      </c>
      <c r="U82" s="24">
        <f>IF($A82="","",IFERROR($E82+$F82+$H82+$T82,0))</f>
        <v/>
      </c>
      <c r="V82" s="24">
        <f>IF($A82="","",IFERROR($U82/12,0))</f>
        <v/>
      </c>
      <c r="W82" s="26">
        <f>IF($A82="","",IFERROR(($U82/$E82)-1,0))</f>
        <v/>
      </c>
      <c r="X82" s="14">
        <f>IF($A82="","",IFERROR(IF(OR($E82&lt;0,$F82&lt;0,$H82&lt;0),"À vérifier","OK"),"À vérifier"))</f>
        <v/>
      </c>
      <c r="Y82" s="14">
        <f>IF($A82="","",IFERROR(IF(COUNTIFS('Paramètres'!$F$13:$F$22,"Oui",'Paramètres'!$C$13:$C$22,0)&gt;0,"Taux actif à vérifier",IF(COUNTIFS('Paramètres'!$F$13:$F$22,"Oui",'Paramètres'!$H$13:$H$22,"")&gt;0,"Date à vérifier","OK")),"À vérifier"))</f>
        <v/>
      </c>
      <c r="Z82" s="14">
        <f>IF($A82="","",IFERROR(IF(ABS($U82-($E82+$F82+$H82+$T82))&lt;0.01,"OK","Écart à vérifier"),"Écart à vérifier"))</f>
        <v/>
      </c>
      <c r="AA82" s="14">
        <f>IF($A82="","",IFERROR(IF(AND($X82="OK",$Y82="OK",$Z82="OK"),"Calcul prêt","À vérifier"),"À vérifier"))</f>
        <v/>
      </c>
    </row>
    <row r="83">
      <c r="A83" s="19" t="n"/>
      <c r="B83" s="16" t="n"/>
      <c r="C83" s="16" t="n"/>
      <c r="D83" s="19" t="n"/>
      <c r="E83" s="21" t="n"/>
      <c r="F83" s="21" t="n"/>
      <c r="G83" s="24">
        <f>IF($A83="","",IFERROR($E83+$F83,0))</f>
        <v/>
      </c>
      <c r="H83" s="21" t="n"/>
      <c r="I83" s="25" t="n"/>
      <c r="J83" s="24">
        <f>IF($A83="","",IFERROR(IF('Paramètres'!$F$13&lt;&gt;"Oui",0,MIN(MAX(0,$G83-'Paramètres'!$D$13),IF('Paramètres'!$E$13=0,MAX(0,$G83-'Paramètres'!$D$13),'Paramètres'!$E$13))*'Paramètres'!$C$13),0))</f>
        <v/>
      </c>
      <c r="K83" s="24">
        <f>IF($A83="","",IFERROR(IF('Paramètres'!$F$14&lt;&gt;"Oui",0,MIN(MAX(0,$G83-'Paramètres'!$D$14),IF('Paramètres'!$E$14=0,MAX(0,$G83-'Paramètres'!$D$14),'Paramètres'!$E$14))*'Paramètres'!$C$14),0))</f>
        <v/>
      </c>
      <c r="L83" s="24">
        <f>IF($A83="","",IFERROR(IF('Paramètres'!$F$15&lt;&gt;"Oui",0,MIN(MAX(0,$G83-'Paramètres'!$D$15),IF('Paramètres'!$E$15=0,MAX(0,$G83-'Paramètres'!$D$15),'Paramètres'!$E$15))*'Paramètres'!$C$15),0))</f>
        <v/>
      </c>
      <c r="M83" s="24">
        <f>IF($A83="","",IFERROR(IF('Paramètres'!$F$16&lt;&gt;"Oui",0,MIN(MAX(0,$G83-'Paramètres'!$D$16),IF('Paramètres'!$E$16=0,MAX(0,$G83-'Paramètres'!$D$16),'Paramètres'!$E$16))*'Paramètres'!$C$16),0))</f>
        <v/>
      </c>
      <c r="N83" s="24">
        <f>IF($A83="","",IFERROR(IF('Paramètres'!$F$17&lt;&gt;"Oui",0,MIN(MAX(0,$G83-'Paramètres'!$D$17),IF('Paramètres'!$E$17=0,MAX(0,$G83-'Paramètres'!$D$17),'Paramètres'!$E$17))*'Paramètres'!$C$17),0))</f>
        <v/>
      </c>
      <c r="O83" s="24">
        <f>IF($A83="","",IFERROR(IF('Paramètres'!$F$18&lt;&gt;"Oui",0,MIN(MAX(0,$G83-'Paramètres'!$D$18),IF('Paramètres'!$E$18=0,MAX(0,$G83-'Paramètres'!$D$18),'Paramètres'!$E$18))*'Paramètres'!$C$18),0))</f>
        <v/>
      </c>
      <c r="P83" s="24">
        <f>IF($A83="","",IFERROR(IF('Paramètres'!$F$19&lt;&gt;"Oui",0,MIN(MAX(0,$G83-'Paramètres'!$D$19),IF('Paramètres'!$E$19=0,MAX(0,$G83-'Paramètres'!$D$19),'Paramètres'!$E$19))*'Paramètres'!$C$19),0))</f>
        <v/>
      </c>
      <c r="Q83" s="24">
        <f>IF($A83="","",IFERROR(IF('Paramètres'!$F$20&lt;&gt;"Oui",0,MIN(MAX(0,$G83-'Paramètres'!$D$20),IF('Paramètres'!$E$20=0,MAX(0,$G83-'Paramètres'!$D$20),'Paramètres'!$E$20))*'Paramètres'!$C$20),0))</f>
        <v/>
      </c>
      <c r="R83" s="24">
        <f>IF($A83="","",IFERROR(IF('Paramètres'!$F$21&lt;&gt;"Oui",0,MIN(MAX(0,$G83-'Paramètres'!$D$21),IF('Paramètres'!$E$21=0,MAX(0,$G83-'Paramètres'!$D$21),'Paramètres'!$E$21))*'Paramètres'!$C$21),0))</f>
        <v/>
      </c>
      <c r="S83" s="24">
        <f>IF($A83="","",IFERROR(IF('Paramètres'!$F$22&lt;&gt;"Oui",0,MIN(MAX(0,$G83-'Paramètres'!$D$22),IF('Paramètres'!$E$22=0,MAX(0,$G83-'Paramètres'!$D$22),'Paramètres'!$E$22))*'Paramètres'!$C$22),0))</f>
        <v/>
      </c>
      <c r="T83" s="24">
        <f>IF($A83="","",IFERROR(SUM($J83:$S83),0))</f>
        <v/>
      </c>
      <c r="U83" s="24">
        <f>IF($A83="","",IFERROR($E83+$F83+$H83+$T83,0))</f>
        <v/>
      </c>
      <c r="V83" s="24">
        <f>IF($A83="","",IFERROR($U83/12,0))</f>
        <v/>
      </c>
      <c r="W83" s="26">
        <f>IF($A83="","",IFERROR(($U83/$E83)-1,0))</f>
        <v/>
      </c>
      <c r="X83" s="14">
        <f>IF($A83="","",IFERROR(IF(OR($E83&lt;0,$F83&lt;0,$H83&lt;0),"À vérifier","OK"),"À vérifier"))</f>
        <v/>
      </c>
      <c r="Y83" s="14">
        <f>IF($A83="","",IFERROR(IF(COUNTIFS('Paramètres'!$F$13:$F$22,"Oui",'Paramètres'!$C$13:$C$22,0)&gt;0,"Taux actif à vérifier",IF(COUNTIFS('Paramètres'!$F$13:$F$22,"Oui",'Paramètres'!$H$13:$H$22,"")&gt;0,"Date à vérifier","OK")),"À vérifier"))</f>
        <v/>
      </c>
      <c r="Z83" s="14">
        <f>IF($A83="","",IFERROR(IF(ABS($U83-($E83+$F83+$H83+$T83))&lt;0.01,"OK","Écart à vérifier"),"Écart à vérifier"))</f>
        <v/>
      </c>
      <c r="AA83" s="14">
        <f>IF($A83="","",IFERROR(IF(AND($X83="OK",$Y83="OK",$Z83="OK"),"Calcul prêt","À vérifier"),"À vérifier"))</f>
        <v/>
      </c>
    </row>
    <row r="84">
      <c r="A84" s="19" t="n"/>
      <c r="B84" s="16" t="n"/>
      <c r="C84" s="16" t="n"/>
      <c r="D84" s="19" t="n"/>
      <c r="E84" s="21" t="n"/>
      <c r="F84" s="21" t="n"/>
      <c r="G84" s="24">
        <f>IF($A84="","",IFERROR($E84+$F84,0))</f>
        <v/>
      </c>
      <c r="H84" s="21" t="n"/>
      <c r="I84" s="25" t="n"/>
      <c r="J84" s="24">
        <f>IF($A84="","",IFERROR(IF('Paramètres'!$F$13&lt;&gt;"Oui",0,MIN(MAX(0,$G84-'Paramètres'!$D$13),IF('Paramètres'!$E$13=0,MAX(0,$G84-'Paramètres'!$D$13),'Paramètres'!$E$13))*'Paramètres'!$C$13),0))</f>
        <v/>
      </c>
      <c r="K84" s="24">
        <f>IF($A84="","",IFERROR(IF('Paramètres'!$F$14&lt;&gt;"Oui",0,MIN(MAX(0,$G84-'Paramètres'!$D$14),IF('Paramètres'!$E$14=0,MAX(0,$G84-'Paramètres'!$D$14),'Paramètres'!$E$14))*'Paramètres'!$C$14),0))</f>
        <v/>
      </c>
      <c r="L84" s="24">
        <f>IF($A84="","",IFERROR(IF('Paramètres'!$F$15&lt;&gt;"Oui",0,MIN(MAX(0,$G84-'Paramètres'!$D$15),IF('Paramètres'!$E$15=0,MAX(0,$G84-'Paramètres'!$D$15),'Paramètres'!$E$15))*'Paramètres'!$C$15),0))</f>
        <v/>
      </c>
      <c r="M84" s="24">
        <f>IF($A84="","",IFERROR(IF('Paramètres'!$F$16&lt;&gt;"Oui",0,MIN(MAX(0,$G84-'Paramètres'!$D$16),IF('Paramètres'!$E$16=0,MAX(0,$G84-'Paramètres'!$D$16),'Paramètres'!$E$16))*'Paramètres'!$C$16),0))</f>
        <v/>
      </c>
      <c r="N84" s="24">
        <f>IF($A84="","",IFERROR(IF('Paramètres'!$F$17&lt;&gt;"Oui",0,MIN(MAX(0,$G84-'Paramètres'!$D$17),IF('Paramètres'!$E$17=0,MAX(0,$G84-'Paramètres'!$D$17),'Paramètres'!$E$17))*'Paramètres'!$C$17),0))</f>
        <v/>
      </c>
      <c r="O84" s="24">
        <f>IF($A84="","",IFERROR(IF('Paramètres'!$F$18&lt;&gt;"Oui",0,MIN(MAX(0,$G84-'Paramètres'!$D$18),IF('Paramètres'!$E$18=0,MAX(0,$G84-'Paramètres'!$D$18),'Paramètres'!$E$18))*'Paramètres'!$C$18),0))</f>
        <v/>
      </c>
      <c r="P84" s="24">
        <f>IF($A84="","",IFERROR(IF('Paramètres'!$F$19&lt;&gt;"Oui",0,MIN(MAX(0,$G84-'Paramètres'!$D$19),IF('Paramètres'!$E$19=0,MAX(0,$G84-'Paramètres'!$D$19),'Paramètres'!$E$19))*'Paramètres'!$C$19),0))</f>
        <v/>
      </c>
      <c r="Q84" s="24">
        <f>IF($A84="","",IFERROR(IF('Paramètres'!$F$20&lt;&gt;"Oui",0,MIN(MAX(0,$G84-'Paramètres'!$D$20),IF('Paramètres'!$E$20=0,MAX(0,$G84-'Paramètres'!$D$20),'Paramètres'!$E$20))*'Paramètres'!$C$20),0))</f>
        <v/>
      </c>
      <c r="R84" s="24">
        <f>IF($A84="","",IFERROR(IF('Paramètres'!$F$21&lt;&gt;"Oui",0,MIN(MAX(0,$G84-'Paramètres'!$D$21),IF('Paramètres'!$E$21=0,MAX(0,$G84-'Paramètres'!$D$21),'Paramètres'!$E$21))*'Paramètres'!$C$21),0))</f>
        <v/>
      </c>
      <c r="S84" s="24">
        <f>IF($A84="","",IFERROR(IF('Paramètres'!$F$22&lt;&gt;"Oui",0,MIN(MAX(0,$G84-'Paramètres'!$D$22),IF('Paramètres'!$E$22=0,MAX(0,$G84-'Paramètres'!$D$22),'Paramètres'!$E$22))*'Paramètres'!$C$22),0))</f>
        <v/>
      </c>
      <c r="T84" s="24">
        <f>IF($A84="","",IFERROR(SUM($J84:$S84),0))</f>
        <v/>
      </c>
      <c r="U84" s="24">
        <f>IF($A84="","",IFERROR($E84+$F84+$H84+$T84,0))</f>
        <v/>
      </c>
      <c r="V84" s="24">
        <f>IF($A84="","",IFERROR($U84/12,0))</f>
        <v/>
      </c>
      <c r="W84" s="26">
        <f>IF($A84="","",IFERROR(($U84/$E84)-1,0))</f>
        <v/>
      </c>
      <c r="X84" s="14">
        <f>IF($A84="","",IFERROR(IF(OR($E84&lt;0,$F84&lt;0,$H84&lt;0),"À vérifier","OK"),"À vérifier"))</f>
        <v/>
      </c>
      <c r="Y84" s="14">
        <f>IF($A84="","",IFERROR(IF(COUNTIFS('Paramètres'!$F$13:$F$22,"Oui",'Paramètres'!$C$13:$C$22,0)&gt;0,"Taux actif à vérifier",IF(COUNTIFS('Paramètres'!$F$13:$F$22,"Oui",'Paramètres'!$H$13:$H$22,"")&gt;0,"Date à vérifier","OK")),"À vérifier"))</f>
        <v/>
      </c>
      <c r="Z84" s="14">
        <f>IF($A84="","",IFERROR(IF(ABS($U84-($E84+$F84+$H84+$T84))&lt;0.01,"OK","Écart à vérifier"),"Écart à vérifier"))</f>
        <v/>
      </c>
      <c r="AA84" s="14">
        <f>IF($A84="","",IFERROR(IF(AND($X84="OK",$Y84="OK",$Z84="OK"),"Calcul prêt","À vérifier"),"À vérifier"))</f>
        <v/>
      </c>
    </row>
    <row r="85">
      <c r="A85" s="19" t="n"/>
      <c r="B85" s="16" t="n"/>
      <c r="C85" s="16" t="n"/>
      <c r="D85" s="19" t="n"/>
      <c r="E85" s="21" t="n"/>
      <c r="F85" s="21" t="n"/>
      <c r="G85" s="24">
        <f>IF($A85="","",IFERROR($E85+$F85,0))</f>
        <v/>
      </c>
      <c r="H85" s="21" t="n"/>
      <c r="I85" s="25" t="n"/>
      <c r="J85" s="24">
        <f>IF($A85="","",IFERROR(IF('Paramètres'!$F$13&lt;&gt;"Oui",0,MIN(MAX(0,$G85-'Paramètres'!$D$13),IF('Paramètres'!$E$13=0,MAX(0,$G85-'Paramètres'!$D$13),'Paramètres'!$E$13))*'Paramètres'!$C$13),0))</f>
        <v/>
      </c>
      <c r="K85" s="24">
        <f>IF($A85="","",IFERROR(IF('Paramètres'!$F$14&lt;&gt;"Oui",0,MIN(MAX(0,$G85-'Paramètres'!$D$14),IF('Paramètres'!$E$14=0,MAX(0,$G85-'Paramètres'!$D$14),'Paramètres'!$E$14))*'Paramètres'!$C$14),0))</f>
        <v/>
      </c>
      <c r="L85" s="24">
        <f>IF($A85="","",IFERROR(IF('Paramètres'!$F$15&lt;&gt;"Oui",0,MIN(MAX(0,$G85-'Paramètres'!$D$15),IF('Paramètres'!$E$15=0,MAX(0,$G85-'Paramètres'!$D$15),'Paramètres'!$E$15))*'Paramètres'!$C$15),0))</f>
        <v/>
      </c>
      <c r="M85" s="24">
        <f>IF($A85="","",IFERROR(IF('Paramètres'!$F$16&lt;&gt;"Oui",0,MIN(MAX(0,$G85-'Paramètres'!$D$16),IF('Paramètres'!$E$16=0,MAX(0,$G85-'Paramètres'!$D$16),'Paramètres'!$E$16))*'Paramètres'!$C$16),0))</f>
        <v/>
      </c>
      <c r="N85" s="24">
        <f>IF($A85="","",IFERROR(IF('Paramètres'!$F$17&lt;&gt;"Oui",0,MIN(MAX(0,$G85-'Paramètres'!$D$17),IF('Paramètres'!$E$17=0,MAX(0,$G85-'Paramètres'!$D$17),'Paramètres'!$E$17))*'Paramètres'!$C$17),0))</f>
        <v/>
      </c>
      <c r="O85" s="24">
        <f>IF($A85="","",IFERROR(IF('Paramètres'!$F$18&lt;&gt;"Oui",0,MIN(MAX(0,$G85-'Paramètres'!$D$18),IF('Paramètres'!$E$18=0,MAX(0,$G85-'Paramètres'!$D$18),'Paramètres'!$E$18))*'Paramètres'!$C$18),0))</f>
        <v/>
      </c>
      <c r="P85" s="24">
        <f>IF($A85="","",IFERROR(IF('Paramètres'!$F$19&lt;&gt;"Oui",0,MIN(MAX(0,$G85-'Paramètres'!$D$19),IF('Paramètres'!$E$19=0,MAX(0,$G85-'Paramètres'!$D$19),'Paramètres'!$E$19))*'Paramètres'!$C$19),0))</f>
        <v/>
      </c>
      <c r="Q85" s="24">
        <f>IF($A85="","",IFERROR(IF('Paramètres'!$F$20&lt;&gt;"Oui",0,MIN(MAX(0,$G85-'Paramètres'!$D$20),IF('Paramètres'!$E$20=0,MAX(0,$G85-'Paramètres'!$D$20),'Paramètres'!$E$20))*'Paramètres'!$C$20),0))</f>
        <v/>
      </c>
      <c r="R85" s="24">
        <f>IF($A85="","",IFERROR(IF('Paramètres'!$F$21&lt;&gt;"Oui",0,MIN(MAX(0,$G85-'Paramètres'!$D$21),IF('Paramètres'!$E$21=0,MAX(0,$G85-'Paramètres'!$D$21),'Paramètres'!$E$21))*'Paramètres'!$C$21),0))</f>
        <v/>
      </c>
      <c r="S85" s="24">
        <f>IF($A85="","",IFERROR(IF('Paramètres'!$F$22&lt;&gt;"Oui",0,MIN(MAX(0,$G85-'Paramètres'!$D$22),IF('Paramètres'!$E$22=0,MAX(0,$G85-'Paramètres'!$D$22),'Paramètres'!$E$22))*'Paramètres'!$C$22),0))</f>
        <v/>
      </c>
      <c r="T85" s="24">
        <f>IF($A85="","",IFERROR(SUM($J85:$S85),0))</f>
        <v/>
      </c>
      <c r="U85" s="24">
        <f>IF($A85="","",IFERROR($E85+$F85+$H85+$T85,0))</f>
        <v/>
      </c>
      <c r="V85" s="24">
        <f>IF($A85="","",IFERROR($U85/12,0))</f>
        <v/>
      </c>
      <c r="W85" s="26">
        <f>IF($A85="","",IFERROR(($U85/$E85)-1,0))</f>
        <v/>
      </c>
      <c r="X85" s="14">
        <f>IF($A85="","",IFERROR(IF(OR($E85&lt;0,$F85&lt;0,$H85&lt;0),"À vérifier","OK"),"À vérifier"))</f>
        <v/>
      </c>
      <c r="Y85" s="14">
        <f>IF($A85="","",IFERROR(IF(COUNTIFS('Paramètres'!$F$13:$F$22,"Oui",'Paramètres'!$C$13:$C$22,0)&gt;0,"Taux actif à vérifier",IF(COUNTIFS('Paramètres'!$F$13:$F$22,"Oui",'Paramètres'!$H$13:$H$22,"")&gt;0,"Date à vérifier","OK")),"À vérifier"))</f>
        <v/>
      </c>
      <c r="Z85" s="14">
        <f>IF($A85="","",IFERROR(IF(ABS($U85-($E85+$F85+$H85+$T85))&lt;0.01,"OK","Écart à vérifier"),"Écart à vérifier"))</f>
        <v/>
      </c>
      <c r="AA85" s="14">
        <f>IF($A85="","",IFERROR(IF(AND($X85="OK",$Y85="OK",$Z85="OK"),"Calcul prêt","À vérifier"),"À vérifier"))</f>
        <v/>
      </c>
    </row>
    <row r="86">
      <c r="A86" s="19" t="n"/>
      <c r="B86" s="16" t="n"/>
      <c r="C86" s="16" t="n"/>
      <c r="D86" s="19" t="n"/>
      <c r="E86" s="21" t="n"/>
      <c r="F86" s="21" t="n"/>
      <c r="G86" s="24">
        <f>IF($A86="","",IFERROR($E86+$F86,0))</f>
        <v/>
      </c>
      <c r="H86" s="21" t="n"/>
      <c r="I86" s="25" t="n"/>
      <c r="J86" s="24">
        <f>IF($A86="","",IFERROR(IF('Paramètres'!$F$13&lt;&gt;"Oui",0,MIN(MAX(0,$G86-'Paramètres'!$D$13),IF('Paramètres'!$E$13=0,MAX(0,$G86-'Paramètres'!$D$13),'Paramètres'!$E$13))*'Paramètres'!$C$13),0))</f>
        <v/>
      </c>
      <c r="K86" s="24">
        <f>IF($A86="","",IFERROR(IF('Paramètres'!$F$14&lt;&gt;"Oui",0,MIN(MAX(0,$G86-'Paramètres'!$D$14),IF('Paramètres'!$E$14=0,MAX(0,$G86-'Paramètres'!$D$14),'Paramètres'!$E$14))*'Paramètres'!$C$14),0))</f>
        <v/>
      </c>
      <c r="L86" s="24">
        <f>IF($A86="","",IFERROR(IF('Paramètres'!$F$15&lt;&gt;"Oui",0,MIN(MAX(0,$G86-'Paramètres'!$D$15),IF('Paramètres'!$E$15=0,MAX(0,$G86-'Paramètres'!$D$15),'Paramètres'!$E$15))*'Paramètres'!$C$15),0))</f>
        <v/>
      </c>
      <c r="M86" s="24">
        <f>IF($A86="","",IFERROR(IF('Paramètres'!$F$16&lt;&gt;"Oui",0,MIN(MAX(0,$G86-'Paramètres'!$D$16),IF('Paramètres'!$E$16=0,MAX(0,$G86-'Paramètres'!$D$16),'Paramètres'!$E$16))*'Paramètres'!$C$16),0))</f>
        <v/>
      </c>
      <c r="N86" s="24">
        <f>IF($A86="","",IFERROR(IF('Paramètres'!$F$17&lt;&gt;"Oui",0,MIN(MAX(0,$G86-'Paramètres'!$D$17),IF('Paramètres'!$E$17=0,MAX(0,$G86-'Paramètres'!$D$17),'Paramètres'!$E$17))*'Paramètres'!$C$17),0))</f>
        <v/>
      </c>
      <c r="O86" s="24">
        <f>IF($A86="","",IFERROR(IF('Paramètres'!$F$18&lt;&gt;"Oui",0,MIN(MAX(0,$G86-'Paramètres'!$D$18),IF('Paramètres'!$E$18=0,MAX(0,$G86-'Paramètres'!$D$18),'Paramètres'!$E$18))*'Paramètres'!$C$18),0))</f>
        <v/>
      </c>
      <c r="P86" s="24">
        <f>IF($A86="","",IFERROR(IF('Paramètres'!$F$19&lt;&gt;"Oui",0,MIN(MAX(0,$G86-'Paramètres'!$D$19),IF('Paramètres'!$E$19=0,MAX(0,$G86-'Paramètres'!$D$19),'Paramètres'!$E$19))*'Paramètres'!$C$19),0))</f>
        <v/>
      </c>
      <c r="Q86" s="24">
        <f>IF($A86="","",IFERROR(IF('Paramètres'!$F$20&lt;&gt;"Oui",0,MIN(MAX(0,$G86-'Paramètres'!$D$20),IF('Paramètres'!$E$20=0,MAX(0,$G86-'Paramètres'!$D$20),'Paramètres'!$E$20))*'Paramètres'!$C$20),0))</f>
        <v/>
      </c>
      <c r="R86" s="24">
        <f>IF($A86="","",IFERROR(IF('Paramètres'!$F$21&lt;&gt;"Oui",0,MIN(MAX(0,$G86-'Paramètres'!$D$21),IF('Paramètres'!$E$21=0,MAX(0,$G86-'Paramètres'!$D$21),'Paramètres'!$E$21))*'Paramètres'!$C$21),0))</f>
        <v/>
      </c>
      <c r="S86" s="24">
        <f>IF($A86="","",IFERROR(IF('Paramètres'!$F$22&lt;&gt;"Oui",0,MIN(MAX(0,$G86-'Paramètres'!$D$22),IF('Paramètres'!$E$22=0,MAX(0,$G86-'Paramètres'!$D$22),'Paramètres'!$E$22))*'Paramètres'!$C$22),0))</f>
        <v/>
      </c>
      <c r="T86" s="24">
        <f>IF($A86="","",IFERROR(SUM($J86:$S86),0))</f>
        <v/>
      </c>
      <c r="U86" s="24">
        <f>IF($A86="","",IFERROR($E86+$F86+$H86+$T86,0))</f>
        <v/>
      </c>
      <c r="V86" s="24">
        <f>IF($A86="","",IFERROR($U86/12,0))</f>
        <v/>
      </c>
      <c r="W86" s="26">
        <f>IF($A86="","",IFERROR(($U86/$E86)-1,0))</f>
        <v/>
      </c>
      <c r="X86" s="14">
        <f>IF($A86="","",IFERROR(IF(OR($E86&lt;0,$F86&lt;0,$H86&lt;0),"À vérifier","OK"),"À vérifier"))</f>
        <v/>
      </c>
      <c r="Y86" s="14">
        <f>IF($A86="","",IFERROR(IF(COUNTIFS('Paramètres'!$F$13:$F$22,"Oui",'Paramètres'!$C$13:$C$22,0)&gt;0,"Taux actif à vérifier",IF(COUNTIFS('Paramètres'!$F$13:$F$22,"Oui",'Paramètres'!$H$13:$H$22,"")&gt;0,"Date à vérifier","OK")),"À vérifier"))</f>
        <v/>
      </c>
      <c r="Z86" s="14">
        <f>IF($A86="","",IFERROR(IF(ABS($U86-($E86+$F86+$H86+$T86))&lt;0.01,"OK","Écart à vérifier"),"Écart à vérifier"))</f>
        <v/>
      </c>
      <c r="AA86" s="14">
        <f>IF($A86="","",IFERROR(IF(AND($X86="OK",$Y86="OK",$Z86="OK"),"Calcul prêt","À vérifier"),"À vérifier"))</f>
        <v/>
      </c>
    </row>
    <row r="87">
      <c r="A87" s="19" t="n"/>
      <c r="B87" s="16" t="n"/>
      <c r="C87" s="16" t="n"/>
      <c r="D87" s="19" t="n"/>
      <c r="E87" s="21" t="n"/>
      <c r="F87" s="21" t="n"/>
      <c r="G87" s="24">
        <f>IF($A87="","",IFERROR($E87+$F87,0))</f>
        <v/>
      </c>
      <c r="H87" s="21" t="n"/>
      <c r="I87" s="25" t="n"/>
      <c r="J87" s="24">
        <f>IF($A87="","",IFERROR(IF('Paramètres'!$F$13&lt;&gt;"Oui",0,MIN(MAX(0,$G87-'Paramètres'!$D$13),IF('Paramètres'!$E$13=0,MAX(0,$G87-'Paramètres'!$D$13),'Paramètres'!$E$13))*'Paramètres'!$C$13),0))</f>
        <v/>
      </c>
      <c r="K87" s="24">
        <f>IF($A87="","",IFERROR(IF('Paramètres'!$F$14&lt;&gt;"Oui",0,MIN(MAX(0,$G87-'Paramètres'!$D$14),IF('Paramètres'!$E$14=0,MAX(0,$G87-'Paramètres'!$D$14),'Paramètres'!$E$14))*'Paramètres'!$C$14),0))</f>
        <v/>
      </c>
      <c r="L87" s="24">
        <f>IF($A87="","",IFERROR(IF('Paramètres'!$F$15&lt;&gt;"Oui",0,MIN(MAX(0,$G87-'Paramètres'!$D$15),IF('Paramètres'!$E$15=0,MAX(0,$G87-'Paramètres'!$D$15),'Paramètres'!$E$15))*'Paramètres'!$C$15),0))</f>
        <v/>
      </c>
      <c r="M87" s="24">
        <f>IF($A87="","",IFERROR(IF('Paramètres'!$F$16&lt;&gt;"Oui",0,MIN(MAX(0,$G87-'Paramètres'!$D$16),IF('Paramètres'!$E$16=0,MAX(0,$G87-'Paramètres'!$D$16),'Paramètres'!$E$16))*'Paramètres'!$C$16),0))</f>
        <v/>
      </c>
      <c r="N87" s="24">
        <f>IF($A87="","",IFERROR(IF('Paramètres'!$F$17&lt;&gt;"Oui",0,MIN(MAX(0,$G87-'Paramètres'!$D$17),IF('Paramètres'!$E$17=0,MAX(0,$G87-'Paramètres'!$D$17),'Paramètres'!$E$17))*'Paramètres'!$C$17),0))</f>
        <v/>
      </c>
      <c r="O87" s="24">
        <f>IF($A87="","",IFERROR(IF('Paramètres'!$F$18&lt;&gt;"Oui",0,MIN(MAX(0,$G87-'Paramètres'!$D$18),IF('Paramètres'!$E$18=0,MAX(0,$G87-'Paramètres'!$D$18),'Paramètres'!$E$18))*'Paramètres'!$C$18),0))</f>
        <v/>
      </c>
      <c r="P87" s="24">
        <f>IF($A87="","",IFERROR(IF('Paramètres'!$F$19&lt;&gt;"Oui",0,MIN(MAX(0,$G87-'Paramètres'!$D$19),IF('Paramètres'!$E$19=0,MAX(0,$G87-'Paramètres'!$D$19),'Paramètres'!$E$19))*'Paramètres'!$C$19),0))</f>
        <v/>
      </c>
      <c r="Q87" s="24">
        <f>IF($A87="","",IFERROR(IF('Paramètres'!$F$20&lt;&gt;"Oui",0,MIN(MAX(0,$G87-'Paramètres'!$D$20),IF('Paramètres'!$E$20=0,MAX(0,$G87-'Paramètres'!$D$20),'Paramètres'!$E$20))*'Paramètres'!$C$20),0))</f>
        <v/>
      </c>
      <c r="R87" s="24">
        <f>IF($A87="","",IFERROR(IF('Paramètres'!$F$21&lt;&gt;"Oui",0,MIN(MAX(0,$G87-'Paramètres'!$D$21),IF('Paramètres'!$E$21=0,MAX(0,$G87-'Paramètres'!$D$21),'Paramètres'!$E$21))*'Paramètres'!$C$21),0))</f>
        <v/>
      </c>
      <c r="S87" s="24">
        <f>IF($A87="","",IFERROR(IF('Paramètres'!$F$22&lt;&gt;"Oui",0,MIN(MAX(0,$G87-'Paramètres'!$D$22),IF('Paramètres'!$E$22=0,MAX(0,$G87-'Paramètres'!$D$22),'Paramètres'!$E$22))*'Paramètres'!$C$22),0))</f>
        <v/>
      </c>
      <c r="T87" s="24">
        <f>IF($A87="","",IFERROR(SUM($J87:$S87),0))</f>
        <v/>
      </c>
      <c r="U87" s="24">
        <f>IF($A87="","",IFERROR($E87+$F87+$H87+$T87,0))</f>
        <v/>
      </c>
      <c r="V87" s="24">
        <f>IF($A87="","",IFERROR($U87/12,0))</f>
        <v/>
      </c>
      <c r="W87" s="26">
        <f>IF($A87="","",IFERROR(($U87/$E87)-1,0))</f>
        <v/>
      </c>
      <c r="X87" s="14">
        <f>IF($A87="","",IFERROR(IF(OR($E87&lt;0,$F87&lt;0,$H87&lt;0),"À vérifier","OK"),"À vérifier"))</f>
        <v/>
      </c>
      <c r="Y87" s="14">
        <f>IF($A87="","",IFERROR(IF(COUNTIFS('Paramètres'!$F$13:$F$22,"Oui",'Paramètres'!$C$13:$C$22,0)&gt;0,"Taux actif à vérifier",IF(COUNTIFS('Paramètres'!$F$13:$F$22,"Oui",'Paramètres'!$H$13:$H$22,"")&gt;0,"Date à vérifier","OK")),"À vérifier"))</f>
        <v/>
      </c>
      <c r="Z87" s="14">
        <f>IF($A87="","",IFERROR(IF(ABS($U87-($E87+$F87+$H87+$T87))&lt;0.01,"OK","Écart à vérifier"),"Écart à vérifier"))</f>
        <v/>
      </c>
      <c r="AA87" s="14">
        <f>IF($A87="","",IFERROR(IF(AND($X87="OK",$Y87="OK",$Z87="OK"),"Calcul prêt","À vérifier"),"À vérifier"))</f>
        <v/>
      </c>
    </row>
    <row r="88">
      <c r="A88" s="19" t="n"/>
      <c r="B88" s="16" t="n"/>
      <c r="C88" s="16" t="n"/>
      <c r="D88" s="19" t="n"/>
      <c r="E88" s="21" t="n"/>
      <c r="F88" s="21" t="n"/>
      <c r="G88" s="24">
        <f>IF($A88="","",IFERROR($E88+$F88,0))</f>
        <v/>
      </c>
      <c r="H88" s="21" t="n"/>
      <c r="I88" s="25" t="n"/>
      <c r="J88" s="24">
        <f>IF($A88="","",IFERROR(IF('Paramètres'!$F$13&lt;&gt;"Oui",0,MIN(MAX(0,$G88-'Paramètres'!$D$13),IF('Paramètres'!$E$13=0,MAX(0,$G88-'Paramètres'!$D$13),'Paramètres'!$E$13))*'Paramètres'!$C$13),0))</f>
        <v/>
      </c>
      <c r="K88" s="24">
        <f>IF($A88="","",IFERROR(IF('Paramètres'!$F$14&lt;&gt;"Oui",0,MIN(MAX(0,$G88-'Paramètres'!$D$14),IF('Paramètres'!$E$14=0,MAX(0,$G88-'Paramètres'!$D$14),'Paramètres'!$E$14))*'Paramètres'!$C$14),0))</f>
        <v/>
      </c>
      <c r="L88" s="24">
        <f>IF($A88="","",IFERROR(IF('Paramètres'!$F$15&lt;&gt;"Oui",0,MIN(MAX(0,$G88-'Paramètres'!$D$15),IF('Paramètres'!$E$15=0,MAX(0,$G88-'Paramètres'!$D$15),'Paramètres'!$E$15))*'Paramètres'!$C$15),0))</f>
        <v/>
      </c>
      <c r="M88" s="24">
        <f>IF($A88="","",IFERROR(IF('Paramètres'!$F$16&lt;&gt;"Oui",0,MIN(MAX(0,$G88-'Paramètres'!$D$16),IF('Paramètres'!$E$16=0,MAX(0,$G88-'Paramètres'!$D$16),'Paramètres'!$E$16))*'Paramètres'!$C$16),0))</f>
        <v/>
      </c>
      <c r="N88" s="24">
        <f>IF($A88="","",IFERROR(IF('Paramètres'!$F$17&lt;&gt;"Oui",0,MIN(MAX(0,$G88-'Paramètres'!$D$17),IF('Paramètres'!$E$17=0,MAX(0,$G88-'Paramètres'!$D$17),'Paramètres'!$E$17))*'Paramètres'!$C$17),0))</f>
        <v/>
      </c>
      <c r="O88" s="24">
        <f>IF($A88="","",IFERROR(IF('Paramètres'!$F$18&lt;&gt;"Oui",0,MIN(MAX(0,$G88-'Paramètres'!$D$18),IF('Paramètres'!$E$18=0,MAX(0,$G88-'Paramètres'!$D$18),'Paramètres'!$E$18))*'Paramètres'!$C$18),0))</f>
        <v/>
      </c>
      <c r="P88" s="24">
        <f>IF($A88="","",IFERROR(IF('Paramètres'!$F$19&lt;&gt;"Oui",0,MIN(MAX(0,$G88-'Paramètres'!$D$19),IF('Paramètres'!$E$19=0,MAX(0,$G88-'Paramètres'!$D$19),'Paramètres'!$E$19))*'Paramètres'!$C$19),0))</f>
        <v/>
      </c>
      <c r="Q88" s="24">
        <f>IF($A88="","",IFERROR(IF('Paramètres'!$F$20&lt;&gt;"Oui",0,MIN(MAX(0,$G88-'Paramètres'!$D$20),IF('Paramètres'!$E$20=0,MAX(0,$G88-'Paramètres'!$D$20),'Paramètres'!$E$20))*'Paramètres'!$C$20),0))</f>
        <v/>
      </c>
      <c r="R88" s="24">
        <f>IF($A88="","",IFERROR(IF('Paramètres'!$F$21&lt;&gt;"Oui",0,MIN(MAX(0,$G88-'Paramètres'!$D$21),IF('Paramètres'!$E$21=0,MAX(0,$G88-'Paramètres'!$D$21),'Paramètres'!$E$21))*'Paramètres'!$C$21),0))</f>
        <v/>
      </c>
      <c r="S88" s="24">
        <f>IF($A88="","",IFERROR(IF('Paramètres'!$F$22&lt;&gt;"Oui",0,MIN(MAX(0,$G88-'Paramètres'!$D$22),IF('Paramètres'!$E$22=0,MAX(0,$G88-'Paramètres'!$D$22),'Paramètres'!$E$22))*'Paramètres'!$C$22),0))</f>
        <v/>
      </c>
      <c r="T88" s="24">
        <f>IF($A88="","",IFERROR(SUM($J88:$S88),0))</f>
        <v/>
      </c>
      <c r="U88" s="24">
        <f>IF($A88="","",IFERROR($E88+$F88+$H88+$T88,0))</f>
        <v/>
      </c>
      <c r="V88" s="24">
        <f>IF($A88="","",IFERROR($U88/12,0))</f>
        <v/>
      </c>
      <c r="W88" s="26">
        <f>IF($A88="","",IFERROR(($U88/$E88)-1,0))</f>
        <v/>
      </c>
      <c r="X88" s="14">
        <f>IF($A88="","",IFERROR(IF(OR($E88&lt;0,$F88&lt;0,$H88&lt;0),"À vérifier","OK"),"À vérifier"))</f>
        <v/>
      </c>
      <c r="Y88" s="14">
        <f>IF($A88="","",IFERROR(IF(COUNTIFS('Paramètres'!$F$13:$F$22,"Oui",'Paramètres'!$C$13:$C$22,0)&gt;0,"Taux actif à vérifier",IF(COUNTIFS('Paramètres'!$F$13:$F$22,"Oui",'Paramètres'!$H$13:$H$22,"")&gt;0,"Date à vérifier","OK")),"À vérifier"))</f>
        <v/>
      </c>
      <c r="Z88" s="14">
        <f>IF($A88="","",IFERROR(IF(ABS($U88-($E88+$F88+$H88+$T88))&lt;0.01,"OK","Écart à vérifier"),"Écart à vérifier"))</f>
        <v/>
      </c>
      <c r="AA88" s="14">
        <f>IF($A88="","",IFERROR(IF(AND($X88="OK",$Y88="OK",$Z88="OK"),"Calcul prêt","À vérifier"),"À vérifier"))</f>
        <v/>
      </c>
    </row>
    <row r="89">
      <c r="A89" s="19" t="n"/>
      <c r="B89" s="16" t="n"/>
      <c r="C89" s="16" t="n"/>
      <c r="D89" s="19" t="n"/>
      <c r="E89" s="21" t="n"/>
      <c r="F89" s="21" t="n"/>
      <c r="G89" s="24">
        <f>IF($A89="","",IFERROR($E89+$F89,0))</f>
        <v/>
      </c>
      <c r="H89" s="21" t="n"/>
      <c r="I89" s="25" t="n"/>
      <c r="J89" s="24">
        <f>IF($A89="","",IFERROR(IF('Paramètres'!$F$13&lt;&gt;"Oui",0,MIN(MAX(0,$G89-'Paramètres'!$D$13),IF('Paramètres'!$E$13=0,MAX(0,$G89-'Paramètres'!$D$13),'Paramètres'!$E$13))*'Paramètres'!$C$13),0))</f>
        <v/>
      </c>
      <c r="K89" s="24">
        <f>IF($A89="","",IFERROR(IF('Paramètres'!$F$14&lt;&gt;"Oui",0,MIN(MAX(0,$G89-'Paramètres'!$D$14),IF('Paramètres'!$E$14=0,MAX(0,$G89-'Paramètres'!$D$14),'Paramètres'!$E$14))*'Paramètres'!$C$14),0))</f>
        <v/>
      </c>
      <c r="L89" s="24">
        <f>IF($A89="","",IFERROR(IF('Paramètres'!$F$15&lt;&gt;"Oui",0,MIN(MAX(0,$G89-'Paramètres'!$D$15),IF('Paramètres'!$E$15=0,MAX(0,$G89-'Paramètres'!$D$15),'Paramètres'!$E$15))*'Paramètres'!$C$15),0))</f>
        <v/>
      </c>
      <c r="M89" s="24">
        <f>IF($A89="","",IFERROR(IF('Paramètres'!$F$16&lt;&gt;"Oui",0,MIN(MAX(0,$G89-'Paramètres'!$D$16),IF('Paramètres'!$E$16=0,MAX(0,$G89-'Paramètres'!$D$16),'Paramètres'!$E$16))*'Paramètres'!$C$16),0))</f>
        <v/>
      </c>
      <c r="N89" s="24">
        <f>IF($A89="","",IFERROR(IF('Paramètres'!$F$17&lt;&gt;"Oui",0,MIN(MAX(0,$G89-'Paramètres'!$D$17),IF('Paramètres'!$E$17=0,MAX(0,$G89-'Paramètres'!$D$17),'Paramètres'!$E$17))*'Paramètres'!$C$17),0))</f>
        <v/>
      </c>
      <c r="O89" s="24">
        <f>IF($A89="","",IFERROR(IF('Paramètres'!$F$18&lt;&gt;"Oui",0,MIN(MAX(0,$G89-'Paramètres'!$D$18),IF('Paramètres'!$E$18=0,MAX(0,$G89-'Paramètres'!$D$18),'Paramètres'!$E$18))*'Paramètres'!$C$18),0))</f>
        <v/>
      </c>
      <c r="P89" s="24">
        <f>IF($A89="","",IFERROR(IF('Paramètres'!$F$19&lt;&gt;"Oui",0,MIN(MAX(0,$G89-'Paramètres'!$D$19),IF('Paramètres'!$E$19=0,MAX(0,$G89-'Paramètres'!$D$19),'Paramètres'!$E$19))*'Paramètres'!$C$19),0))</f>
        <v/>
      </c>
      <c r="Q89" s="24">
        <f>IF($A89="","",IFERROR(IF('Paramètres'!$F$20&lt;&gt;"Oui",0,MIN(MAX(0,$G89-'Paramètres'!$D$20),IF('Paramètres'!$E$20=0,MAX(0,$G89-'Paramètres'!$D$20),'Paramètres'!$E$20))*'Paramètres'!$C$20),0))</f>
        <v/>
      </c>
      <c r="R89" s="24">
        <f>IF($A89="","",IFERROR(IF('Paramètres'!$F$21&lt;&gt;"Oui",0,MIN(MAX(0,$G89-'Paramètres'!$D$21),IF('Paramètres'!$E$21=0,MAX(0,$G89-'Paramètres'!$D$21),'Paramètres'!$E$21))*'Paramètres'!$C$21),0))</f>
        <v/>
      </c>
      <c r="S89" s="24">
        <f>IF($A89="","",IFERROR(IF('Paramètres'!$F$22&lt;&gt;"Oui",0,MIN(MAX(0,$G89-'Paramètres'!$D$22),IF('Paramètres'!$E$22=0,MAX(0,$G89-'Paramètres'!$D$22),'Paramètres'!$E$22))*'Paramètres'!$C$22),0))</f>
        <v/>
      </c>
      <c r="T89" s="24">
        <f>IF($A89="","",IFERROR(SUM($J89:$S89),0))</f>
        <v/>
      </c>
      <c r="U89" s="24">
        <f>IF($A89="","",IFERROR($E89+$F89+$H89+$T89,0))</f>
        <v/>
      </c>
      <c r="V89" s="24">
        <f>IF($A89="","",IFERROR($U89/12,0))</f>
        <v/>
      </c>
      <c r="W89" s="26">
        <f>IF($A89="","",IFERROR(($U89/$E89)-1,0))</f>
        <v/>
      </c>
      <c r="X89" s="14">
        <f>IF($A89="","",IFERROR(IF(OR($E89&lt;0,$F89&lt;0,$H89&lt;0),"À vérifier","OK"),"À vérifier"))</f>
        <v/>
      </c>
      <c r="Y89" s="14">
        <f>IF($A89="","",IFERROR(IF(COUNTIFS('Paramètres'!$F$13:$F$22,"Oui",'Paramètres'!$C$13:$C$22,0)&gt;0,"Taux actif à vérifier",IF(COUNTIFS('Paramètres'!$F$13:$F$22,"Oui",'Paramètres'!$H$13:$H$22,"")&gt;0,"Date à vérifier","OK")),"À vérifier"))</f>
        <v/>
      </c>
      <c r="Z89" s="14">
        <f>IF($A89="","",IFERROR(IF(ABS($U89-($E89+$F89+$H89+$T89))&lt;0.01,"OK","Écart à vérifier"),"Écart à vérifier"))</f>
        <v/>
      </c>
      <c r="AA89" s="14">
        <f>IF($A89="","",IFERROR(IF(AND($X89="OK",$Y89="OK",$Z89="OK"),"Calcul prêt","À vérifier"),"À vérifier"))</f>
        <v/>
      </c>
    </row>
    <row r="90">
      <c r="A90" s="19" t="n"/>
      <c r="B90" s="16" t="n"/>
      <c r="C90" s="16" t="n"/>
      <c r="D90" s="19" t="n"/>
      <c r="E90" s="21" t="n"/>
      <c r="F90" s="21" t="n"/>
      <c r="G90" s="24">
        <f>IF($A90="","",IFERROR($E90+$F90,0))</f>
        <v/>
      </c>
      <c r="H90" s="21" t="n"/>
      <c r="I90" s="25" t="n"/>
      <c r="J90" s="24">
        <f>IF($A90="","",IFERROR(IF('Paramètres'!$F$13&lt;&gt;"Oui",0,MIN(MAX(0,$G90-'Paramètres'!$D$13),IF('Paramètres'!$E$13=0,MAX(0,$G90-'Paramètres'!$D$13),'Paramètres'!$E$13))*'Paramètres'!$C$13),0))</f>
        <v/>
      </c>
      <c r="K90" s="24">
        <f>IF($A90="","",IFERROR(IF('Paramètres'!$F$14&lt;&gt;"Oui",0,MIN(MAX(0,$G90-'Paramètres'!$D$14),IF('Paramètres'!$E$14=0,MAX(0,$G90-'Paramètres'!$D$14),'Paramètres'!$E$14))*'Paramètres'!$C$14),0))</f>
        <v/>
      </c>
      <c r="L90" s="24">
        <f>IF($A90="","",IFERROR(IF('Paramètres'!$F$15&lt;&gt;"Oui",0,MIN(MAX(0,$G90-'Paramètres'!$D$15),IF('Paramètres'!$E$15=0,MAX(0,$G90-'Paramètres'!$D$15),'Paramètres'!$E$15))*'Paramètres'!$C$15),0))</f>
        <v/>
      </c>
      <c r="M90" s="24">
        <f>IF($A90="","",IFERROR(IF('Paramètres'!$F$16&lt;&gt;"Oui",0,MIN(MAX(0,$G90-'Paramètres'!$D$16),IF('Paramètres'!$E$16=0,MAX(0,$G90-'Paramètres'!$D$16),'Paramètres'!$E$16))*'Paramètres'!$C$16),0))</f>
        <v/>
      </c>
      <c r="N90" s="24">
        <f>IF($A90="","",IFERROR(IF('Paramètres'!$F$17&lt;&gt;"Oui",0,MIN(MAX(0,$G90-'Paramètres'!$D$17),IF('Paramètres'!$E$17=0,MAX(0,$G90-'Paramètres'!$D$17),'Paramètres'!$E$17))*'Paramètres'!$C$17),0))</f>
        <v/>
      </c>
      <c r="O90" s="24">
        <f>IF($A90="","",IFERROR(IF('Paramètres'!$F$18&lt;&gt;"Oui",0,MIN(MAX(0,$G90-'Paramètres'!$D$18),IF('Paramètres'!$E$18=0,MAX(0,$G90-'Paramètres'!$D$18),'Paramètres'!$E$18))*'Paramètres'!$C$18),0))</f>
        <v/>
      </c>
      <c r="P90" s="24">
        <f>IF($A90="","",IFERROR(IF('Paramètres'!$F$19&lt;&gt;"Oui",0,MIN(MAX(0,$G90-'Paramètres'!$D$19),IF('Paramètres'!$E$19=0,MAX(0,$G90-'Paramètres'!$D$19),'Paramètres'!$E$19))*'Paramètres'!$C$19),0))</f>
        <v/>
      </c>
      <c r="Q90" s="24">
        <f>IF($A90="","",IFERROR(IF('Paramètres'!$F$20&lt;&gt;"Oui",0,MIN(MAX(0,$G90-'Paramètres'!$D$20),IF('Paramètres'!$E$20=0,MAX(0,$G90-'Paramètres'!$D$20),'Paramètres'!$E$20))*'Paramètres'!$C$20),0))</f>
        <v/>
      </c>
      <c r="R90" s="24">
        <f>IF($A90="","",IFERROR(IF('Paramètres'!$F$21&lt;&gt;"Oui",0,MIN(MAX(0,$G90-'Paramètres'!$D$21),IF('Paramètres'!$E$21=0,MAX(0,$G90-'Paramètres'!$D$21),'Paramètres'!$E$21))*'Paramètres'!$C$21),0))</f>
        <v/>
      </c>
      <c r="S90" s="24">
        <f>IF($A90="","",IFERROR(IF('Paramètres'!$F$22&lt;&gt;"Oui",0,MIN(MAX(0,$G90-'Paramètres'!$D$22),IF('Paramètres'!$E$22=0,MAX(0,$G90-'Paramètres'!$D$22),'Paramètres'!$E$22))*'Paramètres'!$C$22),0))</f>
        <v/>
      </c>
      <c r="T90" s="24">
        <f>IF($A90="","",IFERROR(SUM($J90:$S90),0))</f>
        <v/>
      </c>
      <c r="U90" s="24">
        <f>IF($A90="","",IFERROR($E90+$F90+$H90+$T90,0))</f>
        <v/>
      </c>
      <c r="V90" s="24">
        <f>IF($A90="","",IFERROR($U90/12,0))</f>
        <v/>
      </c>
      <c r="W90" s="26">
        <f>IF($A90="","",IFERROR(($U90/$E90)-1,0))</f>
        <v/>
      </c>
      <c r="X90" s="14">
        <f>IF($A90="","",IFERROR(IF(OR($E90&lt;0,$F90&lt;0,$H90&lt;0),"À vérifier","OK"),"À vérifier"))</f>
        <v/>
      </c>
      <c r="Y90" s="14">
        <f>IF($A90="","",IFERROR(IF(COUNTIFS('Paramètres'!$F$13:$F$22,"Oui",'Paramètres'!$C$13:$C$22,0)&gt;0,"Taux actif à vérifier",IF(COUNTIFS('Paramètres'!$F$13:$F$22,"Oui",'Paramètres'!$H$13:$H$22,"")&gt;0,"Date à vérifier","OK")),"À vérifier"))</f>
        <v/>
      </c>
      <c r="Z90" s="14">
        <f>IF($A90="","",IFERROR(IF(ABS($U90-($E90+$F90+$H90+$T90))&lt;0.01,"OK","Écart à vérifier"),"Écart à vérifier"))</f>
        <v/>
      </c>
      <c r="AA90" s="14">
        <f>IF($A90="","",IFERROR(IF(AND($X90="OK",$Y90="OK",$Z90="OK"),"Calcul prêt","À vérifier"),"À vérifier"))</f>
        <v/>
      </c>
    </row>
    <row r="91">
      <c r="A91" s="19" t="n"/>
      <c r="B91" s="16" t="n"/>
      <c r="C91" s="16" t="n"/>
      <c r="D91" s="19" t="n"/>
      <c r="E91" s="21" t="n"/>
      <c r="F91" s="21" t="n"/>
      <c r="G91" s="24">
        <f>IF($A91="","",IFERROR($E91+$F91,0))</f>
        <v/>
      </c>
      <c r="H91" s="21" t="n"/>
      <c r="I91" s="25" t="n"/>
      <c r="J91" s="24">
        <f>IF($A91="","",IFERROR(IF('Paramètres'!$F$13&lt;&gt;"Oui",0,MIN(MAX(0,$G91-'Paramètres'!$D$13),IF('Paramètres'!$E$13=0,MAX(0,$G91-'Paramètres'!$D$13),'Paramètres'!$E$13))*'Paramètres'!$C$13),0))</f>
        <v/>
      </c>
      <c r="K91" s="24">
        <f>IF($A91="","",IFERROR(IF('Paramètres'!$F$14&lt;&gt;"Oui",0,MIN(MAX(0,$G91-'Paramètres'!$D$14),IF('Paramètres'!$E$14=0,MAX(0,$G91-'Paramètres'!$D$14),'Paramètres'!$E$14))*'Paramètres'!$C$14),0))</f>
        <v/>
      </c>
      <c r="L91" s="24">
        <f>IF($A91="","",IFERROR(IF('Paramètres'!$F$15&lt;&gt;"Oui",0,MIN(MAX(0,$G91-'Paramètres'!$D$15),IF('Paramètres'!$E$15=0,MAX(0,$G91-'Paramètres'!$D$15),'Paramètres'!$E$15))*'Paramètres'!$C$15),0))</f>
        <v/>
      </c>
      <c r="M91" s="24">
        <f>IF($A91="","",IFERROR(IF('Paramètres'!$F$16&lt;&gt;"Oui",0,MIN(MAX(0,$G91-'Paramètres'!$D$16),IF('Paramètres'!$E$16=0,MAX(0,$G91-'Paramètres'!$D$16),'Paramètres'!$E$16))*'Paramètres'!$C$16),0))</f>
        <v/>
      </c>
      <c r="N91" s="24">
        <f>IF($A91="","",IFERROR(IF('Paramètres'!$F$17&lt;&gt;"Oui",0,MIN(MAX(0,$G91-'Paramètres'!$D$17),IF('Paramètres'!$E$17=0,MAX(0,$G91-'Paramètres'!$D$17),'Paramètres'!$E$17))*'Paramètres'!$C$17),0))</f>
        <v/>
      </c>
      <c r="O91" s="24">
        <f>IF($A91="","",IFERROR(IF('Paramètres'!$F$18&lt;&gt;"Oui",0,MIN(MAX(0,$G91-'Paramètres'!$D$18),IF('Paramètres'!$E$18=0,MAX(0,$G91-'Paramètres'!$D$18),'Paramètres'!$E$18))*'Paramètres'!$C$18),0))</f>
        <v/>
      </c>
      <c r="P91" s="24">
        <f>IF($A91="","",IFERROR(IF('Paramètres'!$F$19&lt;&gt;"Oui",0,MIN(MAX(0,$G91-'Paramètres'!$D$19),IF('Paramètres'!$E$19=0,MAX(0,$G91-'Paramètres'!$D$19),'Paramètres'!$E$19))*'Paramètres'!$C$19),0))</f>
        <v/>
      </c>
      <c r="Q91" s="24">
        <f>IF($A91="","",IFERROR(IF('Paramètres'!$F$20&lt;&gt;"Oui",0,MIN(MAX(0,$G91-'Paramètres'!$D$20),IF('Paramètres'!$E$20=0,MAX(0,$G91-'Paramètres'!$D$20),'Paramètres'!$E$20))*'Paramètres'!$C$20),0))</f>
        <v/>
      </c>
      <c r="R91" s="24">
        <f>IF($A91="","",IFERROR(IF('Paramètres'!$F$21&lt;&gt;"Oui",0,MIN(MAX(0,$G91-'Paramètres'!$D$21),IF('Paramètres'!$E$21=0,MAX(0,$G91-'Paramètres'!$D$21),'Paramètres'!$E$21))*'Paramètres'!$C$21),0))</f>
        <v/>
      </c>
      <c r="S91" s="24">
        <f>IF($A91="","",IFERROR(IF('Paramètres'!$F$22&lt;&gt;"Oui",0,MIN(MAX(0,$G91-'Paramètres'!$D$22),IF('Paramètres'!$E$22=0,MAX(0,$G91-'Paramètres'!$D$22),'Paramètres'!$E$22))*'Paramètres'!$C$22),0))</f>
        <v/>
      </c>
      <c r="T91" s="24">
        <f>IF($A91="","",IFERROR(SUM($J91:$S91),0))</f>
        <v/>
      </c>
      <c r="U91" s="24">
        <f>IF($A91="","",IFERROR($E91+$F91+$H91+$T91,0))</f>
        <v/>
      </c>
      <c r="V91" s="24">
        <f>IF($A91="","",IFERROR($U91/12,0))</f>
        <v/>
      </c>
      <c r="W91" s="26">
        <f>IF($A91="","",IFERROR(($U91/$E91)-1,0))</f>
        <v/>
      </c>
      <c r="X91" s="14">
        <f>IF($A91="","",IFERROR(IF(OR($E91&lt;0,$F91&lt;0,$H91&lt;0),"À vérifier","OK"),"À vérifier"))</f>
        <v/>
      </c>
      <c r="Y91" s="14">
        <f>IF($A91="","",IFERROR(IF(COUNTIFS('Paramètres'!$F$13:$F$22,"Oui",'Paramètres'!$C$13:$C$22,0)&gt;0,"Taux actif à vérifier",IF(COUNTIFS('Paramètres'!$F$13:$F$22,"Oui",'Paramètres'!$H$13:$H$22,"")&gt;0,"Date à vérifier","OK")),"À vérifier"))</f>
        <v/>
      </c>
      <c r="Z91" s="14">
        <f>IF($A91="","",IFERROR(IF(ABS($U91-($E91+$F91+$H91+$T91))&lt;0.01,"OK","Écart à vérifier"),"Écart à vérifier"))</f>
        <v/>
      </c>
      <c r="AA91" s="14">
        <f>IF($A91="","",IFERROR(IF(AND($X91="OK",$Y91="OK",$Z91="OK"),"Calcul prêt","À vérifier"),"À vérifier"))</f>
        <v/>
      </c>
    </row>
    <row r="92">
      <c r="A92" s="19" t="n"/>
      <c r="B92" s="16" t="n"/>
      <c r="C92" s="16" t="n"/>
      <c r="D92" s="19" t="n"/>
      <c r="E92" s="21" t="n"/>
      <c r="F92" s="21" t="n"/>
      <c r="G92" s="24">
        <f>IF($A92="","",IFERROR($E92+$F92,0))</f>
        <v/>
      </c>
      <c r="H92" s="21" t="n"/>
      <c r="I92" s="25" t="n"/>
      <c r="J92" s="24">
        <f>IF($A92="","",IFERROR(IF('Paramètres'!$F$13&lt;&gt;"Oui",0,MIN(MAX(0,$G92-'Paramètres'!$D$13),IF('Paramètres'!$E$13=0,MAX(0,$G92-'Paramètres'!$D$13),'Paramètres'!$E$13))*'Paramètres'!$C$13),0))</f>
        <v/>
      </c>
      <c r="K92" s="24">
        <f>IF($A92="","",IFERROR(IF('Paramètres'!$F$14&lt;&gt;"Oui",0,MIN(MAX(0,$G92-'Paramètres'!$D$14),IF('Paramètres'!$E$14=0,MAX(0,$G92-'Paramètres'!$D$14),'Paramètres'!$E$14))*'Paramètres'!$C$14),0))</f>
        <v/>
      </c>
      <c r="L92" s="24">
        <f>IF($A92="","",IFERROR(IF('Paramètres'!$F$15&lt;&gt;"Oui",0,MIN(MAX(0,$G92-'Paramètres'!$D$15),IF('Paramètres'!$E$15=0,MAX(0,$G92-'Paramètres'!$D$15),'Paramètres'!$E$15))*'Paramètres'!$C$15),0))</f>
        <v/>
      </c>
      <c r="M92" s="24">
        <f>IF($A92="","",IFERROR(IF('Paramètres'!$F$16&lt;&gt;"Oui",0,MIN(MAX(0,$G92-'Paramètres'!$D$16),IF('Paramètres'!$E$16=0,MAX(0,$G92-'Paramètres'!$D$16),'Paramètres'!$E$16))*'Paramètres'!$C$16),0))</f>
        <v/>
      </c>
      <c r="N92" s="24">
        <f>IF($A92="","",IFERROR(IF('Paramètres'!$F$17&lt;&gt;"Oui",0,MIN(MAX(0,$G92-'Paramètres'!$D$17),IF('Paramètres'!$E$17=0,MAX(0,$G92-'Paramètres'!$D$17),'Paramètres'!$E$17))*'Paramètres'!$C$17),0))</f>
        <v/>
      </c>
      <c r="O92" s="24">
        <f>IF($A92="","",IFERROR(IF('Paramètres'!$F$18&lt;&gt;"Oui",0,MIN(MAX(0,$G92-'Paramètres'!$D$18),IF('Paramètres'!$E$18=0,MAX(0,$G92-'Paramètres'!$D$18),'Paramètres'!$E$18))*'Paramètres'!$C$18),0))</f>
        <v/>
      </c>
      <c r="P92" s="24">
        <f>IF($A92="","",IFERROR(IF('Paramètres'!$F$19&lt;&gt;"Oui",0,MIN(MAX(0,$G92-'Paramètres'!$D$19),IF('Paramètres'!$E$19=0,MAX(0,$G92-'Paramètres'!$D$19),'Paramètres'!$E$19))*'Paramètres'!$C$19),0))</f>
        <v/>
      </c>
      <c r="Q92" s="24">
        <f>IF($A92="","",IFERROR(IF('Paramètres'!$F$20&lt;&gt;"Oui",0,MIN(MAX(0,$G92-'Paramètres'!$D$20),IF('Paramètres'!$E$20=0,MAX(0,$G92-'Paramètres'!$D$20),'Paramètres'!$E$20))*'Paramètres'!$C$20),0))</f>
        <v/>
      </c>
      <c r="R92" s="24">
        <f>IF($A92="","",IFERROR(IF('Paramètres'!$F$21&lt;&gt;"Oui",0,MIN(MAX(0,$G92-'Paramètres'!$D$21),IF('Paramètres'!$E$21=0,MAX(0,$G92-'Paramètres'!$D$21),'Paramètres'!$E$21))*'Paramètres'!$C$21),0))</f>
        <v/>
      </c>
      <c r="S92" s="24">
        <f>IF($A92="","",IFERROR(IF('Paramètres'!$F$22&lt;&gt;"Oui",0,MIN(MAX(0,$G92-'Paramètres'!$D$22),IF('Paramètres'!$E$22=0,MAX(0,$G92-'Paramètres'!$D$22),'Paramètres'!$E$22))*'Paramètres'!$C$22),0))</f>
        <v/>
      </c>
      <c r="T92" s="24">
        <f>IF($A92="","",IFERROR(SUM($J92:$S92),0))</f>
        <v/>
      </c>
      <c r="U92" s="24">
        <f>IF($A92="","",IFERROR($E92+$F92+$H92+$T92,0))</f>
        <v/>
      </c>
      <c r="V92" s="24">
        <f>IF($A92="","",IFERROR($U92/12,0))</f>
        <v/>
      </c>
      <c r="W92" s="26">
        <f>IF($A92="","",IFERROR(($U92/$E92)-1,0))</f>
        <v/>
      </c>
      <c r="X92" s="14">
        <f>IF($A92="","",IFERROR(IF(OR($E92&lt;0,$F92&lt;0,$H92&lt;0),"À vérifier","OK"),"À vérifier"))</f>
        <v/>
      </c>
      <c r="Y92" s="14">
        <f>IF($A92="","",IFERROR(IF(COUNTIFS('Paramètres'!$F$13:$F$22,"Oui",'Paramètres'!$C$13:$C$22,0)&gt;0,"Taux actif à vérifier",IF(COUNTIFS('Paramètres'!$F$13:$F$22,"Oui",'Paramètres'!$H$13:$H$22,"")&gt;0,"Date à vérifier","OK")),"À vérifier"))</f>
        <v/>
      </c>
      <c r="Z92" s="14">
        <f>IF($A92="","",IFERROR(IF(ABS($U92-($E92+$F92+$H92+$T92))&lt;0.01,"OK","Écart à vérifier"),"Écart à vérifier"))</f>
        <v/>
      </c>
      <c r="AA92" s="14">
        <f>IF($A92="","",IFERROR(IF(AND($X92="OK",$Y92="OK",$Z92="OK"),"Calcul prêt","À vérifier"),"À vérifier"))</f>
        <v/>
      </c>
    </row>
    <row r="93">
      <c r="A93" s="19" t="n"/>
      <c r="B93" s="16" t="n"/>
      <c r="C93" s="16" t="n"/>
      <c r="D93" s="19" t="n"/>
      <c r="E93" s="21" t="n"/>
      <c r="F93" s="21" t="n"/>
      <c r="G93" s="24">
        <f>IF($A93="","",IFERROR($E93+$F93,0))</f>
        <v/>
      </c>
      <c r="H93" s="21" t="n"/>
      <c r="I93" s="25" t="n"/>
      <c r="J93" s="24">
        <f>IF($A93="","",IFERROR(IF('Paramètres'!$F$13&lt;&gt;"Oui",0,MIN(MAX(0,$G93-'Paramètres'!$D$13),IF('Paramètres'!$E$13=0,MAX(0,$G93-'Paramètres'!$D$13),'Paramètres'!$E$13))*'Paramètres'!$C$13),0))</f>
        <v/>
      </c>
      <c r="K93" s="24">
        <f>IF($A93="","",IFERROR(IF('Paramètres'!$F$14&lt;&gt;"Oui",0,MIN(MAX(0,$G93-'Paramètres'!$D$14),IF('Paramètres'!$E$14=0,MAX(0,$G93-'Paramètres'!$D$14),'Paramètres'!$E$14))*'Paramètres'!$C$14),0))</f>
        <v/>
      </c>
      <c r="L93" s="24">
        <f>IF($A93="","",IFERROR(IF('Paramètres'!$F$15&lt;&gt;"Oui",0,MIN(MAX(0,$G93-'Paramètres'!$D$15),IF('Paramètres'!$E$15=0,MAX(0,$G93-'Paramètres'!$D$15),'Paramètres'!$E$15))*'Paramètres'!$C$15),0))</f>
        <v/>
      </c>
      <c r="M93" s="24">
        <f>IF($A93="","",IFERROR(IF('Paramètres'!$F$16&lt;&gt;"Oui",0,MIN(MAX(0,$G93-'Paramètres'!$D$16),IF('Paramètres'!$E$16=0,MAX(0,$G93-'Paramètres'!$D$16),'Paramètres'!$E$16))*'Paramètres'!$C$16),0))</f>
        <v/>
      </c>
      <c r="N93" s="24">
        <f>IF($A93="","",IFERROR(IF('Paramètres'!$F$17&lt;&gt;"Oui",0,MIN(MAX(0,$G93-'Paramètres'!$D$17),IF('Paramètres'!$E$17=0,MAX(0,$G93-'Paramètres'!$D$17),'Paramètres'!$E$17))*'Paramètres'!$C$17),0))</f>
        <v/>
      </c>
      <c r="O93" s="24">
        <f>IF($A93="","",IFERROR(IF('Paramètres'!$F$18&lt;&gt;"Oui",0,MIN(MAX(0,$G93-'Paramètres'!$D$18),IF('Paramètres'!$E$18=0,MAX(0,$G93-'Paramètres'!$D$18),'Paramètres'!$E$18))*'Paramètres'!$C$18),0))</f>
        <v/>
      </c>
      <c r="P93" s="24">
        <f>IF($A93="","",IFERROR(IF('Paramètres'!$F$19&lt;&gt;"Oui",0,MIN(MAX(0,$G93-'Paramètres'!$D$19),IF('Paramètres'!$E$19=0,MAX(0,$G93-'Paramètres'!$D$19),'Paramètres'!$E$19))*'Paramètres'!$C$19),0))</f>
        <v/>
      </c>
      <c r="Q93" s="24">
        <f>IF($A93="","",IFERROR(IF('Paramètres'!$F$20&lt;&gt;"Oui",0,MIN(MAX(0,$G93-'Paramètres'!$D$20),IF('Paramètres'!$E$20=0,MAX(0,$G93-'Paramètres'!$D$20),'Paramètres'!$E$20))*'Paramètres'!$C$20),0))</f>
        <v/>
      </c>
      <c r="R93" s="24">
        <f>IF($A93="","",IFERROR(IF('Paramètres'!$F$21&lt;&gt;"Oui",0,MIN(MAX(0,$G93-'Paramètres'!$D$21),IF('Paramètres'!$E$21=0,MAX(0,$G93-'Paramètres'!$D$21),'Paramètres'!$E$21))*'Paramètres'!$C$21),0))</f>
        <v/>
      </c>
      <c r="S93" s="24">
        <f>IF($A93="","",IFERROR(IF('Paramètres'!$F$22&lt;&gt;"Oui",0,MIN(MAX(0,$G93-'Paramètres'!$D$22),IF('Paramètres'!$E$22=0,MAX(0,$G93-'Paramètres'!$D$22),'Paramètres'!$E$22))*'Paramètres'!$C$22),0))</f>
        <v/>
      </c>
      <c r="T93" s="24">
        <f>IF($A93="","",IFERROR(SUM($J93:$S93),0))</f>
        <v/>
      </c>
      <c r="U93" s="24">
        <f>IF($A93="","",IFERROR($E93+$F93+$H93+$T93,0))</f>
        <v/>
      </c>
      <c r="V93" s="24">
        <f>IF($A93="","",IFERROR($U93/12,0))</f>
        <v/>
      </c>
      <c r="W93" s="26">
        <f>IF($A93="","",IFERROR(($U93/$E93)-1,0))</f>
        <v/>
      </c>
      <c r="X93" s="14">
        <f>IF($A93="","",IFERROR(IF(OR($E93&lt;0,$F93&lt;0,$H93&lt;0),"À vérifier","OK"),"À vérifier"))</f>
        <v/>
      </c>
      <c r="Y93" s="14">
        <f>IF($A93="","",IFERROR(IF(COUNTIFS('Paramètres'!$F$13:$F$22,"Oui",'Paramètres'!$C$13:$C$22,0)&gt;0,"Taux actif à vérifier",IF(COUNTIFS('Paramètres'!$F$13:$F$22,"Oui",'Paramètres'!$H$13:$H$22,"")&gt;0,"Date à vérifier","OK")),"À vérifier"))</f>
        <v/>
      </c>
      <c r="Z93" s="14">
        <f>IF($A93="","",IFERROR(IF(ABS($U93-($E93+$F93+$H93+$T93))&lt;0.01,"OK","Écart à vérifier"),"Écart à vérifier"))</f>
        <v/>
      </c>
      <c r="AA93" s="14">
        <f>IF($A93="","",IFERROR(IF(AND($X93="OK",$Y93="OK",$Z93="OK"),"Calcul prêt","À vérifier"),"À vérifier"))</f>
        <v/>
      </c>
    </row>
    <row r="94">
      <c r="A94" s="19" t="n"/>
      <c r="B94" s="16" t="n"/>
      <c r="C94" s="16" t="n"/>
      <c r="D94" s="19" t="n"/>
      <c r="E94" s="21" t="n"/>
      <c r="F94" s="21" t="n"/>
      <c r="G94" s="24">
        <f>IF($A94="","",IFERROR($E94+$F94,0))</f>
        <v/>
      </c>
      <c r="H94" s="21" t="n"/>
      <c r="I94" s="25" t="n"/>
      <c r="J94" s="24">
        <f>IF($A94="","",IFERROR(IF('Paramètres'!$F$13&lt;&gt;"Oui",0,MIN(MAX(0,$G94-'Paramètres'!$D$13),IF('Paramètres'!$E$13=0,MAX(0,$G94-'Paramètres'!$D$13),'Paramètres'!$E$13))*'Paramètres'!$C$13),0))</f>
        <v/>
      </c>
      <c r="K94" s="24">
        <f>IF($A94="","",IFERROR(IF('Paramètres'!$F$14&lt;&gt;"Oui",0,MIN(MAX(0,$G94-'Paramètres'!$D$14),IF('Paramètres'!$E$14=0,MAX(0,$G94-'Paramètres'!$D$14),'Paramètres'!$E$14))*'Paramètres'!$C$14),0))</f>
        <v/>
      </c>
      <c r="L94" s="24">
        <f>IF($A94="","",IFERROR(IF('Paramètres'!$F$15&lt;&gt;"Oui",0,MIN(MAX(0,$G94-'Paramètres'!$D$15),IF('Paramètres'!$E$15=0,MAX(0,$G94-'Paramètres'!$D$15),'Paramètres'!$E$15))*'Paramètres'!$C$15),0))</f>
        <v/>
      </c>
      <c r="M94" s="24">
        <f>IF($A94="","",IFERROR(IF('Paramètres'!$F$16&lt;&gt;"Oui",0,MIN(MAX(0,$G94-'Paramètres'!$D$16),IF('Paramètres'!$E$16=0,MAX(0,$G94-'Paramètres'!$D$16),'Paramètres'!$E$16))*'Paramètres'!$C$16),0))</f>
        <v/>
      </c>
      <c r="N94" s="24">
        <f>IF($A94="","",IFERROR(IF('Paramètres'!$F$17&lt;&gt;"Oui",0,MIN(MAX(0,$G94-'Paramètres'!$D$17),IF('Paramètres'!$E$17=0,MAX(0,$G94-'Paramètres'!$D$17),'Paramètres'!$E$17))*'Paramètres'!$C$17),0))</f>
        <v/>
      </c>
      <c r="O94" s="24">
        <f>IF($A94="","",IFERROR(IF('Paramètres'!$F$18&lt;&gt;"Oui",0,MIN(MAX(0,$G94-'Paramètres'!$D$18),IF('Paramètres'!$E$18=0,MAX(0,$G94-'Paramètres'!$D$18),'Paramètres'!$E$18))*'Paramètres'!$C$18),0))</f>
        <v/>
      </c>
      <c r="P94" s="24">
        <f>IF($A94="","",IFERROR(IF('Paramètres'!$F$19&lt;&gt;"Oui",0,MIN(MAX(0,$G94-'Paramètres'!$D$19),IF('Paramètres'!$E$19=0,MAX(0,$G94-'Paramètres'!$D$19),'Paramètres'!$E$19))*'Paramètres'!$C$19),0))</f>
        <v/>
      </c>
      <c r="Q94" s="24">
        <f>IF($A94="","",IFERROR(IF('Paramètres'!$F$20&lt;&gt;"Oui",0,MIN(MAX(0,$G94-'Paramètres'!$D$20),IF('Paramètres'!$E$20=0,MAX(0,$G94-'Paramètres'!$D$20),'Paramètres'!$E$20))*'Paramètres'!$C$20),0))</f>
        <v/>
      </c>
      <c r="R94" s="24">
        <f>IF($A94="","",IFERROR(IF('Paramètres'!$F$21&lt;&gt;"Oui",0,MIN(MAX(0,$G94-'Paramètres'!$D$21),IF('Paramètres'!$E$21=0,MAX(0,$G94-'Paramètres'!$D$21),'Paramètres'!$E$21))*'Paramètres'!$C$21),0))</f>
        <v/>
      </c>
      <c r="S94" s="24">
        <f>IF($A94="","",IFERROR(IF('Paramètres'!$F$22&lt;&gt;"Oui",0,MIN(MAX(0,$G94-'Paramètres'!$D$22),IF('Paramètres'!$E$22=0,MAX(0,$G94-'Paramètres'!$D$22),'Paramètres'!$E$22))*'Paramètres'!$C$22),0))</f>
        <v/>
      </c>
      <c r="T94" s="24">
        <f>IF($A94="","",IFERROR(SUM($J94:$S94),0))</f>
        <v/>
      </c>
      <c r="U94" s="24">
        <f>IF($A94="","",IFERROR($E94+$F94+$H94+$T94,0))</f>
        <v/>
      </c>
      <c r="V94" s="24">
        <f>IF($A94="","",IFERROR($U94/12,0))</f>
        <v/>
      </c>
      <c r="W94" s="26">
        <f>IF($A94="","",IFERROR(($U94/$E94)-1,0))</f>
        <v/>
      </c>
      <c r="X94" s="14">
        <f>IF($A94="","",IFERROR(IF(OR($E94&lt;0,$F94&lt;0,$H94&lt;0),"À vérifier","OK"),"À vérifier"))</f>
        <v/>
      </c>
      <c r="Y94" s="14">
        <f>IF($A94="","",IFERROR(IF(COUNTIFS('Paramètres'!$F$13:$F$22,"Oui",'Paramètres'!$C$13:$C$22,0)&gt;0,"Taux actif à vérifier",IF(COUNTIFS('Paramètres'!$F$13:$F$22,"Oui",'Paramètres'!$H$13:$H$22,"")&gt;0,"Date à vérifier","OK")),"À vérifier"))</f>
        <v/>
      </c>
      <c r="Z94" s="14">
        <f>IF($A94="","",IFERROR(IF(ABS($U94-($E94+$F94+$H94+$T94))&lt;0.01,"OK","Écart à vérifier"),"Écart à vérifier"))</f>
        <v/>
      </c>
      <c r="AA94" s="14">
        <f>IF($A94="","",IFERROR(IF(AND($X94="OK",$Y94="OK",$Z94="OK"),"Calcul prêt","À vérifier"),"À vérifier"))</f>
        <v/>
      </c>
    </row>
    <row r="95">
      <c r="A95" s="19" t="n"/>
      <c r="B95" s="16" t="n"/>
      <c r="C95" s="16" t="n"/>
      <c r="D95" s="19" t="n"/>
      <c r="E95" s="21" t="n"/>
      <c r="F95" s="21" t="n"/>
      <c r="G95" s="24">
        <f>IF($A95="","",IFERROR($E95+$F95,0))</f>
        <v/>
      </c>
      <c r="H95" s="21" t="n"/>
      <c r="I95" s="25" t="n"/>
      <c r="J95" s="24">
        <f>IF($A95="","",IFERROR(IF('Paramètres'!$F$13&lt;&gt;"Oui",0,MIN(MAX(0,$G95-'Paramètres'!$D$13),IF('Paramètres'!$E$13=0,MAX(0,$G95-'Paramètres'!$D$13),'Paramètres'!$E$13))*'Paramètres'!$C$13),0))</f>
        <v/>
      </c>
      <c r="K95" s="24">
        <f>IF($A95="","",IFERROR(IF('Paramètres'!$F$14&lt;&gt;"Oui",0,MIN(MAX(0,$G95-'Paramètres'!$D$14),IF('Paramètres'!$E$14=0,MAX(0,$G95-'Paramètres'!$D$14),'Paramètres'!$E$14))*'Paramètres'!$C$14),0))</f>
        <v/>
      </c>
      <c r="L95" s="24">
        <f>IF($A95="","",IFERROR(IF('Paramètres'!$F$15&lt;&gt;"Oui",0,MIN(MAX(0,$G95-'Paramètres'!$D$15),IF('Paramètres'!$E$15=0,MAX(0,$G95-'Paramètres'!$D$15),'Paramètres'!$E$15))*'Paramètres'!$C$15),0))</f>
        <v/>
      </c>
      <c r="M95" s="24">
        <f>IF($A95="","",IFERROR(IF('Paramètres'!$F$16&lt;&gt;"Oui",0,MIN(MAX(0,$G95-'Paramètres'!$D$16),IF('Paramètres'!$E$16=0,MAX(0,$G95-'Paramètres'!$D$16),'Paramètres'!$E$16))*'Paramètres'!$C$16),0))</f>
        <v/>
      </c>
      <c r="N95" s="24">
        <f>IF($A95="","",IFERROR(IF('Paramètres'!$F$17&lt;&gt;"Oui",0,MIN(MAX(0,$G95-'Paramètres'!$D$17),IF('Paramètres'!$E$17=0,MAX(0,$G95-'Paramètres'!$D$17),'Paramètres'!$E$17))*'Paramètres'!$C$17),0))</f>
        <v/>
      </c>
      <c r="O95" s="24">
        <f>IF($A95="","",IFERROR(IF('Paramètres'!$F$18&lt;&gt;"Oui",0,MIN(MAX(0,$G95-'Paramètres'!$D$18),IF('Paramètres'!$E$18=0,MAX(0,$G95-'Paramètres'!$D$18),'Paramètres'!$E$18))*'Paramètres'!$C$18),0))</f>
        <v/>
      </c>
      <c r="P95" s="24">
        <f>IF($A95="","",IFERROR(IF('Paramètres'!$F$19&lt;&gt;"Oui",0,MIN(MAX(0,$G95-'Paramètres'!$D$19),IF('Paramètres'!$E$19=0,MAX(0,$G95-'Paramètres'!$D$19),'Paramètres'!$E$19))*'Paramètres'!$C$19),0))</f>
        <v/>
      </c>
      <c r="Q95" s="24">
        <f>IF($A95="","",IFERROR(IF('Paramètres'!$F$20&lt;&gt;"Oui",0,MIN(MAX(0,$G95-'Paramètres'!$D$20),IF('Paramètres'!$E$20=0,MAX(0,$G95-'Paramètres'!$D$20),'Paramètres'!$E$20))*'Paramètres'!$C$20),0))</f>
        <v/>
      </c>
      <c r="R95" s="24">
        <f>IF($A95="","",IFERROR(IF('Paramètres'!$F$21&lt;&gt;"Oui",0,MIN(MAX(0,$G95-'Paramètres'!$D$21),IF('Paramètres'!$E$21=0,MAX(0,$G95-'Paramètres'!$D$21),'Paramètres'!$E$21))*'Paramètres'!$C$21),0))</f>
        <v/>
      </c>
      <c r="S95" s="24">
        <f>IF($A95="","",IFERROR(IF('Paramètres'!$F$22&lt;&gt;"Oui",0,MIN(MAX(0,$G95-'Paramètres'!$D$22),IF('Paramètres'!$E$22=0,MAX(0,$G95-'Paramètres'!$D$22),'Paramètres'!$E$22))*'Paramètres'!$C$22),0))</f>
        <v/>
      </c>
      <c r="T95" s="24">
        <f>IF($A95="","",IFERROR(SUM($J95:$S95),0))</f>
        <v/>
      </c>
      <c r="U95" s="24">
        <f>IF($A95="","",IFERROR($E95+$F95+$H95+$T95,0))</f>
        <v/>
      </c>
      <c r="V95" s="24">
        <f>IF($A95="","",IFERROR($U95/12,0))</f>
        <v/>
      </c>
      <c r="W95" s="26">
        <f>IF($A95="","",IFERROR(($U95/$E95)-1,0))</f>
        <v/>
      </c>
      <c r="X95" s="14">
        <f>IF($A95="","",IFERROR(IF(OR($E95&lt;0,$F95&lt;0,$H95&lt;0),"À vérifier","OK"),"À vérifier"))</f>
        <v/>
      </c>
      <c r="Y95" s="14">
        <f>IF($A95="","",IFERROR(IF(COUNTIFS('Paramètres'!$F$13:$F$22,"Oui",'Paramètres'!$C$13:$C$22,0)&gt;0,"Taux actif à vérifier",IF(COUNTIFS('Paramètres'!$F$13:$F$22,"Oui",'Paramètres'!$H$13:$H$22,"")&gt;0,"Date à vérifier","OK")),"À vérifier"))</f>
        <v/>
      </c>
      <c r="Z95" s="14">
        <f>IF($A95="","",IFERROR(IF(ABS($U95-($E95+$F95+$H95+$T95))&lt;0.01,"OK","Écart à vérifier"),"Écart à vérifier"))</f>
        <v/>
      </c>
      <c r="AA95" s="14">
        <f>IF($A95="","",IFERROR(IF(AND($X95="OK",$Y95="OK",$Z95="OK"),"Calcul prêt","À vérifier"),"À vérifier"))</f>
        <v/>
      </c>
    </row>
    <row r="96">
      <c r="A96" s="19" t="n"/>
      <c r="B96" s="16" t="n"/>
      <c r="C96" s="16" t="n"/>
      <c r="D96" s="19" t="n"/>
      <c r="E96" s="21" t="n"/>
      <c r="F96" s="21" t="n"/>
      <c r="G96" s="24">
        <f>IF($A96="","",IFERROR($E96+$F96,0))</f>
        <v/>
      </c>
      <c r="H96" s="21" t="n"/>
      <c r="I96" s="25" t="n"/>
      <c r="J96" s="24">
        <f>IF($A96="","",IFERROR(IF('Paramètres'!$F$13&lt;&gt;"Oui",0,MIN(MAX(0,$G96-'Paramètres'!$D$13),IF('Paramètres'!$E$13=0,MAX(0,$G96-'Paramètres'!$D$13),'Paramètres'!$E$13))*'Paramètres'!$C$13),0))</f>
        <v/>
      </c>
      <c r="K96" s="24">
        <f>IF($A96="","",IFERROR(IF('Paramètres'!$F$14&lt;&gt;"Oui",0,MIN(MAX(0,$G96-'Paramètres'!$D$14),IF('Paramètres'!$E$14=0,MAX(0,$G96-'Paramètres'!$D$14),'Paramètres'!$E$14))*'Paramètres'!$C$14),0))</f>
        <v/>
      </c>
      <c r="L96" s="24">
        <f>IF($A96="","",IFERROR(IF('Paramètres'!$F$15&lt;&gt;"Oui",0,MIN(MAX(0,$G96-'Paramètres'!$D$15),IF('Paramètres'!$E$15=0,MAX(0,$G96-'Paramètres'!$D$15),'Paramètres'!$E$15))*'Paramètres'!$C$15),0))</f>
        <v/>
      </c>
      <c r="M96" s="24">
        <f>IF($A96="","",IFERROR(IF('Paramètres'!$F$16&lt;&gt;"Oui",0,MIN(MAX(0,$G96-'Paramètres'!$D$16),IF('Paramètres'!$E$16=0,MAX(0,$G96-'Paramètres'!$D$16),'Paramètres'!$E$16))*'Paramètres'!$C$16),0))</f>
        <v/>
      </c>
      <c r="N96" s="24">
        <f>IF($A96="","",IFERROR(IF('Paramètres'!$F$17&lt;&gt;"Oui",0,MIN(MAX(0,$G96-'Paramètres'!$D$17),IF('Paramètres'!$E$17=0,MAX(0,$G96-'Paramètres'!$D$17),'Paramètres'!$E$17))*'Paramètres'!$C$17),0))</f>
        <v/>
      </c>
      <c r="O96" s="24">
        <f>IF($A96="","",IFERROR(IF('Paramètres'!$F$18&lt;&gt;"Oui",0,MIN(MAX(0,$G96-'Paramètres'!$D$18),IF('Paramètres'!$E$18=0,MAX(0,$G96-'Paramètres'!$D$18),'Paramètres'!$E$18))*'Paramètres'!$C$18),0))</f>
        <v/>
      </c>
      <c r="P96" s="24">
        <f>IF($A96="","",IFERROR(IF('Paramètres'!$F$19&lt;&gt;"Oui",0,MIN(MAX(0,$G96-'Paramètres'!$D$19),IF('Paramètres'!$E$19=0,MAX(0,$G96-'Paramètres'!$D$19),'Paramètres'!$E$19))*'Paramètres'!$C$19),0))</f>
        <v/>
      </c>
      <c r="Q96" s="24">
        <f>IF($A96="","",IFERROR(IF('Paramètres'!$F$20&lt;&gt;"Oui",0,MIN(MAX(0,$G96-'Paramètres'!$D$20),IF('Paramètres'!$E$20=0,MAX(0,$G96-'Paramètres'!$D$20),'Paramètres'!$E$20))*'Paramètres'!$C$20),0))</f>
        <v/>
      </c>
      <c r="R96" s="24">
        <f>IF($A96="","",IFERROR(IF('Paramètres'!$F$21&lt;&gt;"Oui",0,MIN(MAX(0,$G96-'Paramètres'!$D$21),IF('Paramètres'!$E$21=0,MAX(0,$G96-'Paramètres'!$D$21),'Paramètres'!$E$21))*'Paramètres'!$C$21),0))</f>
        <v/>
      </c>
      <c r="S96" s="24">
        <f>IF($A96="","",IFERROR(IF('Paramètres'!$F$22&lt;&gt;"Oui",0,MIN(MAX(0,$G96-'Paramètres'!$D$22),IF('Paramètres'!$E$22=0,MAX(0,$G96-'Paramètres'!$D$22),'Paramètres'!$E$22))*'Paramètres'!$C$22),0))</f>
        <v/>
      </c>
      <c r="T96" s="24">
        <f>IF($A96="","",IFERROR(SUM($J96:$S96),0))</f>
        <v/>
      </c>
      <c r="U96" s="24">
        <f>IF($A96="","",IFERROR($E96+$F96+$H96+$T96,0))</f>
        <v/>
      </c>
      <c r="V96" s="24">
        <f>IF($A96="","",IFERROR($U96/12,0))</f>
        <v/>
      </c>
      <c r="W96" s="26">
        <f>IF($A96="","",IFERROR(($U96/$E96)-1,0))</f>
        <v/>
      </c>
      <c r="X96" s="14">
        <f>IF($A96="","",IFERROR(IF(OR($E96&lt;0,$F96&lt;0,$H96&lt;0),"À vérifier","OK"),"À vérifier"))</f>
        <v/>
      </c>
      <c r="Y96" s="14">
        <f>IF($A96="","",IFERROR(IF(COUNTIFS('Paramètres'!$F$13:$F$22,"Oui",'Paramètres'!$C$13:$C$22,0)&gt;0,"Taux actif à vérifier",IF(COUNTIFS('Paramètres'!$F$13:$F$22,"Oui",'Paramètres'!$H$13:$H$22,"")&gt;0,"Date à vérifier","OK")),"À vérifier"))</f>
        <v/>
      </c>
      <c r="Z96" s="14">
        <f>IF($A96="","",IFERROR(IF(ABS($U96-($E96+$F96+$H96+$T96))&lt;0.01,"OK","Écart à vérifier"),"Écart à vérifier"))</f>
        <v/>
      </c>
      <c r="AA96" s="14">
        <f>IF($A96="","",IFERROR(IF(AND($X96="OK",$Y96="OK",$Z96="OK"),"Calcul prêt","À vérifier"),"À vérifier"))</f>
        <v/>
      </c>
    </row>
    <row r="97">
      <c r="A97" s="19" t="n"/>
      <c r="B97" s="16" t="n"/>
      <c r="C97" s="16" t="n"/>
      <c r="D97" s="19" t="n"/>
      <c r="E97" s="21" t="n"/>
      <c r="F97" s="21" t="n"/>
      <c r="G97" s="24">
        <f>IF($A97="","",IFERROR($E97+$F97,0))</f>
        <v/>
      </c>
      <c r="H97" s="21" t="n"/>
      <c r="I97" s="25" t="n"/>
      <c r="J97" s="24">
        <f>IF($A97="","",IFERROR(IF('Paramètres'!$F$13&lt;&gt;"Oui",0,MIN(MAX(0,$G97-'Paramètres'!$D$13),IF('Paramètres'!$E$13=0,MAX(0,$G97-'Paramètres'!$D$13),'Paramètres'!$E$13))*'Paramètres'!$C$13),0))</f>
        <v/>
      </c>
      <c r="K97" s="24">
        <f>IF($A97="","",IFERROR(IF('Paramètres'!$F$14&lt;&gt;"Oui",0,MIN(MAX(0,$G97-'Paramètres'!$D$14),IF('Paramètres'!$E$14=0,MAX(0,$G97-'Paramètres'!$D$14),'Paramètres'!$E$14))*'Paramètres'!$C$14),0))</f>
        <v/>
      </c>
      <c r="L97" s="24">
        <f>IF($A97="","",IFERROR(IF('Paramètres'!$F$15&lt;&gt;"Oui",0,MIN(MAX(0,$G97-'Paramètres'!$D$15),IF('Paramètres'!$E$15=0,MAX(0,$G97-'Paramètres'!$D$15),'Paramètres'!$E$15))*'Paramètres'!$C$15),0))</f>
        <v/>
      </c>
      <c r="M97" s="24">
        <f>IF($A97="","",IFERROR(IF('Paramètres'!$F$16&lt;&gt;"Oui",0,MIN(MAX(0,$G97-'Paramètres'!$D$16),IF('Paramètres'!$E$16=0,MAX(0,$G97-'Paramètres'!$D$16),'Paramètres'!$E$16))*'Paramètres'!$C$16),0))</f>
        <v/>
      </c>
      <c r="N97" s="24">
        <f>IF($A97="","",IFERROR(IF('Paramètres'!$F$17&lt;&gt;"Oui",0,MIN(MAX(0,$G97-'Paramètres'!$D$17),IF('Paramètres'!$E$17=0,MAX(0,$G97-'Paramètres'!$D$17),'Paramètres'!$E$17))*'Paramètres'!$C$17),0))</f>
        <v/>
      </c>
      <c r="O97" s="24">
        <f>IF($A97="","",IFERROR(IF('Paramètres'!$F$18&lt;&gt;"Oui",0,MIN(MAX(0,$G97-'Paramètres'!$D$18),IF('Paramètres'!$E$18=0,MAX(0,$G97-'Paramètres'!$D$18),'Paramètres'!$E$18))*'Paramètres'!$C$18),0))</f>
        <v/>
      </c>
      <c r="P97" s="24">
        <f>IF($A97="","",IFERROR(IF('Paramètres'!$F$19&lt;&gt;"Oui",0,MIN(MAX(0,$G97-'Paramètres'!$D$19),IF('Paramètres'!$E$19=0,MAX(0,$G97-'Paramètres'!$D$19),'Paramètres'!$E$19))*'Paramètres'!$C$19),0))</f>
        <v/>
      </c>
      <c r="Q97" s="24">
        <f>IF($A97="","",IFERROR(IF('Paramètres'!$F$20&lt;&gt;"Oui",0,MIN(MAX(0,$G97-'Paramètres'!$D$20),IF('Paramètres'!$E$20=0,MAX(0,$G97-'Paramètres'!$D$20),'Paramètres'!$E$20))*'Paramètres'!$C$20),0))</f>
        <v/>
      </c>
      <c r="R97" s="24">
        <f>IF($A97="","",IFERROR(IF('Paramètres'!$F$21&lt;&gt;"Oui",0,MIN(MAX(0,$G97-'Paramètres'!$D$21),IF('Paramètres'!$E$21=0,MAX(0,$G97-'Paramètres'!$D$21),'Paramètres'!$E$21))*'Paramètres'!$C$21),0))</f>
        <v/>
      </c>
      <c r="S97" s="24">
        <f>IF($A97="","",IFERROR(IF('Paramètres'!$F$22&lt;&gt;"Oui",0,MIN(MAX(0,$G97-'Paramètres'!$D$22),IF('Paramètres'!$E$22=0,MAX(0,$G97-'Paramètres'!$D$22),'Paramètres'!$E$22))*'Paramètres'!$C$22),0))</f>
        <v/>
      </c>
      <c r="T97" s="24">
        <f>IF($A97="","",IFERROR(SUM($J97:$S97),0))</f>
        <v/>
      </c>
      <c r="U97" s="24">
        <f>IF($A97="","",IFERROR($E97+$F97+$H97+$T97,0))</f>
        <v/>
      </c>
      <c r="V97" s="24">
        <f>IF($A97="","",IFERROR($U97/12,0))</f>
        <v/>
      </c>
      <c r="W97" s="26">
        <f>IF($A97="","",IFERROR(($U97/$E97)-1,0))</f>
        <v/>
      </c>
      <c r="X97" s="14">
        <f>IF($A97="","",IFERROR(IF(OR($E97&lt;0,$F97&lt;0,$H97&lt;0),"À vérifier","OK"),"À vérifier"))</f>
        <v/>
      </c>
      <c r="Y97" s="14">
        <f>IF($A97="","",IFERROR(IF(COUNTIFS('Paramètres'!$F$13:$F$22,"Oui",'Paramètres'!$C$13:$C$22,0)&gt;0,"Taux actif à vérifier",IF(COUNTIFS('Paramètres'!$F$13:$F$22,"Oui",'Paramètres'!$H$13:$H$22,"")&gt;0,"Date à vérifier","OK")),"À vérifier"))</f>
        <v/>
      </c>
      <c r="Z97" s="14">
        <f>IF($A97="","",IFERROR(IF(ABS($U97-($E97+$F97+$H97+$T97))&lt;0.01,"OK","Écart à vérifier"),"Écart à vérifier"))</f>
        <v/>
      </c>
      <c r="AA97" s="14">
        <f>IF($A97="","",IFERROR(IF(AND($X97="OK",$Y97="OK",$Z97="OK"),"Calcul prêt","À vérifier"),"À vérifier"))</f>
        <v/>
      </c>
    </row>
    <row r="98">
      <c r="A98" s="19" t="n"/>
      <c r="B98" s="16" t="n"/>
      <c r="C98" s="16" t="n"/>
      <c r="D98" s="19" t="n"/>
      <c r="E98" s="21" t="n"/>
      <c r="F98" s="21" t="n"/>
      <c r="G98" s="24">
        <f>IF($A98="","",IFERROR($E98+$F98,0))</f>
        <v/>
      </c>
      <c r="H98" s="21" t="n"/>
      <c r="I98" s="25" t="n"/>
      <c r="J98" s="24">
        <f>IF($A98="","",IFERROR(IF('Paramètres'!$F$13&lt;&gt;"Oui",0,MIN(MAX(0,$G98-'Paramètres'!$D$13),IF('Paramètres'!$E$13=0,MAX(0,$G98-'Paramètres'!$D$13),'Paramètres'!$E$13))*'Paramètres'!$C$13),0))</f>
        <v/>
      </c>
      <c r="K98" s="24">
        <f>IF($A98="","",IFERROR(IF('Paramètres'!$F$14&lt;&gt;"Oui",0,MIN(MAX(0,$G98-'Paramètres'!$D$14),IF('Paramètres'!$E$14=0,MAX(0,$G98-'Paramètres'!$D$14),'Paramètres'!$E$14))*'Paramètres'!$C$14),0))</f>
        <v/>
      </c>
      <c r="L98" s="24">
        <f>IF($A98="","",IFERROR(IF('Paramètres'!$F$15&lt;&gt;"Oui",0,MIN(MAX(0,$G98-'Paramètres'!$D$15),IF('Paramètres'!$E$15=0,MAX(0,$G98-'Paramètres'!$D$15),'Paramètres'!$E$15))*'Paramètres'!$C$15),0))</f>
        <v/>
      </c>
      <c r="M98" s="24">
        <f>IF($A98="","",IFERROR(IF('Paramètres'!$F$16&lt;&gt;"Oui",0,MIN(MAX(0,$G98-'Paramètres'!$D$16),IF('Paramètres'!$E$16=0,MAX(0,$G98-'Paramètres'!$D$16),'Paramètres'!$E$16))*'Paramètres'!$C$16),0))</f>
        <v/>
      </c>
      <c r="N98" s="24">
        <f>IF($A98="","",IFERROR(IF('Paramètres'!$F$17&lt;&gt;"Oui",0,MIN(MAX(0,$G98-'Paramètres'!$D$17),IF('Paramètres'!$E$17=0,MAX(0,$G98-'Paramètres'!$D$17),'Paramètres'!$E$17))*'Paramètres'!$C$17),0))</f>
        <v/>
      </c>
      <c r="O98" s="24">
        <f>IF($A98="","",IFERROR(IF('Paramètres'!$F$18&lt;&gt;"Oui",0,MIN(MAX(0,$G98-'Paramètres'!$D$18),IF('Paramètres'!$E$18=0,MAX(0,$G98-'Paramètres'!$D$18),'Paramètres'!$E$18))*'Paramètres'!$C$18),0))</f>
        <v/>
      </c>
      <c r="P98" s="24">
        <f>IF($A98="","",IFERROR(IF('Paramètres'!$F$19&lt;&gt;"Oui",0,MIN(MAX(0,$G98-'Paramètres'!$D$19),IF('Paramètres'!$E$19=0,MAX(0,$G98-'Paramètres'!$D$19),'Paramètres'!$E$19))*'Paramètres'!$C$19),0))</f>
        <v/>
      </c>
      <c r="Q98" s="24">
        <f>IF($A98="","",IFERROR(IF('Paramètres'!$F$20&lt;&gt;"Oui",0,MIN(MAX(0,$G98-'Paramètres'!$D$20),IF('Paramètres'!$E$20=0,MAX(0,$G98-'Paramètres'!$D$20),'Paramètres'!$E$20))*'Paramètres'!$C$20),0))</f>
        <v/>
      </c>
      <c r="R98" s="24">
        <f>IF($A98="","",IFERROR(IF('Paramètres'!$F$21&lt;&gt;"Oui",0,MIN(MAX(0,$G98-'Paramètres'!$D$21),IF('Paramètres'!$E$21=0,MAX(0,$G98-'Paramètres'!$D$21),'Paramètres'!$E$21))*'Paramètres'!$C$21),0))</f>
        <v/>
      </c>
      <c r="S98" s="24">
        <f>IF($A98="","",IFERROR(IF('Paramètres'!$F$22&lt;&gt;"Oui",0,MIN(MAX(0,$G98-'Paramètres'!$D$22),IF('Paramètres'!$E$22=0,MAX(0,$G98-'Paramètres'!$D$22),'Paramètres'!$E$22))*'Paramètres'!$C$22),0))</f>
        <v/>
      </c>
      <c r="T98" s="24">
        <f>IF($A98="","",IFERROR(SUM($J98:$S98),0))</f>
        <v/>
      </c>
      <c r="U98" s="24">
        <f>IF($A98="","",IFERROR($E98+$F98+$H98+$T98,0))</f>
        <v/>
      </c>
      <c r="V98" s="24">
        <f>IF($A98="","",IFERROR($U98/12,0))</f>
        <v/>
      </c>
      <c r="W98" s="26">
        <f>IF($A98="","",IFERROR(($U98/$E98)-1,0))</f>
        <v/>
      </c>
      <c r="X98" s="14">
        <f>IF($A98="","",IFERROR(IF(OR($E98&lt;0,$F98&lt;0,$H98&lt;0),"À vérifier","OK"),"À vérifier"))</f>
        <v/>
      </c>
      <c r="Y98" s="14">
        <f>IF($A98="","",IFERROR(IF(COUNTIFS('Paramètres'!$F$13:$F$22,"Oui",'Paramètres'!$C$13:$C$22,0)&gt;0,"Taux actif à vérifier",IF(COUNTIFS('Paramètres'!$F$13:$F$22,"Oui",'Paramètres'!$H$13:$H$22,"")&gt;0,"Date à vérifier","OK")),"À vérifier"))</f>
        <v/>
      </c>
      <c r="Z98" s="14">
        <f>IF($A98="","",IFERROR(IF(ABS($U98-($E98+$F98+$H98+$T98))&lt;0.01,"OK","Écart à vérifier"),"Écart à vérifier"))</f>
        <v/>
      </c>
      <c r="AA98" s="14">
        <f>IF($A98="","",IFERROR(IF(AND($X98="OK",$Y98="OK",$Z98="OK"),"Calcul prêt","À vérifier"),"À vérifier"))</f>
        <v/>
      </c>
    </row>
    <row r="99">
      <c r="A99" s="19" t="n"/>
      <c r="B99" s="16" t="n"/>
      <c r="C99" s="16" t="n"/>
      <c r="D99" s="19" t="n"/>
      <c r="E99" s="21" t="n"/>
      <c r="F99" s="21" t="n"/>
      <c r="G99" s="24">
        <f>IF($A99="","",IFERROR($E99+$F99,0))</f>
        <v/>
      </c>
      <c r="H99" s="21" t="n"/>
      <c r="I99" s="25" t="n"/>
      <c r="J99" s="24">
        <f>IF($A99="","",IFERROR(IF('Paramètres'!$F$13&lt;&gt;"Oui",0,MIN(MAX(0,$G99-'Paramètres'!$D$13),IF('Paramètres'!$E$13=0,MAX(0,$G99-'Paramètres'!$D$13),'Paramètres'!$E$13))*'Paramètres'!$C$13),0))</f>
        <v/>
      </c>
      <c r="K99" s="24">
        <f>IF($A99="","",IFERROR(IF('Paramètres'!$F$14&lt;&gt;"Oui",0,MIN(MAX(0,$G99-'Paramètres'!$D$14),IF('Paramètres'!$E$14=0,MAX(0,$G99-'Paramètres'!$D$14),'Paramètres'!$E$14))*'Paramètres'!$C$14),0))</f>
        <v/>
      </c>
      <c r="L99" s="24">
        <f>IF($A99="","",IFERROR(IF('Paramètres'!$F$15&lt;&gt;"Oui",0,MIN(MAX(0,$G99-'Paramètres'!$D$15),IF('Paramètres'!$E$15=0,MAX(0,$G99-'Paramètres'!$D$15),'Paramètres'!$E$15))*'Paramètres'!$C$15),0))</f>
        <v/>
      </c>
      <c r="M99" s="24">
        <f>IF($A99="","",IFERROR(IF('Paramètres'!$F$16&lt;&gt;"Oui",0,MIN(MAX(0,$G99-'Paramètres'!$D$16),IF('Paramètres'!$E$16=0,MAX(0,$G99-'Paramètres'!$D$16),'Paramètres'!$E$16))*'Paramètres'!$C$16),0))</f>
        <v/>
      </c>
      <c r="N99" s="24">
        <f>IF($A99="","",IFERROR(IF('Paramètres'!$F$17&lt;&gt;"Oui",0,MIN(MAX(0,$G99-'Paramètres'!$D$17),IF('Paramètres'!$E$17=0,MAX(0,$G99-'Paramètres'!$D$17),'Paramètres'!$E$17))*'Paramètres'!$C$17),0))</f>
        <v/>
      </c>
      <c r="O99" s="24">
        <f>IF($A99="","",IFERROR(IF('Paramètres'!$F$18&lt;&gt;"Oui",0,MIN(MAX(0,$G99-'Paramètres'!$D$18),IF('Paramètres'!$E$18=0,MAX(0,$G99-'Paramètres'!$D$18),'Paramètres'!$E$18))*'Paramètres'!$C$18),0))</f>
        <v/>
      </c>
      <c r="P99" s="24">
        <f>IF($A99="","",IFERROR(IF('Paramètres'!$F$19&lt;&gt;"Oui",0,MIN(MAX(0,$G99-'Paramètres'!$D$19),IF('Paramètres'!$E$19=0,MAX(0,$G99-'Paramètres'!$D$19),'Paramètres'!$E$19))*'Paramètres'!$C$19),0))</f>
        <v/>
      </c>
      <c r="Q99" s="24">
        <f>IF($A99="","",IFERROR(IF('Paramètres'!$F$20&lt;&gt;"Oui",0,MIN(MAX(0,$G99-'Paramètres'!$D$20),IF('Paramètres'!$E$20=0,MAX(0,$G99-'Paramètres'!$D$20),'Paramètres'!$E$20))*'Paramètres'!$C$20),0))</f>
        <v/>
      </c>
      <c r="R99" s="24">
        <f>IF($A99="","",IFERROR(IF('Paramètres'!$F$21&lt;&gt;"Oui",0,MIN(MAX(0,$G99-'Paramètres'!$D$21),IF('Paramètres'!$E$21=0,MAX(0,$G99-'Paramètres'!$D$21),'Paramètres'!$E$21))*'Paramètres'!$C$21),0))</f>
        <v/>
      </c>
      <c r="S99" s="24">
        <f>IF($A99="","",IFERROR(IF('Paramètres'!$F$22&lt;&gt;"Oui",0,MIN(MAX(0,$G99-'Paramètres'!$D$22),IF('Paramètres'!$E$22=0,MAX(0,$G99-'Paramètres'!$D$22),'Paramètres'!$E$22))*'Paramètres'!$C$22),0))</f>
        <v/>
      </c>
      <c r="T99" s="24">
        <f>IF($A99="","",IFERROR(SUM($J99:$S99),0))</f>
        <v/>
      </c>
      <c r="U99" s="24">
        <f>IF($A99="","",IFERROR($E99+$F99+$H99+$T99,0))</f>
        <v/>
      </c>
      <c r="V99" s="24">
        <f>IF($A99="","",IFERROR($U99/12,0))</f>
        <v/>
      </c>
      <c r="W99" s="26">
        <f>IF($A99="","",IFERROR(($U99/$E99)-1,0))</f>
        <v/>
      </c>
      <c r="X99" s="14">
        <f>IF($A99="","",IFERROR(IF(OR($E99&lt;0,$F99&lt;0,$H99&lt;0),"À vérifier","OK"),"À vérifier"))</f>
        <v/>
      </c>
      <c r="Y99" s="14">
        <f>IF($A99="","",IFERROR(IF(COUNTIFS('Paramètres'!$F$13:$F$22,"Oui",'Paramètres'!$C$13:$C$22,0)&gt;0,"Taux actif à vérifier",IF(COUNTIFS('Paramètres'!$F$13:$F$22,"Oui",'Paramètres'!$H$13:$H$22,"")&gt;0,"Date à vérifier","OK")),"À vérifier"))</f>
        <v/>
      </c>
      <c r="Z99" s="14">
        <f>IF($A99="","",IFERROR(IF(ABS($U99-($E99+$F99+$H99+$T99))&lt;0.01,"OK","Écart à vérifier"),"Écart à vérifier"))</f>
        <v/>
      </c>
      <c r="AA99" s="14">
        <f>IF($A99="","",IFERROR(IF(AND($X99="OK",$Y99="OK",$Z99="OK"),"Calcul prêt","À vérifier"),"À vérifier"))</f>
        <v/>
      </c>
    </row>
    <row r="100">
      <c r="A100" s="19" t="n"/>
      <c r="B100" s="16" t="n"/>
      <c r="C100" s="16" t="n"/>
      <c r="D100" s="19" t="n"/>
      <c r="E100" s="21" t="n"/>
      <c r="F100" s="21" t="n"/>
      <c r="G100" s="24">
        <f>IF($A100="","",IFERROR($E100+$F100,0))</f>
        <v/>
      </c>
      <c r="H100" s="21" t="n"/>
      <c r="I100" s="25" t="n"/>
      <c r="J100" s="24">
        <f>IF($A100="","",IFERROR(IF('Paramètres'!$F$13&lt;&gt;"Oui",0,MIN(MAX(0,$G100-'Paramètres'!$D$13),IF('Paramètres'!$E$13=0,MAX(0,$G100-'Paramètres'!$D$13),'Paramètres'!$E$13))*'Paramètres'!$C$13),0))</f>
        <v/>
      </c>
      <c r="K100" s="24">
        <f>IF($A100="","",IFERROR(IF('Paramètres'!$F$14&lt;&gt;"Oui",0,MIN(MAX(0,$G100-'Paramètres'!$D$14),IF('Paramètres'!$E$14=0,MAX(0,$G100-'Paramètres'!$D$14),'Paramètres'!$E$14))*'Paramètres'!$C$14),0))</f>
        <v/>
      </c>
      <c r="L100" s="24">
        <f>IF($A100="","",IFERROR(IF('Paramètres'!$F$15&lt;&gt;"Oui",0,MIN(MAX(0,$G100-'Paramètres'!$D$15),IF('Paramètres'!$E$15=0,MAX(0,$G100-'Paramètres'!$D$15),'Paramètres'!$E$15))*'Paramètres'!$C$15),0))</f>
        <v/>
      </c>
      <c r="M100" s="24">
        <f>IF($A100="","",IFERROR(IF('Paramètres'!$F$16&lt;&gt;"Oui",0,MIN(MAX(0,$G100-'Paramètres'!$D$16),IF('Paramètres'!$E$16=0,MAX(0,$G100-'Paramètres'!$D$16),'Paramètres'!$E$16))*'Paramètres'!$C$16),0))</f>
        <v/>
      </c>
      <c r="N100" s="24">
        <f>IF($A100="","",IFERROR(IF('Paramètres'!$F$17&lt;&gt;"Oui",0,MIN(MAX(0,$G100-'Paramètres'!$D$17),IF('Paramètres'!$E$17=0,MAX(0,$G100-'Paramètres'!$D$17),'Paramètres'!$E$17))*'Paramètres'!$C$17),0))</f>
        <v/>
      </c>
      <c r="O100" s="24">
        <f>IF($A100="","",IFERROR(IF('Paramètres'!$F$18&lt;&gt;"Oui",0,MIN(MAX(0,$G100-'Paramètres'!$D$18),IF('Paramètres'!$E$18=0,MAX(0,$G100-'Paramètres'!$D$18),'Paramètres'!$E$18))*'Paramètres'!$C$18),0))</f>
        <v/>
      </c>
      <c r="P100" s="24">
        <f>IF($A100="","",IFERROR(IF('Paramètres'!$F$19&lt;&gt;"Oui",0,MIN(MAX(0,$G100-'Paramètres'!$D$19),IF('Paramètres'!$E$19=0,MAX(0,$G100-'Paramètres'!$D$19),'Paramètres'!$E$19))*'Paramètres'!$C$19),0))</f>
        <v/>
      </c>
      <c r="Q100" s="24">
        <f>IF($A100="","",IFERROR(IF('Paramètres'!$F$20&lt;&gt;"Oui",0,MIN(MAX(0,$G100-'Paramètres'!$D$20),IF('Paramètres'!$E$20=0,MAX(0,$G100-'Paramètres'!$D$20),'Paramètres'!$E$20))*'Paramètres'!$C$20),0))</f>
        <v/>
      </c>
      <c r="R100" s="24">
        <f>IF($A100="","",IFERROR(IF('Paramètres'!$F$21&lt;&gt;"Oui",0,MIN(MAX(0,$G100-'Paramètres'!$D$21),IF('Paramètres'!$E$21=0,MAX(0,$G100-'Paramètres'!$D$21),'Paramètres'!$E$21))*'Paramètres'!$C$21),0))</f>
        <v/>
      </c>
      <c r="S100" s="24">
        <f>IF($A100="","",IFERROR(IF('Paramètres'!$F$22&lt;&gt;"Oui",0,MIN(MAX(0,$G100-'Paramètres'!$D$22),IF('Paramètres'!$E$22=0,MAX(0,$G100-'Paramètres'!$D$22),'Paramètres'!$E$22))*'Paramètres'!$C$22),0))</f>
        <v/>
      </c>
      <c r="T100" s="24">
        <f>IF($A100="","",IFERROR(SUM($J100:$S100),0))</f>
        <v/>
      </c>
      <c r="U100" s="24">
        <f>IF($A100="","",IFERROR($E100+$F100+$H100+$T100,0))</f>
        <v/>
      </c>
      <c r="V100" s="24">
        <f>IF($A100="","",IFERROR($U100/12,0))</f>
        <v/>
      </c>
      <c r="W100" s="26">
        <f>IF($A100="","",IFERROR(($U100/$E100)-1,0))</f>
        <v/>
      </c>
      <c r="X100" s="14">
        <f>IF($A100="","",IFERROR(IF(OR($E100&lt;0,$F100&lt;0,$H100&lt;0),"À vérifier","OK"),"À vérifier"))</f>
        <v/>
      </c>
      <c r="Y100" s="14">
        <f>IF($A100="","",IFERROR(IF(COUNTIFS('Paramètres'!$F$13:$F$22,"Oui",'Paramètres'!$C$13:$C$22,0)&gt;0,"Taux actif à vérifier",IF(COUNTIFS('Paramètres'!$F$13:$F$22,"Oui",'Paramètres'!$H$13:$H$22,"")&gt;0,"Date à vérifier","OK")),"À vérifier"))</f>
        <v/>
      </c>
      <c r="Z100" s="14">
        <f>IF($A100="","",IFERROR(IF(ABS($U100-($E100+$F100+$H100+$T100))&lt;0.01,"OK","Écart à vérifier"),"Écart à vérifier"))</f>
        <v/>
      </c>
      <c r="AA100" s="14">
        <f>IF($A100="","",IFERROR(IF(AND($X100="OK",$Y100="OK",$Z100="OK"),"Calcul prêt","À vérifier"),"À vérifier"))</f>
        <v/>
      </c>
    </row>
    <row r="101">
      <c r="A101" s="19" t="n"/>
      <c r="B101" s="16" t="n"/>
      <c r="C101" s="16" t="n"/>
      <c r="D101" s="19" t="n"/>
      <c r="E101" s="21" t="n"/>
      <c r="F101" s="21" t="n"/>
      <c r="G101" s="24">
        <f>IF($A101="","",IFERROR($E101+$F101,0))</f>
        <v/>
      </c>
      <c r="H101" s="21" t="n"/>
      <c r="I101" s="25" t="n"/>
      <c r="J101" s="24">
        <f>IF($A101="","",IFERROR(IF('Paramètres'!$F$13&lt;&gt;"Oui",0,MIN(MAX(0,$G101-'Paramètres'!$D$13),IF('Paramètres'!$E$13=0,MAX(0,$G101-'Paramètres'!$D$13),'Paramètres'!$E$13))*'Paramètres'!$C$13),0))</f>
        <v/>
      </c>
      <c r="K101" s="24">
        <f>IF($A101="","",IFERROR(IF('Paramètres'!$F$14&lt;&gt;"Oui",0,MIN(MAX(0,$G101-'Paramètres'!$D$14),IF('Paramètres'!$E$14=0,MAX(0,$G101-'Paramètres'!$D$14),'Paramètres'!$E$14))*'Paramètres'!$C$14),0))</f>
        <v/>
      </c>
      <c r="L101" s="24">
        <f>IF($A101="","",IFERROR(IF('Paramètres'!$F$15&lt;&gt;"Oui",0,MIN(MAX(0,$G101-'Paramètres'!$D$15),IF('Paramètres'!$E$15=0,MAX(0,$G101-'Paramètres'!$D$15),'Paramètres'!$E$15))*'Paramètres'!$C$15),0))</f>
        <v/>
      </c>
      <c r="M101" s="24">
        <f>IF($A101="","",IFERROR(IF('Paramètres'!$F$16&lt;&gt;"Oui",0,MIN(MAX(0,$G101-'Paramètres'!$D$16),IF('Paramètres'!$E$16=0,MAX(0,$G101-'Paramètres'!$D$16),'Paramètres'!$E$16))*'Paramètres'!$C$16),0))</f>
        <v/>
      </c>
      <c r="N101" s="24">
        <f>IF($A101="","",IFERROR(IF('Paramètres'!$F$17&lt;&gt;"Oui",0,MIN(MAX(0,$G101-'Paramètres'!$D$17),IF('Paramètres'!$E$17=0,MAX(0,$G101-'Paramètres'!$D$17),'Paramètres'!$E$17))*'Paramètres'!$C$17),0))</f>
        <v/>
      </c>
      <c r="O101" s="24">
        <f>IF($A101="","",IFERROR(IF('Paramètres'!$F$18&lt;&gt;"Oui",0,MIN(MAX(0,$G101-'Paramètres'!$D$18),IF('Paramètres'!$E$18=0,MAX(0,$G101-'Paramètres'!$D$18),'Paramètres'!$E$18))*'Paramètres'!$C$18),0))</f>
        <v/>
      </c>
      <c r="P101" s="24">
        <f>IF($A101="","",IFERROR(IF('Paramètres'!$F$19&lt;&gt;"Oui",0,MIN(MAX(0,$G101-'Paramètres'!$D$19),IF('Paramètres'!$E$19=0,MAX(0,$G101-'Paramètres'!$D$19),'Paramètres'!$E$19))*'Paramètres'!$C$19),0))</f>
        <v/>
      </c>
      <c r="Q101" s="24">
        <f>IF($A101="","",IFERROR(IF('Paramètres'!$F$20&lt;&gt;"Oui",0,MIN(MAX(0,$G101-'Paramètres'!$D$20),IF('Paramètres'!$E$20=0,MAX(0,$G101-'Paramètres'!$D$20),'Paramètres'!$E$20))*'Paramètres'!$C$20),0))</f>
        <v/>
      </c>
      <c r="R101" s="24">
        <f>IF($A101="","",IFERROR(IF('Paramètres'!$F$21&lt;&gt;"Oui",0,MIN(MAX(0,$G101-'Paramètres'!$D$21),IF('Paramètres'!$E$21=0,MAX(0,$G101-'Paramètres'!$D$21),'Paramètres'!$E$21))*'Paramètres'!$C$21),0))</f>
        <v/>
      </c>
      <c r="S101" s="24">
        <f>IF($A101="","",IFERROR(IF('Paramètres'!$F$22&lt;&gt;"Oui",0,MIN(MAX(0,$G101-'Paramètres'!$D$22),IF('Paramètres'!$E$22=0,MAX(0,$G101-'Paramètres'!$D$22),'Paramètres'!$E$22))*'Paramètres'!$C$22),0))</f>
        <v/>
      </c>
      <c r="T101" s="24">
        <f>IF($A101="","",IFERROR(SUM($J101:$S101),0))</f>
        <v/>
      </c>
      <c r="U101" s="24">
        <f>IF($A101="","",IFERROR($E101+$F101+$H101+$T101,0))</f>
        <v/>
      </c>
      <c r="V101" s="24">
        <f>IF($A101="","",IFERROR($U101/12,0))</f>
        <v/>
      </c>
      <c r="W101" s="26">
        <f>IF($A101="","",IFERROR(($U101/$E101)-1,0))</f>
        <v/>
      </c>
      <c r="X101" s="14">
        <f>IF($A101="","",IFERROR(IF(OR($E101&lt;0,$F101&lt;0,$H101&lt;0),"À vérifier","OK"),"À vérifier"))</f>
        <v/>
      </c>
      <c r="Y101" s="14">
        <f>IF($A101="","",IFERROR(IF(COUNTIFS('Paramètres'!$F$13:$F$22,"Oui",'Paramètres'!$C$13:$C$22,0)&gt;0,"Taux actif à vérifier",IF(COUNTIFS('Paramètres'!$F$13:$F$22,"Oui",'Paramètres'!$H$13:$H$22,"")&gt;0,"Date à vérifier","OK")),"À vérifier"))</f>
        <v/>
      </c>
      <c r="Z101" s="14">
        <f>IF($A101="","",IFERROR(IF(ABS($U101-($E101+$F101+$H101+$T101))&lt;0.01,"OK","Écart à vérifier"),"Écart à vérifier"))</f>
        <v/>
      </c>
      <c r="AA101" s="14">
        <f>IF($A101="","",IFERROR(IF(AND($X101="OK",$Y101="OK",$Z101="OK"),"Calcul prêt","À vérifier"),"À vérifier"))</f>
        <v/>
      </c>
    </row>
    <row r="102">
      <c r="A102" s="19" t="n"/>
      <c r="B102" s="16" t="n"/>
      <c r="C102" s="16" t="n"/>
      <c r="D102" s="19" t="n"/>
      <c r="E102" s="21" t="n"/>
      <c r="F102" s="21" t="n"/>
      <c r="G102" s="24">
        <f>IF($A102="","",IFERROR($E102+$F102,0))</f>
        <v/>
      </c>
      <c r="H102" s="21" t="n"/>
      <c r="I102" s="25" t="n"/>
      <c r="J102" s="24">
        <f>IF($A102="","",IFERROR(IF('Paramètres'!$F$13&lt;&gt;"Oui",0,MIN(MAX(0,$G102-'Paramètres'!$D$13),IF('Paramètres'!$E$13=0,MAX(0,$G102-'Paramètres'!$D$13),'Paramètres'!$E$13))*'Paramètres'!$C$13),0))</f>
        <v/>
      </c>
      <c r="K102" s="24">
        <f>IF($A102="","",IFERROR(IF('Paramètres'!$F$14&lt;&gt;"Oui",0,MIN(MAX(0,$G102-'Paramètres'!$D$14),IF('Paramètres'!$E$14=0,MAX(0,$G102-'Paramètres'!$D$14),'Paramètres'!$E$14))*'Paramètres'!$C$14),0))</f>
        <v/>
      </c>
      <c r="L102" s="24">
        <f>IF($A102="","",IFERROR(IF('Paramètres'!$F$15&lt;&gt;"Oui",0,MIN(MAX(0,$G102-'Paramètres'!$D$15),IF('Paramètres'!$E$15=0,MAX(0,$G102-'Paramètres'!$D$15),'Paramètres'!$E$15))*'Paramètres'!$C$15),0))</f>
        <v/>
      </c>
      <c r="M102" s="24">
        <f>IF($A102="","",IFERROR(IF('Paramètres'!$F$16&lt;&gt;"Oui",0,MIN(MAX(0,$G102-'Paramètres'!$D$16),IF('Paramètres'!$E$16=0,MAX(0,$G102-'Paramètres'!$D$16),'Paramètres'!$E$16))*'Paramètres'!$C$16),0))</f>
        <v/>
      </c>
      <c r="N102" s="24">
        <f>IF($A102="","",IFERROR(IF('Paramètres'!$F$17&lt;&gt;"Oui",0,MIN(MAX(0,$G102-'Paramètres'!$D$17),IF('Paramètres'!$E$17=0,MAX(0,$G102-'Paramètres'!$D$17),'Paramètres'!$E$17))*'Paramètres'!$C$17),0))</f>
        <v/>
      </c>
      <c r="O102" s="24">
        <f>IF($A102="","",IFERROR(IF('Paramètres'!$F$18&lt;&gt;"Oui",0,MIN(MAX(0,$G102-'Paramètres'!$D$18),IF('Paramètres'!$E$18=0,MAX(0,$G102-'Paramètres'!$D$18),'Paramètres'!$E$18))*'Paramètres'!$C$18),0))</f>
        <v/>
      </c>
      <c r="P102" s="24">
        <f>IF($A102="","",IFERROR(IF('Paramètres'!$F$19&lt;&gt;"Oui",0,MIN(MAX(0,$G102-'Paramètres'!$D$19),IF('Paramètres'!$E$19=0,MAX(0,$G102-'Paramètres'!$D$19),'Paramètres'!$E$19))*'Paramètres'!$C$19),0))</f>
        <v/>
      </c>
      <c r="Q102" s="24">
        <f>IF($A102="","",IFERROR(IF('Paramètres'!$F$20&lt;&gt;"Oui",0,MIN(MAX(0,$G102-'Paramètres'!$D$20),IF('Paramètres'!$E$20=0,MAX(0,$G102-'Paramètres'!$D$20),'Paramètres'!$E$20))*'Paramètres'!$C$20),0))</f>
        <v/>
      </c>
      <c r="R102" s="24">
        <f>IF($A102="","",IFERROR(IF('Paramètres'!$F$21&lt;&gt;"Oui",0,MIN(MAX(0,$G102-'Paramètres'!$D$21),IF('Paramètres'!$E$21=0,MAX(0,$G102-'Paramètres'!$D$21),'Paramètres'!$E$21))*'Paramètres'!$C$21),0))</f>
        <v/>
      </c>
      <c r="S102" s="24">
        <f>IF($A102="","",IFERROR(IF('Paramètres'!$F$22&lt;&gt;"Oui",0,MIN(MAX(0,$G102-'Paramètres'!$D$22),IF('Paramètres'!$E$22=0,MAX(0,$G102-'Paramètres'!$D$22),'Paramètres'!$E$22))*'Paramètres'!$C$22),0))</f>
        <v/>
      </c>
      <c r="T102" s="24">
        <f>IF($A102="","",IFERROR(SUM($J102:$S102),0))</f>
        <v/>
      </c>
      <c r="U102" s="24">
        <f>IF($A102="","",IFERROR($E102+$F102+$H102+$T102,0))</f>
        <v/>
      </c>
      <c r="V102" s="24">
        <f>IF($A102="","",IFERROR($U102/12,0))</f>
        <v/>
      </c>
      <c r="W102" s="26">
        <f>IF($A102="","",IFERROR(($U102/$E102)-1,0))</f>
        <v/>
      </c>
      <c r="X102" s="14">
        <f>IF($A102="","",IFERROR(IF(OR($E102&lt;0,$F102&lt;0,$H102&lt;0),"À vérifier","OK"),"À vérifier"))</f>
        <v/>
      </c>
      <c r="Y102" s="14">
        <f>IF($A102="","",IFERROR(IF(COUNTIFS('Paramètres'!$F$13:$F$22,"Oui",'Paramètres'!$C$13:$C$22,0)&gt;0,"Taux actif à vérifier",IF(COUNTIFS('Paramètres'!$F$13:$F$22,"Oui",'Paramètres'!$H$13:$H$22,"")&gt;0,"Date à vérifier","OK")),"À vérifier"))</f>
        <v/>
      </c>
      <c r="Z102" s="14">
        <f>IF($A102="","",IFERROR(IF(ABS($U102-($E102+$F102+$H102+$T102))&lt;0.01,"OK","Écart à vérifier"),"Écart à vérifier"))</f>
        <v/>
      </c>
      <c r="AA102" s="14">
        <f>IF($A102="","",IFERROR(IF(AND($X102="OK",$Y102="OK",$Z102="OK"),"Calcul prêt","À vérifier"),"À vérifier"))</f>
        <v/>
      </c>
    </row>
    <row r="103">
      <c r="A103" s="19" t="n"/>
      <c r="B103" s="16" t="n"/>
      <c r="C103" s="16" t="n"/>
      <c r="D103" s="19" t="n"/>
      <c r="E103" s="21" t="n"/>
      <c r="F103" s="21" t="n"/>
      <c r="G103" s="24">
        <f>IF($A103="","",IFERROR($E103+$F103,0))</f>
        <v/>
      </c>
      <c r="H103" s="21" t="n"/>
      <c r="I103" s="25" t="n"/>
      <c r="J103" s="24">
        <f>IF($A103="","",IFERROR(IF('Paramètres'!$F$13&lt;&gt;"Oui",0,MIN(MAX(0,$G103-'Paramètres'!$D$13),IF('Paramètres'!$E$13=0,MAX(0,$G103-'Paramètres'!$D$13),'Paramètres'!$E$13))*'Paramètres'!$C$13),0))</f>
        <v/>
      </c>
      <c r="K103" s="24">
        <f>IF($A103="","",IFERROR(IF('Paramètres'!$F$14&lt;&gt;"Oui",0,MIN(MAX(0,$G103-'Paramètres'!$D$14),IF('Paramètres'!$E$14=0,MAX(0,$G103-'Paramètres'!$D$14),'Paramètres'!$E$14))*'Paramètres'!$C$14),0))</f>
        <v/>
      </c>
      <c r="L103" s="24">
        <f>IF($A103="","",IFERROR(IF('Paramètres'!$F$15&lt;&gt;"Oui",0,MIN(MAX(0,$G103-'Paramètres'!$D$15),IF('Paramètres'!$E$15=0,MAX(0,$G103-'Paramètres'!$D$15),'Paramètres'!$E$15))*'Paramètres'!$C$15),0))</f>
        <v/>
      </c>
      <c r="M103" s="24">
        <f>IF($A103="","",IFERROR(IF('Paramètres'!$F$16&lt;&gt;"Oui",0,MIN(MAX(0,$G103-'Paramètres'!$D$16),IF('Paramètres'!$E$16=0,MAX(0,$G103-'Paramètres'!$D$16),'Paramètres'!$E$16))*'Paramètres'!$C$16),0))</f>
        <v/>
      </c>
      <c r="N103" s="24">
        <f>IF($A103="","",IFERROR(IF('Paramètres'!$F$17&lt;&gt;"Oui",0,MIN(MAX(0,$G103-'Paramètres'!$D$17),IF('Paramètres'!$E$17=0,MAX(0,$G103-'Paramètres'!$D$17),'Paramètres'!$E$17))*'Paramètres'!$C$17),0))</f>
        <v/>
      </c>
      <c r="O103" s="24">
        <f>IF($A103="","",IFERROR(IF('Paramètres'!$F$18&lt;&gt;"Oui",0,MIN(MAX(0,$G103-'Paramètres'!$D$18),IF('Paramètres'!$E$18=0,MAX(0,$G103-'Paramètres'!$D$18),'Paramètres'!$E$18))*'Paramètres'!$C$18),0))</f>
        <v/>
      </c>
      <c r="P103" s="24">
        <f>IF($A103="","",IFERROR(IF('Paramètres'!$F$19&lt;&gt;"Oui",0,MIN(MAX(0,$G103-'Paramètres'!$D$19),IF('Paramètres'!$E$19=0,MAX(0,$G103-'Paramètres'!$D$19),'Paramètres'!$E$19))*'Paramètres'!$C$19),0))</f>
        <v/>
      </c>
      <c r="Q103" s="24">
        <f>IF($A103="","",IFERROR(IF('Paramètres'!$F$20&lt;&gt;"Oui",0,MIN(MAX(0,$G103-'Paramètres'!$D$20),IF('Paramètres'!$E$20=0,MAX(0,$G103-'Paramètres'!$D$20),'Paramètres'!$E$20))*'Paramètres'!$C$20),0))</f>
        <v/>
      </c>
      <c r="R103" s="24">
        <f>IF($A103="","",IFERROR(IF('Paramètres'!$F$21&lt;&gt;"Oui",0,MIN(MAX(0,$G103-'Paramètres'!$D$21),IF('Paramètres'!$E$21=0,MAX(0,$G103-'Paramètres'!$D$21),'Paramètres'!$E$21))*'Paramètres'!$C$21),0))</f>
        <v/>
      </c>
      <c r="S103" s="24">
        <f>IF($A103="","",IFERROR(IF('Paramètres'!$F$22&lt;&gt;"Oui",0,MIN(MAX(0,$G103-'Paramètres'!$D$22),IF('Paramètres'!$E$22=0,MAX(0,$G103-'Paramètres'!$D$22),'Paramètres'!$E$22))*'Paramètres'!$C$22),0))</f>
        <v/>
      </c>
      <c r="T103" s="24">
        <f>IF($A103="","",IFERROR(SUM($J103:$S103),0))</f>
        <v/>
      </c>
      <c r="U103" s="24">
        <f>IF($A103="","",IFERROR($E103+$F103+$H103+$T103,0))</f>
        <v/>
      </c>
      <c r="V103" s="24">
        <f>IF($A103="","",IFERROR($U103/12,0))</f>
        <v/>
      </c>
      <c r="W103" s="26">
        <f>IF($A103="","",IFERROR(($U103/$E103)-1,0))</f>
        <v/>
      </c>
      <c r="X103" s="14">
        <f>IF($A103="","",IFERROR(IF(OR($E103&lt;0,$F103&lt;0,$H103&lt;0),"À vérifier","OK"),"À vérifier"))</f>
        <v/>
      </c>
      <c r="Y103" s="14">
        <f>IF($A103="","",IFERROR(IF(COUNTIFS('Paramètres'!$F$13:$F$22,"Oui",'Paramètres'!$C$13:$C$22,0)&gt;0,"Taux actif à vérifier",IF(COUNTIFS('Paramètres'!$F$13:$F$22,"Oui",'Paramètres'!$H$13:$H$22,"")&gt;0,"Date à vérifier","OK")),"À vérifier"))</f>
        <v/>
      </c>
      <c r="Z103" s="14">
        <f>IF($A103="","",IFERROR(IF(ABS($U103-($E103+$F103+$H103+$T103))&lt;0.01,"OK","Écart à vérifier"),"Écart à vérifier"))</f>
        <v/>
      </c>
      <c r="AA103" s="14">
        <f>IF($A103="","",IFERROR(IF(AND($X103="OK",$Y103="OK",$Z103="OK"),"Calcul prêt","À vérifier"),"À vérifier"))</f>
        <v/>
      </c>
    </row>
    <row r="104">
      <c r="A104" s="19" t="n"/>
      <c r="B104" s="16" t="n"/>
      <c r="C104" s="16" t="n"/>
      <c r="D104" s="19" t="n"/>
      <c r="E104" s="21" t="n"/>
      <c r="F104" s="21" t="n"/>
      <c r="G104" s="24">
        <f>IF($A104="","",IFERROR($E104+$F104,0))</f>
        <v/>
      </c>
      <c r="H104" s="21" t="n"/>
      <c r="I104" s="25" t="n"/>
      <c r="J104" s="24">
        <f>IF($A104="","",IFERROR(IF('Paramètres'!$F$13&lt;&gt;"Oui",0,MIN(MAX(0,$G104-'Paramètres'!$D$13),IF('Paramètres'!$E$13=0,MAX(0,$G104-'Paramètres'!$D$13),'Paramètres'!$E$13))*'Paramètres'!$C$13),0))</f>
        <v/>
      </c>
      <c r="K104" s="24">
        <f>IF($A104="","",IFERROR(IF('Paramètres'!$F$14&lt;&gt;"Oui",0,MIN(MAX(0,$G104-'Paramètres'!$D$14),IF('Paramètres'!$E$14=0,MAX(0,$G104-'Paramètres'!$D$14),'Paramètres'!$E$14))*'Paramètres'!$C$14),0))</f>
        <v/>
      </c>
      <c r="L104" s="24">
        <f>IF($A104="","",IFERROR(IF('Paramètres'!$F$15&lt;&gt;"Oui",0,MIN(MAX(0,$G104-'Paramètres'!$D$15),IF('Paramètres'!$E$15=0,MAX(0,$G104-'Paramètres'!$D$15),'Paramètres'!$E$15))*'Paramètres'!$C$15),0))</f>
        <v/>
      </c>
      <c r="M104" s="24">
        <f>IF($A104="","",IFERROR(IF('Paramètres'!$F$16&lt;&gt;"Oui",0,MIN(MAX(0,$G104-'Paramètres'!$D$16),IF('Paramètres'!$E$16=0,MAX(0,$G104-'Paramètres'!$D$16),'Paramètres'!$E$16))*'Paramètres'!$C$16),0))</f>
        <v/>
      </c>
      <c r="N104" s="24">
        <f>IF($A104="","",IFERROR(IF('Paramètres'!$F$17&lt;&gt;"Oui",0,MIN(MAX(0,$G104-'Paramètres'!$D$17),IF('Paramètres'!$E$17=0,MAX(0,$G104-'Paramètres'!$D$17),'Paramètres'!$E$17))*'Paramètres'!$C$17),0))</f>
        <v/>
      </c>
      <c r="O104" s="24">
        <f>IF($A104="","",IFERROR(IF('Paramètres'!$F$18&lt;&gt;"Oui",0,MIN(MAX(0,$G104-'Paramètres'!$D$18),IF('Paramètres'!$E$18=0,MAX(0,$G104-'Paramètres'!$D$18),'Paramètres'!$E$18))*'Paramètres'!$C$18),0))</f>
        <v/>
      </c>
      <c r="P104" s="24">
        <f>IF($A104="","",IFERROR(IF('Paramètres'!$F$19&lt;&gt;"Oui",0,MIN(MAX(0,$G104-'Paramètres'!$D$19),IF('Paramètres'!$E$19=0,MAX(0,$G104-'Paramètres'!$D$19),'Paramètres'!$E$19))*'Paramètres'!$C$19),0))</f>
        <v/>
      </c>
      <c r="Q104" s="24">
        <f>IF($A104="","",IFERROR(IF('Paramètres'!$F$20&lt;&gt;"Oui",0,MIN(MAX(0,$G104-'Paramètres'!$D$20),IF('Paramètres'!$E$20=0,MAX(0,$G104-'Paramètres'!$D$20),'Paramètres'!$E$20))*'Paramètres'!$C$20),0))</f>
        <v/>
      </c>
      <c r="R104" s="24">
        <f>IF($A104="","",IFERROR(IF('Paramètres'!$F$21&lt;&gt;"Oui",0,MIN(MAX(0,$G104-'Paramètres'!$D$21),IF('Paramètres'!$E$21=0,MAX(0,$G104-'Paramètres'!$D$21),'Paramètres'!$E$21))*'Paramètres'!$C$21),0))</f>
        <v/>
      </c>
      <c r="S104" s="24">
        <f>IF($A104="","",IFERROR(IF('Paramètres'!$F$22&lt;&gt;"Oui",0,MIN(MAX(0,$G104-'Paramètres'!$D$22),IF('Paramètres'!$E$22=0,MAX(0,$G104-'Paramètres'!$D$22),'Paramètres'!$E$22))*'Paramètres'!$C$22),0))</f>
        <v/>
      </c>
      <c r="T104" s="24">
        <f>IF($A104="","",IFERROR(SUM($J104:$S104),0))</f>
        <v/>
      </c>
      <c r="U104" s="24">
        <f>IF($A104="","",IFERROR($E104+$F104+$H104+$T104,0))</f>
        <v/>
      </c>
      <c r="V104" s="24">
        <f>IF($A104="","",IFERROR($U104/12,0))</f>
        <v/>
      </c>
      <c r="W104" s="26">
        <f>IF($A104="","",IFERROR(($U104/$E104)-1,0))</f>
        <v/>
      </c>
      <c r="X104" s="14">
        <f>IF($A104="","",IFERROR(IF(OR($E104&lt;0,$F104&lt;0,$H104&lt;0),"À vérifier","OK"),"À vérifier"))</f>
        <v/>
      </c>
      <c r="Y104" s="14">
        <f>IF($A104="","",IFERROR(IF(COUNTIFS('Paramètres'!$F$13:$F$22,"Oui",'Paramètres'!$C$13:$C$22,0)&gt;0,"Taux actif à vérifier",IF(COUNTIFS('Paramètres'!$F$13:$F$22,"Oui",'Paramètres'!$H$13:$H$22,"")&gt;0,"Date à vérifier","OK")),"À vérifier"))</f>
        <v/>
      </c>
      <c r="Z104" s="14">
        <f>IF($A104="","",IFERROR(IF(ABS($U104-($E104+$F104+$H104+$T104))&lt;0.01,"OK","Écart à vérifier"),"Écart à vérifier"))</f>
        <v/>
      </c>
      <c r="AA104" s="14">
        <f>IF($A104="","",IFERROR(IF(AND($X104="OK",$Y104="OK",$Z104="OK"),"Calcul prêt","À vérifier"),"À vérifier"))</f>
        <v/>
      </c>
    </row>
    <row r="105">
      <c r="A105" s="19" t="n"/>
      <c r="B105" s="16" t="n"/>
      <c r="C105" s="16" t="n"/>
      <c r="D105" s="19" t="n"/>
      <c r="E105" s="21" t="n"/>
      <c r="F105" s="21" t="n"/>
      <c r="G105" s="24">
        <f>IF($A105="","",IFERROR($E105+$F105,0))</f>
        <v/>
      </c>
      <c r="H105" s="21" t="n"/>
      <c r="I105" s="25" t="n"/>
      <c r="J105" s="24">
        <f>IF($A105="","",IFERROR(IF('Paramètres'!$F$13&lt;&gt;"Oui",0,MIN(MAX(0,$G105-'Paramètres'!$D$13),IF('Paramètres'!$E$13=0,MAX(0,$G105-'Paramètres'!$D$13),'Paramètres'!$E$13))*'Paramètres'!$C$13),0))</f>
        <v/>
      </c>
      <c r="K105" s="24">
        <f>IF($A105="","",IFERROR(IF('Paramètres'!$F$14&lt;&gt;"Oui",0,MIN(MAX(0,$G105-'Paramètres'!$D$14),IF('Paramètres'!$E$14=0,MAX(0,$G105-'Paramètres'!$D$14),'Paramètres'!$E$14))*'Paramètres'!$C$14),0))</f>
        <v/>
      </c>
      <c r="L105" s="24">
        <f>IF($A105="","",IFERROR(IF('Paramètres'!$F$15&lt;&gt;"Oui",0,MIN(MAX(0,$G105-'Paramètres'!$D$15),IF('Paramètres'!$E$15=0,MAX(0,$G105-'Paramètres'!$D$15),'Paramètres'!$E$15))*'Paramètres'!$C$15),0))</f>
        <v/>
      </c>
      <c r="M105" s="24">
        <f>IF($A105="","",IFERROR(IF('Paramètres'!$F$16&lt;&gt;"Oui",0,MIN(MAX(0,$G105-'Paramètres'!$D$16),IF('Paramètres'!$E$16=0,MAX(0,$G105-'Paramètres'!$D$16),'Paramètres'!$E$16))*'Paramètres'!$C$16),0))</f>
        <v/>
      </c>
      <c r="N105" s="24">
        <f>IF($A105="","",IFERROR(IF('Paramètres'!$F$17&lt;&gt;"Oui",0,MIN(MAX(0,$G105-'Paramètres'!$D$17),IF('Paramètres'!$E$17=0,MAX(0,$G105-'Paramètres'!$D$17),'Paramètres'!$E$17))*'Paramètres'!$C$17),0))</f>
        <v/>
      </c>
      <c r="O105" s="24">
        <f>IF($A105="","",IFERROR(IF('Paramètres'!$F$18&lt;&gt;"Oui",0,MIN(MAX(0,$G105-'Paramètres'!$D$18),IF('Paramètres'!$E$18=0,MAX(0,$G105-'Paramètres'!$D$18),'Paramètres'!$E$18))*'Paramètres'!$C$18),0))</f>
        <v/>
      </c>
      <c r="P105" s="24">
        <f>IF($A105="","",IFERROR(IF('Paramètres'!$F$19&lt;&gt;"Oui",0,MIN(MAX(0,$G105-'Paramètres'!$D$19),IF('Paramètres'!$E$19=0,MAX(0,$G105-'Paramètres'!$D$19),'Paramètres'!$E$19))*'Paramètres'!$C$19),0))</f>
        <v/>
      </c>
      <c r="Q105" s="24">
        <f>IF($A105="","",IFERROR(IF('Paramètres'!$F$20&lt;&gt;"Oui",0,MIN(MAX(0,$G105-'Paramètres'!$D$20),IF('Paramètres'!$E$20=0,MAX(0,$G105-'Paramètres'!$D$20),'Paramètres'!$E$20))*'Paramètres'!$C$20),0))</f>
        <v/>
      </c>
      <c r="R105" s="24">
        <f>IF($A105="","",IFERROR(IF('Paramètres'!$F$21&lt;&gt;"Oui",0,MIN(MAX(0,$G105-'Paramètres'!$D$21),IF('Paramètres'!$E$21=0,MAX(0,$G105-'Paramètres'!$D$21),'Paramètres'!$E$21))*'Paramètres'!$C$21),0))</f>
        <v/>
      </c>
      <c r="S105" s="24">
        <f>IF($A105="","",IFERROR(IF('Paramètres'!$F$22&lt;&gt;"Oui",0,MIN(MAX(0,$G105-'Paramètres'!$D$22),IF('Paramètres'!$E$22=0,MAX(0,$G105-'Paramètres'!$D$22),'Paramètres'!$E$22))*'Paramètres'!$C$22),0))</f>
        <v/>
      </c>
      <c r="T105" s="24">
        <f>IF($A105="","",IFERROR(SUM($J105:$S105),0))</f>
        <v/>
      </c>
      <c r="U105" s="24">
        <f>IF($A105="","",IFERROR($E105+$F105+$H105+$T105,0))</f>
        <v/>
      </c>
      <c r="V105" s="24">
        <f>IF($A105="","",IFERROR($U105/12,0))</f>
        <v/>
      </c>
      <c r="W105" s="26">
        <f>IF($A105="","",IFERROR(($U105/$E105)-1,0))</f>
        <v/>
      </c>
      <c r="X105" s="14">
        <f>IF($A105="","",IFERROR(IF(OR($E105&lt;0,$F105&lt;0,$H105&lt;0),"À vérifier","OK"),"À vérifier"))</f>
        <v/>
      </c>
      <c r="Y105" s="14">
        <f>IF($A105="","",IFERROR(IF(COUNTIFS('Paramètres'!$F$13:$F$22,"Oui",'Paramètres'!$C$13:$C$22,0)&gt;0,"Taux actif à vérifier",IF(COUNTIFS('Paramètres'!$F$13:$F$22,"Oui",'Paramètres'!$H$13:$H$22,"")&gt;0,"Date à vérifier","OK")),"À vérifier"))</f>
        <v/>
      </c>
      <c r="Z105" s="14">
        <f>IF($A105="","",IFERROR(IF(ABS($U105-($E105+$F105+$H105+$T105))&lt;0.01,"OK","Écart à vérifier"),"Écart à vérifier"))</f>
        <v/>
      </c>
      <c r="AA105" s="14">
        <f>IF($A105="","",IFERROR(IF(AND($X105="OK",$Y105="OK",$Z105="OK"),"Calcul prêt","À vérifier"),"À vérifier"))</f>
        <v/>
      </c>
    </row>
    <row r="106">
      <c r="A106" s="19" t="n"/>
      <c r="B106" s="16" t="n"/>
      <c r="C106" s="16" t="n"/>
      <c r="D106" s="19" t="n"/>
      <c r="E106" s="21" t="n"/>
      <c r="F106" s="21" t="n"/>
      <c r="G106" s="24">
        <f>IF($A106="","",IFERROR($E106+$F106,0))</f>
        <v/>
      </c>
      <c r="H106" s="21" t="n"/>
      <c r="I106" s="25" t="n"/>
      <c r="J106" s="24">
        <f>IF($A106="","",IFERROR(IF('Paramètres'!$F$13&lt;&gt;"Oui",0,MIN(MAX(0,$G106-'Paramètres'!$D$13),IF('Paramètres'!$E$13=0,MAX(0,$G106-'Paramètres'!$D$13),'Paramètres'!$E$13))*'Paramètres'!$C$13),0))</f>
        <v/>
      </c>
      <c r="K106" s="24">
        <f>IF($A106="","",IFERROR(IF('Paramètres'!$F$14&lt;&gt;"Oui",0,MIN(MAX(0,$G106-'Paramètres'!$D$14),IF('Paramètres'!$E$14=0,MAX(0,$G106-'Paramètres'!$D$14),'Paramètres'!$E$14))*'Paramètres'!$C$14),0))</f>
        <v/>
      </c>
      <c r="L106" s="24">
        <f>IF($A106="","",IFERROR(IF('Paramètres'!$F$15&lt;&gt;"Oui",0,MIN(MAX(0,$G106-'Paramètres'!$D$15),IF('Paramètres'!$E$15=0,MAX(0,$G106-'Paramètres'!$D$15),'Paramètres'!$E$15))*'Paramètres'!$C$15),0))</f>
        <v/>
      </c>
      <c r="M106" s="24">
        <f>IF($A106="","",IFERROR(IF('Paramètres'!$F$16&lt;&gt;"Oui",0,MIN(MAX(0,$G106-'Paramètres'!$D$16),IF('Paramètres'!$E$16=0,MAX(0,$G106-'Paramètres'!$D$16),'Paramètres'!$E$16))*'Paramètres'!$C$16),0))</f>
        <v/>
      </c>
      <c r="N106" s="24">
        <f>IF($A106="","",IFERROR(IF('Paramètres'!$F$17&lt;&gt;"Oui",0,MIN(MAX(0,$G106-'Paramètres'!$D$17),IF('Paramètres'!$E$17=0,MAX(0,$G106-'Paramètres'!$D$17),'Paramètres'!$E$17))*'Paramètres'!$C$17),0))</f>
        <v/>
      </c>
      <c r="O106" s="24">
        <f>IF($A106="","",IFERROR(IF('Paramètres'!$F$18&lt;&gt;"Oui",0,MIN(MAX(0,$G106-'Paramètres'!$D$18),IF('Paramètres'!$E$18=0,MAX(0,$G106-'Paramètres'!$D$18),'Paramètres'!$E$18))*'Paramètres'!$C$18),0))</f>
        <v/>
      </c>
      <c r="P106" s="24">
        <f>IF($A106="","",IFERROR(IF('Paramètres'!$F$19&lt;&gt;"Oui",0,MIN(MAX(0,$G106-'Paramètres'!$D$19),IF('Paramètres'!$E$19=0,MAX(0,$G106-'Paramètres'!$D$19),'Paramètres'!$E$19))*'Paramètres'!$C$19),0))</f>
        <v/>
      </c>
      <c r="Q106" s="24">
        <f>IF($A106="","",IFERROR(IF('Paramètres'!$F$20&lt;&gt;"Oui",0,MIN(MAX(0,$G106-'Paramètres'!$D$20),IF('Paramètres'!$E$20=0,MAX(0,$G106-'Paramètres'!$D$20),'Paramètres'!$E$20))*'Paramètres'!$C$20),0))</f>
        <v/>
      </c>
      <c r="R106" s="24">
        <f>IF($A106="","",IFERROR(IF('Paramètres'!$F$21&lt;&gt;"Oui",0,MIN(MAX(0,$G106-'Paramètres'!$D$21),IF('Paramètres'!$E$21=0,MAX(0,$G106-'Paramètres'!$D$21),'Paramètres'!$E$21))*'Paramètres'!$C$21),0))</f>
        <v/>
      </c>
      <c r="S106" s="24">
        <f>IF($A106="","",IFERROR(IF('Paramètres'!$F$22&lt;&gt;"Oui",0,MIN(MAX(0,$G106-'Paramètres'!$D$22),IF('Paramètres'!$E$22=0,MAX(0,$G106-'Paramètres'!$D$22),'Paramètres'!$E$22))*'Paramètres'!$C$22),0))</f>
        <v/>
      </c>
      <c r="T106" s="24">
        <f>IF($A106="","",IFERROR(SUM($J106:$S106),0))</f>
        <v/>
      </c>
      <c r="U106" s="24">
        <f>IF($A106="","",IFERROR($E106+$F106+$H106+$T106,0))</f>
        <v/>
      </c>
      <c r="V106" s="24">
        <f>IF($A106="","",IFERROR($U106/12,0))</f>
        <v/>
      </c>
      <c r="W106" s="26">
        <f>IF($A106="","",IFERROR(($U106/$E106)-1,0))</f>
        <v/>
      </c>
      <c r="X106" s="14">
        <f>IF($A106="","",IFERROR(IF(OR($E106&lt;0,$F106&lt;0,$H106&lt;0),"À vérifier","OK"),"À vérifier"))</f>
        <v/>
      </c>
      <c r="Y106" s="14">
        <f>IF($A106="","",IFERROR(IF(COUNTIFS('Paramètres'!$F$13:$F$22,"Oui",'Paramètres'!$C$13:$C$22,0)&gt;0,"Taux actif à vérifier",IF(COUNTIFS('Paramètres'!$F$13:$F$22,"Oui",'Paramètres'!$H$13:$H$22,"")&gt;0,"Date à vérifier","OK")),"À vérifier"))</f>
        <v/>
      </c>
      <c r="Z106" s="14">
        <f>IF($A106="","",IFERROR(IF(ABS($U106-($E106+$F106+$H106+$T106))&lt;0.01,"OK","Écart à vérifier"),"Écart à vérifier"))</f>
        <v/>
      </c>
      <c r="AA106" s="14">
        <f>IF($A106="","",IFERROR(IF(AND($X106="OK",$Y106="OK",$Z106="OK"),"Calcul prêt","À vérifier"),"À vérifier"))</f>
        <v/>
      </c>
    </row>
    <row r="107">
      <c r="A107" s="3" t="inlineStr">
        <is>
          <t>Totaux filtrés</t>
        </is>
      </c>
      <c r="B107" s="27" t="n"/>
      <c r="C107" s="27" t="n"/>
      <c r="D107" s="27" t="n"/>
      <c r="E107" s="28">
        <f>IFERROR(SUBTOTAL(109,E7:E106),0)</f>
        <v/>
      </c>
      <c r="F107" s="28">
        <f>IFERROR(SUBTOTAL(109,F7:F106),0)</f>
        <v/>
      </c>
      <c r="G107" s="27" t="n"/>
      <c r="H107" s="28">
        <f>IFERROR(SUBTOTAL(109,H7:H106),0)</f>
        <v/>
      </c>
      <c r="I107" s="27" t="n"/>
      <c r="J107" s="27" t="n"/>
      <c r="K107" s="27" t="n"/>
      <c r="L107" s="27" t="n"/>
      <c r="M107" s="27" t="n"/>
      <c r="N107" s="27" t="n"/>
      <c r="O107" s="27" t="n"/>
      <c r="P107" s="27" t="n"/>
      <c r="Q107" s="27" t="n"/>
      <c r="R107" s="27" t="n"/>
      <c r="S107" s="27" t="n"/>
      <c r="T107" s="28">
        <f>IFERROR(SUBTOTAL(109,T7:T106),0)</f>
        <v/>
      </c>
      <c r="U107" s="28">
        <f>IFERROR(SUBTOTAL(109,U7:U106),0)</f>
        <v/>
      </c>
      <c r="V107" s="28">
        <f>IFERROR(SUBTOTAL(109,V7:V106),0)</f>
        <v/>
      </c>
      <c r="W107" s="27" t="n"/>
      <c r="X107" s="27" t="n"/>
      <c r="Y107" s="27" t="n"/>
      <c r="Z107" s="27" t="n"/>
      <c r="AA107" s="27" t="n"/>
    </row>
  </sheetData>
  <autoFilter ref="A6:AA106"/>
  <mergeCells count="3">
    <mergeCell ref="A1:AA1"/>
    <mergeCell ref="A2:AA2"/>
    <mergeCell ref="A3:AA3"/>
  </mergeCells>
  <conditionalFormatting sqref="X7:AA106">
    <cfRule type="expression" priority="1" dxfId="1">
      <formula>AND($A7&lt;&gt;"",$X7&lt;&gt;"OK")</formula>
    </cfRule>
  </conditionalFormatting>
  <conditionalFormatting sqref="AA7:AA106">
    <cfRule type="expression" priority="2" dxfId="0">
      <formula>$AA7="Calcul prêt"</formula>
    </cfRule>
  </conditionalFormatting>
  <conditionalFormatting sqref="E7:H106">
    <cfRule type="cellIs" priority="3" operator="lessThan" dxfId="2">
      <formula>0</formula>
    </cfRule>
    <cfRule type="expression" priority="4" dxfId="3">
      <formula>AND($A7&lt;&gt;"",E7="")</formula>
    </cfRule>
  </conditionalFormatting>
  <conditionalFormatting sqref="U7:V106">
    <cfRule type="cellIs" priority="5" operator="greaterThan" dxfId="4">
      <formula>0</formula>
    </cfRule>
  </conditionalFormatting>
  <dataValidations count="3">
    <dataValidation sqref="D7:D106" showErrorMessage="1" showInputMessage="1" allowBlank="1" type="list">
      <formula1>"Permanent,Temporaire,Contractuel"</formula1>
    </dataValidation>
    <dataValidation sqref="E7:E106" showErrorMessage="1" showInputMessage="1" allowBlank="1" type="decimal" operator="between">
      <formula1>0</formula1>
      <formula2>1000000</formula2>
    </dataValidation>
    <dataValidation sqref="F7:F106 H7:H106" showErrorMessage="1" showInputMessage="1" allowBlank="1" type="decimal" operator="greaterThanOrEqual">
      <formula1>0</formula1>
    </dataValidation>
  </dataValidations>
  <pageMargins left="0.75" right="0.75" top="1" bottom="1" header="0.5" footer="0.5"/>
  <pageSetup fitToHeight="0" fitToWidth="1"/>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2026-09-02T13:45:55Z</dcterms:created>
  <dcterms:modified xmlns:dcterms="http://purl.org/dc/terms/" xmlns:xsi="http://www.w3.org/2001/XMLSchema-instance" xsi:type="dcterms:W3CDTF">2026-09-02T13:45:55Z</dcterms:modified>
</cp:coreProperties>
</file>