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Saisie des heures" sheetId="2" state="visible" r:id="rId2"/>
    <sheet xmlns:r="http://schemas.openxmlformats.org/officeDocument/2006/relationships" name="Paramèt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 [$CAD-100C]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color rgb="00000000"/>
      <sz val="10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"/>
      <b val="1"/>
      <color rgb="00000000"/>
      <sz val="10"/>
    </font>
    <font>
      <name val="Aptos"/>
      <b val="1"/>
      <color rgb="00004B87"/>
      <sz val="12"/>
    </font>
  </fonts>
  <fills count="7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2F7FB"/>
      </patternFill>
    </fill>
    <fill>
      <patternFill patternType="solid">
        <fgColor rgb="002D6A9F"/>
      </patternFill>
    </fill>
    <fill>
      <patternFill patternType="solid">
        <fgColor rgb="00FFFFFF"/>
      </patternFill>
    </fill>
    <fill>
      <patternFill patternType="solid">
        <fgColor rgb="00FFF4D6"/>
      </patternFill>
    </fill>
  </fills>
  <borders count="11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4" fillId="4" borderId="1" pivotButton="0" quotePrefix="0" xfId="0"/>
    <xf numFmtId="164" fontId="5" fillId="6" borderId="1" applyAlignment="1" applyProtection="1" pivotButton="0" quotePrefix="0" xfId="0">
      <alignment horizontal="center" vertical="center"/>
      <protection locked="0" hidden="0"/>
    </xf>
    <xf numFmtId="0" fontId="3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2" fontId="5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2" fontId="6" fillId="3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2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2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6" borderId="1" applyAlignment="1" applyProtection="1" pivotButton="0" quotePrefix="0" xfId="0">
      <alignment horizontal="left" vertical="center"/>
      <protection locked="0" hidden="0"/>
    </xf>
    <xf numFmtId="164" fontId="2" fillId="6" borderId="1" applyAlignment="1" applyProtection="1" pivotButton="0" quotePrefix="0" xfId="0">
      <alignment horizontal="center" vertical="center"/>
      <protection locked="0" hidden="0"/>
    </xf>
    <xf numFmtId="164" fontId="2" fillId="3" borderId="1" applyAlignment="1" pivotButton="0" quotePrefix="0" xfId="0">
      <alignment horizontal="center" vertical="center"/>
    </xf>
    <xf numFmtId="2" fontId="2" fillId="6" borderId="1" applyAlignment="1" applyProtection="1" pivotButton="0" quotePrefix="0" xfId="0">
      <alignment horizontal="center" vertical="center"/>
      <protection locked="0" hidden="0"/>
    </xf>
    <xf numFmtId="164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" fontId="2" fillId="6" borderId="1" applyAlignment="1" applyProtection="1" pivotButton="0" quotePrefix="0" xfId="0">
      <alignment horizontal="center" vertical="center"/>
      <protection locked="0" hidden="0"/>
    </xf>
    <xf numFmtId="0" fontId="2" fillId="6" borderId="1" applyAlignment="1" applyProtection="1" pivotButton="0" quotePrefix="0" xfId="0">
      <alignment horizontal="center" vertical="center"/>
      <protection locked="0" hidden="0"/>
    </xf>
    <xf numFmtId="165" fontId="2" fillId="6" borderId="1" applyAlignment="1" applyProtection="1" pivotButton="0" quotePrefix="0" xfId="0">
      <alignment horizontal="center" vertical="center"/>
      <protection locked="0" hidden="0"/>
    </xf>
    <xf numFmtId="0" fontId="2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5">
    <dxf>
      <fill>
        <patternFill patternType="solid">
          <fgColor rgb="00FCE4D6"/>
        </patternFill>
      </fill>
    </dxf>
    <dxf>
      <fill>
        <patternFill patternType="solid">
          <fgColor rgb="00E7E6E6"/>
        </patternFill>
      </fill>
    </dxf>
    <dxf>
      <font>
        <name val="Aptos"/>
        <b val="1"/>
        <color rgb="00147D64"/>
        <sz val="10"/>
      </font>
      <fill>
        <patternFill patternType="solid">
          <fgColor rgb="00D9EAD3"/>
        </patternFill>
      </fill>
    </dxf>
    <dxf>
      <font>
        <name val="Aptos"/>
        <b val="1"/>
        <color rgb="00C73939"/>
        <sz val="10"/>
      </font>
      <fill>
        <patternFill patternType="solid">
          <fgColor rgb="00F4CCCC"/>
        </patternFill>
      </fill>
    </dxf>
    <dxf>
      <font>
        <name val="Aptos"/>
        <b val="1"/>
        <color rgb="00FFFFFF"/>
        <sz val="10"/>
      </font>
      <fill>
        <patternFill patternType="solid">
          <fgColor rgb="00C7393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régulières et heures supplémentaires par employé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bord'!D14</f>
            </strRef>
          </tx>
          <spPr>
            <a:solidFill xmlns:a="http://schemas.openxmlformats.org/drawingml/2006/main">
              <a:srgbClr val="004B87"/>
            </a:solidFill>
            <a:ln xmlns:a="http://schemas.openxmlformats.org/drawingml/2006/main">
              <a:prstDash val="solid"/>
            </a:ln>
          </spPr>
          <cat>
            <numRef>
              <f>'Tableau de bord'!$A$15:$A$17</f>
            </numRef>
          </cat>
          <val>
            <numRef>
              <f>'Tableau de bord'!$D$15:$D$17</f>
            </numRef>
          </val>
        </ser>
        <ser>
          <idx val="1"/>
          <order val="1"/>
          <tx>
            <strRef>
              <f>'Tableau de bord'!E14</f>
            </strRef>
          </tx>
          <spPr>
            <a:solidFill xmlns:a="http://schemas.openxmlformats.org/drawingml/2006/main">
              <a:srgbClr val="ED7D31"/>
            </a:solidFill>
            <a:ln xmlns:a="http://schemas.openxmlformats.org/drawingml/2006/main">
              <a:prstDash val="solid"/>
            </a:ln>
          </spPr>
          <cat>
            <numRef>
              <f>'Tableau de bord'!$A$15:$A$17</f>
            </numRef>
          </cat>
          <val>
            <numRef>
              <f>'Tableau de bord'!$E$15:$E$17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Employé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sumeEmployes" displayName="tblResumeEmployes" ref="A14:G17" headerRowCount="1">
  <autoFilter ref="A14:G17"/>
  <tableColumns count="7">
    <tableColumn id="1" name="Employé"/>
    <tableColumn id="2" name="Poste"/>
    <tableColumn id="3" name="Heures travaillées"/>
    <tableColumn id="4" name="Heures régulières"/>
    <tableColumn id="5" name="Heures supplémentaires"/>
    <tableColumn id="6" name="Rémunération brute totale"/>
    <tableColumn id="7" name="Statut de suiv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Heures" displayName="tblHeures" ref="A5:R305" headerRowCount="1">
  <autoFilter ref="A5:R305"/>
  <tableColumns count="18">
    <tableColumn id="1" name="No d’entrée"/>
    <tableColumn id="2" name="Date"/>
    <tableColumn id="3" name="Début de semaine"/>
    <tableColumn id="4" name="Employé"/>
    <tableColumn id="5" name="Poste"/>
    <tableColumn id="6" name="Taux horaire applicable"/>
    <tableColumn id="7" name="Heures travaillées"/>
    <tableColumn id="8" name="Heures cumulées avant cette date"/>
    <tableColumn id="9" name="Seuil hebdomadaire"/>
    <tableColumn id="10" name="Heures régulières"/>
    <tableColumn id="11" name="Heures supplémentaires"/>
    <tableColumn id="12" name="Multiplicateur HS"/>
    <tableColumn id="13" name="Rémunération régulière"/>
    <tableColumn id="14" name="Rémunération heures supplémentaires"/>
    <tableColumn id="15" name="Rémunération brute totale"/>
    <tableColumn id="16" name="Statut d’approbation"/>
    <tableColumn id="17" name="Note"/>
    <tableColumn id="18" name="Contrôle de lign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Parametres" displayName="tblParametres" ref="A4:C10" headerRowCount="1">
  <autoFilter ref="A4:C10"/>
  <tableColumns count="3">
    <tableColumn id="1" name="Paramètre"/>
    <tableColumn id="2" name="Valeur"/>
    <tableColumn id="3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TauxEmployes" displayName="tblTauxEmployes" ref="A13:F113" headerRowCount="1">
  <autoFilter ref="A13:F113"/>
  <tableColumns count="6">
    <tableColumn id="1" name="Employé"/>
    <tableColumn id="2" name="Poste"/>
    <tableColumn id="3" name="Date d’entrée en vigueur"/>
    <tableColumn id="4" name="Taux horaire"/>
    <tableColumn id="5" name="Actif"/>
    <tableColumn id="6" name="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18" customWidth="1" min="3" max="3"/>
    <col width="18" customWidth="1" min="4" max="4"/>
    <col width="21" customWidth="1" min="5" max="5"/>
    <col width="25" customWidth="1" min="6" max="6"/>
    <col width="29" customWidth="1" min="7" max="7"/>
    <col width="4" customWidth="1" min="8" max="8"/>
    <col width="48" customWidth="1" min="9" max="9"/>
    <col width="22" customWidth="1" min="10" max="10"/>
    <col width="3" customWidth="1" min="11" max="11"/>
  </cols>
  <sheetData>
    <row r="1">
      <c r="A1" s="1" t="inlineStr">
        <is>
          <t>Tableau de bord — Heures et rémunération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2" t="n"/>
    </row>
    <row r="2" ht="24" customHeight="1">
      <c r="A2" s="2" t="inlineStr">
        <is>
          <t>Les montants affichés sont des montants bruts avant retenues, cotisations et ajustements de paie.</t>
        </is>
      </c>
      <c r="B2" s="31" t="n"/>
      <c r="C2" s="31" t="n"/>
      <c r="D2" s="31" t="n"/>
      <c r="E2" s="31" t="n"/>
      <c r="F2" s="31" t="n"/>
      <c r="G2" s="31" t="n"/>
      <c r="H2" s="31" t="n"/>
      <c r="I2" s="31" t="n"/>
      <c r="J2" s="31" t="n"/>
      <c r="K2" s="32" t="n"/>
    </row>
    <row r="3"/>
    <row r="4">
      <c r="A4" s="3" t="inlineStr">
        <is>
          <t>Début de semaine à analyser</t>
        </is>
      </c>
      <c r="B4" s="4" t="n">
        <v>46265</v>
      </c>
      <c r="I4" s="5" t="inlineStr">
        <is>
          <t>Contrôles de cohérence</t>
        </is>
      </c>
    </row>
    <row r="5">
      <c r="I5" s="6" t="inlineStr">
        <is>
          <t>Écart entre les heures saisies et les heures calculées</t>
        </is>
      </c>
      <c r="J5" s="7">
        <f>IFERROR(B6-B7-B8,0)</f>
        <v/>
      </c>
    </row>
    <row r="6">
      <c r="A6" s="8" t="inlineStr">
        <is>
          <t>Heures travaillées</t>
        </is>
      </c>
      <c r="B6" s="9">
        <f>IFERROR(SUMIFS('Saisie des heures'!$G$6:$G$305,'Saisie des heures'!$C$6:$C$305,$B$4),0)</f>
        <v/>
      </c>
      <c r="I6" s="6" t="inlineStr">
        <is>
          <t>Écart entre la rémunération totale et ses composantes</t>
        </is>
      </c>
      <c r="J6" s="10">
        <f>IFERROR(B11-B9-B10,0)</f>
        <v/>
      </c>
    </row>
    <row r="7">
      <c r="A7" s="8" t="inlineStr">
        <is>
          <t>Heures régulières</t>
        </is>
      </c>
      <c r="B7" s="9">
        <f>IFERROR(SUMIFS('Saisie des heures'!$J$6:$J$305,'Saisie des heures'!$C$6:$C$305,$B$4),0)</f>
        <v/>
      </c>
      <c r="I7" s="6" t="inlineStr">
        <is>
          <t>Lignes à corriger</t>
        </is>
      </c>
      <c r="J7" s="11">
        <f>COUNTIF('Saisie des heures'!$R$6:$R$305,"À corriger")+COUNTIF('Saisie des heures'!$R$6:$R$305,"Doublon employé/date")</f>
        <v/>
      </c>
    </row>
    <row r="8">
      <c r="A8" s="8" t="inlineStr">
        <is>
          <t>Heures supplémentaires</t>
        </is>
      </c>
      <c r="B8" s="9">
        <f>IFERROR(SUMIFS('Saisie des heures'!$K$6:$K$305,'Saisie des heures'!$C$6:$C$305,$B$4),0)</f>
        <v/>
      </c>
      <c r="I8" s="6" t="inlineStr">
        <is>
          <t>Lignes en attente d’approbation</t>
        </is>
      </c>
      <c r="J8" s="11">
        <f>COUNTIFS('Saisie des heures'!$C$6:$C$305,$B$4,'Saisie des heures'!$P$6:$P$305,"En attente")</f>
        <v/>
      </c>
    </row>
    <row r="9">
      <c r="A9" s="8" t="inlineStr">
        <is>
          <t>Rémunération régulière</t>
        </is>
      </c>
      <c r="B9" s="12">
        <f>IFERROR(SUMIFS('Saisie des heures'!$M$6:$M$305,'Saisie des heures'!$C$6:$C$305,$B$4),0)</f>
        <v/>
      </c>
      <c r="I9" s="6" t="inlineStr">
        <is>
          <t>Lignes approuvées</t>
        </is>
      </c>
      <c r="J9" s="11">
        <f>COUNTIFS('Saisie des heures'!$C$6:$C$305,$B$4,'Saisie des heures'!$P$6:$P$305,"Approuvé")</f>
        <v/>
      </c>
    </row>
    <row r="10">
      <c r="A10" s="8" t="inlineStr">
        <is>
          <t>Rémunération heures supplémentaires</t>
        </is>
      </c>
      <c r="B10" s="12">
        <f>IFERROR(SUMIFS('Saisie des heures'!$N$6:$N$305,'Saisie des heures'!$C$6:$C$305,$B$4),0)</f>
        <v/>
      </c>
      <c r="I10" s="6" t="inlineStr">
        <is>
          <t>État global</t>
        </is>
      </c>
      <c r="J10" s="13">
        <f>IF(OR(J5&lt;&gt;0,J6&lt;&gt;0,J7&gt;0),"Vérification requise","Totaux cohérents")</f>
        <v/>
      </c>
    </row>
    <row r="11">
      <c r="A11" s="8" t="inlineStr">
        <is>
          <t>Rémunération brute totale</t>
        </is>
      </c>
      <c r="B11" s="12">
        <f>IFERROR(SUMIFS('Saisie des heures'!$O$6:$O$305,'Saisie des heures'!$C$6:$C$305,$B$4),0)</f>
        <v/>
      </c>
      <c r="J11">
        <f>""</f>
        <v/>
      </c>
    </row>
    <row r="12">
      <c r="J12">
        <f>""</f>
        <v/>
      </c>
    </row>
    <row r="13">
      <c r="J13">
        <f>""</f>
        <v/>
      </c>
    </row>
    <row r="14">
      <c r="A14" s="14" t="inlineStr">
        <is>
          <t>Employé</t>
        </is>
      </c>
      <c r="B14" s="14" t="inlineStr">
        <is>
          <t>Poste</t>
        </is>
      </c>
      <c r="C14" s="14" t="inlineStr">
        <is>
          <t>Heures travaillées</t>
        </is>
      </c>
      <c r="D14" s="14" t="inlineStr">
        <is>
          <t>Heures régulières</t>
        </is>
      </c>
      <c r="E14" s="14" t="inlineStr">
        <is>
          <t>Heures supplémentaires</t>
        </is>
      </c>
      <c r="F14" s="14" t="inlineStr">
        <is>
          <t>Rémunération brute totale</t>
        </is>
      </c>
      <c r="G14" s="14" t="inlineStr">
        <is>
          <t>Statut de suivi</t>
        </is>
      </c>
      <c r="J14">
        <f>""</f>
        <v/>
      </c>
    </row>
    <row r="15">
      <c r="A15" s="2" t="inlineStr">
        <is>
          <t>Sophie Tremblay</t>
        </is>
      </c>
      <c r="B15" s="2">
        <f>IFERROR(VLOOKUP(A15,'Paramètres'!$A$14:$F$113,2,FALSE),"")</f>
        <v/>
      </c>
      <c r="C15" s="15">
        <f>IFERROR(SUMIFS('Saisie des heures'!$G$6:$G$305,'Saisie des heures'!$D$6:$D$305,A15,'Saisie des heures'!$C$6:$C$305,$B$4),0)</f>
        <v/>
      </c>
      <c r="D15" s="15">
        <f>IFERROR(SUMIFS('Saisie des heures'!$J$6:$J$305,'Saisie des heures'!$D$6:$D$305,A15,'Saisie des heures'!$C$6:$C$305,$B$4),0)</f>
        <v/>
      </c>
      <c r="E15" s="15">
        <f>IFERROR(SUMIFS('Saisie des heures'!$K$6:$K$305,'Saisie des heures'!$D$6:$D$305,A15,'Saisie des heures'!$C$6:$C$305,$B$4),0)</f>
        <v/>
      </c>
      <c r="F15" s="16">
        <f>IFERROR(SUMIFS('Saisie des heures'!$O$6:$O$305,'Saisie des heures'!$D$6:$D$305,A15,'Saisie des heures'!$C$6:$C$305,$B$4),0)</f>
        <v/>
      </c>
      <c r="G15" s="2">
        <f>IF(E15&gt;0,"Heures supplémentaires à valider",IF(C15=0,"Aucune heure saisie","Conforme"))</f>
        <v/>
      </c>
      <c r="J15">
        <f>""</f>
        <v/>
      </c>
    </row>
    <row r="16">
      <c r="A16" s="17" t="inlineStr">
        <is>
          <t>Marc Gagnon</t>
        </is>
      </c>
      <c r="B16" s="17">
        <f>IFERROR(VLOOKUP(A16,'Paramètres'!$A$14:$F$113,2,FALSE),"")</f>
        <v/>
      </c>
      <c r="C16" s="18">
        <f>IFERROR(SUMIFS('Saisie des heures'!$G$6:$G$305,'Saisie des heures'!$D$6:$D$305,A16,'Saisie des heures'!$C$6:$C$305,$B$4),0)</f>
        <v/>
      </c>
      <c r="D16" s="18">
        <f>IFERROR(SUMIFS('Saisie des heures'!$J$6:$J$305,'Saisie des heures'!$D$6:$D$305,A16,'Saisie des heures'!$C$6:$C$305,$B$4),0)</f>
        <v/>
      </c>
      <c r="E16" s="18">
        <f>IFERROR(SUMIFS('Saisie des heures'!$K$6:$K$305,'Saisie des heures'!$D$6:$D$305,A16,'Saisie des heures'!$C$6:$C$305,$B$4),0)</f>
        <v/>
      </c>
      <c r="F16" s="19">
        <f>IFERROR(SUMIFS('Saisie des heures'!$O$6:$O$305,'Saisie des heures'!$D$6:$D$305,A16,'Saisie des heures'!$C$6:$C$305,$B$4),0)</f>
        <v/>
      </c>
      <c r="G16" s="17">
        <f>IF(E16&gt;0,"Heures supplémentaires à valider",IF(C16=0,"Aucune heure saisie","Conforme"))</f>
        <v/>
      </c>
      <c r="J16">
        <f>""</f>
        <v/>
      </c>
    </row>
    <row r="17">
      <c r="A17" s="2" t="inlineStr">
        <is>
          <t>Émile Bouchard</t>
        </is>
      </c>
      <c r="B17" s="2">
        <f>IFERROR(VLOOKUP(A17,'Paramètres'!$A$14:$F$113,2,FALSE),"")</f>
        <v/>
      </c>
      <c r="C17" s="15">
        <f>IFERROR(SUMIFS('Saisie des heures'!$G$6:$G$305,'Saisie des heures'!$D$6:$D$305,A17,'Saisie des heures'!$C$6:$C$305,$B$4),0)</f>
        <v/>
      </c>
      <c r="D17" s="15">
        <f>IFERROR(SUMIFS('Saisie des heures'!$J$6:$J$305,'Saisie des heures'!$D$6:$D$305,A17,'Saisie des heures'!$C$6:$C$305,$B$4),0)</f>
        <v/>
      </c>
      <c r="E17" s="15">
        <f>IFERROR(SUMIFS('Saisie des heures'!$K$6:$K$305,'Saisie des heures'!$D$6:$D$305,A17,'Saisie des heures'!$C$6:$C$305,$B$4),0)</f>
        <v/>
      </c>
      <c r="F17" s="16">
        <f>IFERROR(SUMIFS('Saisie des heures'!$O$6:$O$305,'Saisie des heures'!$D$6:$D$305,A17,'Saisie des heures'!$C$6:$C$305,$B$4),0)</f>
        <v/>
      </c>
      <c r="G17" s="2">
        <f>IF(E17&gt;0,"Heures supplémentaires à valider",IF(C17=0,"Aucune heure saisie","Conforme"))</f>
        <v/>
      </c>
      <c r="J17">
        <f>""</f>
        <v/>
      </c>
    </row>
    <row r="18">
      <c r="B18">
        <f>""</f>
        <v/>
      </c>
      <c r="C18">
        <f>""</f>
        <v/>
      </c>
      <c r="D18">
        <f>""</f>
        <v/>
      </c>
      <c r="E18">
        <f>""</f>
        <v/>
      </c>
      <c r="F18">
        <f>""</f>
        <v/>
      </c>
      <c r="G18">
        <f>""</f>
        <v/>
      </c>
      <c r="J18">
        <f>""</f>
        <v/>
      </c>
    </row>
    <row r="19">
      <c r="B19">
        <f>""</f>
        <v/>
      </c>
      <c r="C19">
        <f>""</f>
        <v/>
      </c>
      <c r="D19">
        <f>""</f>
        <v/>
      </c>
      <c r="E19">
        <f>""</f>
        <v/>
      </c>
      <c r="F19">
        <f>""</f>
        <v/>
      </c>
      <c r="G19">
        <f>""</f>
        <v/>
      </c>
      <c r="J19">
        <f>""</f>
        <v/>
      </c>
    </row>
    <row r="20">
      <c r="B20">
        <f>""</f>
        <v/>
      </c>
      <c r="C20">
        <f>""</f>
        <v/>
      </c>
      <c r="D20">
        <f>""</f>
        <v/>
      </c>
      <c r="E20">
        <f>""</f>
        <v/>
      </c>
      <c r="F20">
        <f>""</f>
        <v/>
      </c>
      <c r="G20">
        <f>""</f>
        <v/>
      </c>
      <c r="J20">
        <f>""</f>
        <v/>
      </c>
    </row>
    <row r="21">
      <c r="B21">
        <f>""</f>
        <v/>
      </c>
      <c r="C21">
        <f>""</f>
        <v/>
      </c>
      <c r="D21">
        <f>""</f>
        <v/>
      </c>
      <c r="E21">
        <f>""</f>
        <v/>
      </c>
      <c r="F21">
        <f>""</f>
        <v/>
      </c>
      <c r="G21">
        <f>""</f>
        <v/>
      </c>
      <c r="J21">
        <f>""</f>
        <v/>
      </c>
    </row>
    <row r="22">
      <c r="B22">
        <f>""</f>
        <v/>
      </c>
      <c r="C22">
        <f>""</f>
        <v/>
      </c>
      <c r="D22">
        <f>""</f>
        <v/>
      </c>
      <c r="E22">
        <f>""</f>
        <v/>
      </c>
      <c r="F22">
        <f>""</f>
        <v/>
      </c>
      <c r="G22">
        <f>""</f>
        <v/>
      </c>
      <c r="J22">
        <f>""</f>
        <v/>
      </c>
    </row>
    <row r="23">
      <c r="B23">
        <f>""</f>
        <v/>
      </c>
      <c r="C23">
        <f>""</f>
        <v/>
      </c>
      <c r="D23">
        <f>""</f>
        <v/>
      </c>
      <c r="E23">
        <f>""</f>
        <v/>
      </c>
      <c r="F23">
        <f>""</f>
        <v/>
      </c>
      <c r="G23">
        <f>""</f>
        <v/>
      </c>
      <c r="J23">
        <f>""</f>
        <v/>
      </c>
    </row>
    <row r="24"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  <c r="G24">
        <f>""</f>
        <v/>
      </c>
      <c r="J24">
        <f>""</f>
        <v/>
      </c>
    </row>
    <row r="25"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G25">
        <f>""</f>
        <v/>
      </c>
      <c r="J25">
        <f>""</f>
        <v/>
      </c>
    </row>
    <row r="26"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G26">
        <f>""</f>
        <v/>
      </c>
      <c r="J26">
        <f>""</f>
        <v/>
      </c>
    </row>
    <row r="27"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  <c r="J27">
        <f>""</f>
        <v/>
      </c>
    </row>
    <row r="28"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J28">
        <f>""</f>
        <v/>
      </c>
    </row>
    <row r="29"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J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J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J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J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J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J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J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J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J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J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J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J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J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J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J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J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J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J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J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J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J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J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J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J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J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J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J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J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J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J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J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J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J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J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J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J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J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J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J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J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J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J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J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J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J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J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J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J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J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J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J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J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J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J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J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J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J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J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J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J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J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J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J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J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J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J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J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J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J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J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J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J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J101">
        <f>""</f>
        <v/>
      </c>
    </row>
  </sheetData>
  <mergeCells count="2">
    <mergeCell ref="A1:K1"/>
    <mergeCell ref="A2:K2"/>
  </mergeCells>
  <conditionalFormatting sqref="G15:G17">
    <cfRule type="expression" priority="1" dxfId="0">
      <formula>$G15="Heures supplémentaires à valider"</formula>
    </cfRule>
    <cfRule type="expression" priority="2" dxfId="1">
      <formula>$G15="Aucune heure saisie"</formula>
    </cfRule>
    <cfRule type="expression" priority="3" dxfId="2">
      <formula>$G15="Conforme"</formula>
    </cfRule>
  </conditionalFormatting>
  <conditionalFormatting sqref="J10">
    <cfRule type="expression" priority="4" dxfId="2">
      <formula>J10="Totaux cohérents"</formula>
    </cfRule>
    <cfRule type="expression" priority="5" dxfId="3">
      <formula>J10="Vérification requise"</formula>
    </cfRule>
  </conditionalFormatting>
  <dataValidations count="1">
    <dataValidation sqref="B4" showErrorMessage="1" showInputMessage="1" allowBlank="0" errorTitle="Date invalide" error="Saisir une date valide." promptTitle="Semaine à analyser" prompt="Saisir le début de la semaine de travail à analyser." type="date" operator="greaterThan">
      <formula1>1</formula1>
    </dataValidation>
  </dataValidation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7" customWidth="1" min="3" max="3"/>
    <col width="24" customWidth="1" min="4" max="4"/>
    <col width="30" customWidth="1" min="5" max="5"/>
    <col width="19" customWidth="1" min="6" max="6"/>
    <col width="17" customWidth="1" min="7" max="7"/>
    <col width="25" customWidth="1" min="8" max="8"/>
    <col width="18" customWidth="1" min="9" max="9"/>
    <col width="17" customWidth="1" min="10" max="10"/>
    <col width="20" customWidth="1" min="11" max="11"/>
    <col width="17" customWidth="1" min="12" max="12"/>
    <col width="21" customWidth="1" min="13" max="13"/>
    <col width="29" customWidth="1" min="14" max="14"/>
    <col width="24" customWidth="1" min="15" max="15"/>
    <col width="20" customWidth="1" min="16" max="16"/>
    <col width="32" customWidth="1" min="17" max="17"/>
    <col width="22" customWidth="1" min="18" max="18"/>
  </cols>
  <sheetData>
    <row r="1">
      <c r="A1" s="1" t="inlineStr">
        <is>
          <t>Saisie et calcul des heures travaillées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2" t="n"/>
    </row>
    <row r="2" ht="30" customHeight="1">
      <c r="A2" s="20" t="inlineStr">
        <is>
          <t>Saisir une seule ligne par employé et par date. Les heures supplémentaires sont calculées selon les paramètres de la feuille « Paramètres » et selon l’ordre chronologique des dates.</t>
        </is>
      </c>
      <c r="B2" s="31" t="n"/>
      <c r="C2" s="31" t="n"/>
      <c r="D2" s="31" t="n"/>
      <c r="E2" s="31" t="n"/>
      <c r="F2" s="31" t="n"/>
      <c r="G2" s="31" t="n"/>
      <c r="H2" s="31" t="n"/>
      <c r="I2" s="31" t="n"/>
      <c r="J2" s="31" t="n"/>
      <c r="K2" s="31" t="n"/>
      <c r="L2" s="31" t="n"/>
      <c r="M2" s="31" t="n"/>
      <c r="N2" s="31" t="n"/>
      <c r="O2" s="31" t="n"/>
      <c r="P2" s="31" t="n"/>
      <c r="Q2" s="31" t="n"/>
      <c r="R2" s="32" t="n"/>
    </row>
    <row r="5">
      <c r="A5" s="14" t="inlineStr">
        <is>
          <t>No d’entrée</t>
        </is>
      </c>
      <c r="B5" s="14" t="inlineStr">
        <is>
          <t>Date</t>
        </is>
      </c>
      <c r="C5" s="14" t="inlineStr">
        <is>
          <t>Début de semaine</t>
        </is>
      </c>
      <c r="D5" s="14" t="inlineStr">
        <is>
          <t>Employé</t>
        </is>
      </c>
      <c r="E5" s="14" t="inlineStr">
        <is>
          <t>Poste</t>
        </is>
      </c>
      <c r="F5" s="14" t="inlineStr">
        <is>
          <t>Taux horaire applicable</t>
        </is>
      </c>
      <c r="G5" s="14" t="inlineStr">
        <is>
          <t>Heures travaillées</t>
        </is>
      </c>
      <c r="H5" s="14" t="inlineStr">
        <is>
          <t>Heures cumulées avant cette date</t>
        </is>
      </c>
      <c r="I5" s="14" t="inlineStr">
        <is>
          <t>Seuil hebdomadaire</t>
        </is>
      </c>
      <c r="J5" s="14" t="inlineStr">
        <is>
          <t>Heures régulières</t>
        </is>
      </c>
      <c r="K5" s="14" t="inlineStr">
        <is>
          <t>Heures supplémentaires</t>
        </is>
      </c>
      <c r="L5" s="14" t="inlineStr">
        <is>
          <t>Multiplicateur HS</t>
        </is>
      </c>
      <c r="M5" s="14" t="inlineStr">
        <is>
          <t>Rémunération régulière</t>
        </is>
      </c>
      <c r="N5" s="14" t="inlineStr">
        <is>
          <t>Rémunération heures supplémentaires</t>
        </is>
      </c>
      <c r="O5" s="14" t="inlineStr">
        <is>
          <t>Rémunération brute totale</t>
        </is>
      </c>
      <c r="P5" s="14" t="inlineStr">
        <is>
          <t>Statut d’approbation</t>
        </is>
      </c>
      <c r="Q5" s="14" t="inlineStr">
        <is>
          <t>Note</t>
        </is>
      </c>
      <c r="R5" s="14" t="inlineStr">
        <is>
          <t>Contrôle de ligne</t>
        </is>
      </c>
    </row>
    <row r="6">
      <c r="A6" s="21" t="inlineStr">
        <is>
          <t>H-2026-001</t>
        </is>
      </c>
      <c r="B6" s="22" t="n">
        <v>46265</v>
      </c>
      <c r="C6" s="23">
        <f>IF(B6="","",B6-MOD(B6-'Paramètres'!$B$10-('Paramètres'!$B$7-1),7))</f>
        <v/>
      </c>
      <c r="D6" s="21" t="inlineStr">
        <is>
          <t>Sophie Tremblay</t>
        </is>
      </c>
      <c r="E6" s="2">
        <f>IF(D6="","",IFERROR(VLOOKUP(D6,'Paramètres'!$A$14:$F$113,2,FALSE),""))</f>
        <v/>
      </c>
      <c r="F6" s="16">
        <f>IF(OR(D6="",B6=""),"",IFERROR(IF(COUNTIFS('Paramètres'!$A$14:$A$113,D6,'Paramètres'!$C$14:$C$113,"&lt;="&amp;B6)&gt;0,VLOOKUP(D6,'Paramètres'!$A$14:$D$113,4,FALSE),""),""))</f>
        <v/>
      </c>
      <c r="G6" s="24" t="n">
        <v>8</v>
      </c>
      <c r="H6" s="15">
        <f>IF(OR(D6="",C6="",B6=""),"",IFERROR(SUMIFS($G$6:$G$305,$D$6:$D$305,D6,$C$6:$C$305,C6,$B$6:$B$305,"&lt;"&amp;B6),0))</f>
        <v/>
      </c>
      <c r="I6" s="15">
        <f>IF(D6="","",'Paramètres'!$B$5)</f>
        <v/>
      </c>
      <c r="J6" s="15">
        <f>IF(OR(G6="",I6=""),"",IFERROR(MIN(G6,MAX(0,I6-H6)),0))</f>
        <v/>
      </c>
      <c r="K6" s="15">
        <f>IF(OR(G6="",J6=""),"",IFERROR(MAX(0,G6-J6),0))</f>
        <v/>
      </c>
      <c r="L6" s="15">
        <f>IF(D6="","",'Paramètres'!$B$6)</f>
        <v/>
      </c>
      <c r="M6" s="16">
        <f>IF(OR(J6="",F6=""),"",IFERROR(J6*F6,0))</f>
        <v/>
      </c>
      <c r="N6" s="16">
        <f>IF(OR(K6="",F6="",L6=""),"",IFERROR(K6*F6*L6,0))</f>
        <v/>
      </c>
      <c r="O6" s="16">
        <f>IF(OR(M6="",N6=""),"",IFERROR(M6+N6,0))</f>
        <v/>
      </c>
      <c r="P6" s="21" t="inlineStr">
        <is>
          <t>Approuvé</t>
        </is>
      </c>
      <c r="Q6" s="21" t="inlineStr">
        <is>
          <t>Préparation des dossiers mensuels</t>
        </is>
      </c>
      <c r="R6" s="2">
        <f>IF(D6="","",IF(COUNTIFS($D$6:$D$305,D6,$B$6:$B$305,B6)&gt;1,"Doublon employé/date",IF(OR(B6="",G6="",G6&lt;0,G6&gt;24,F6=""),"À corriger","OK")))</f>
        <v/>
      </c>
    </row>
    <row r="7">
      <c r="A7" s="21" t="inlineStr">
        <is>
          <t>H-2026-002</t>
        </is>
      </c>
      <c r="B7" s="22" t="n">
        <v>46266</v>
      </c>
      <c r="C7" s="25">
        <f>IF(B7="","",B7-MOD(B7-'Paramètres'!$B$10-('Paramètres'!$B$7-1),7))</f>
        <v/>
      </c>
      <c r="D7" s="21" t="inlineStr">
        <is>
          <t>Sophie Tremblay</t>
        </is>
      </c>
      <c r="E7" s="17">
        <f>IF(D7="","",IFERROR(VLOOKUP(D7,'Paramètres'!$A$14:$F$113,2,FALSE),""))</f>
        <v/>
      </c>
      <c r="F7" s="19">
        <f>IF(OR(D7="",B7=""),"",IFERROR(IF(COUNTIFS('Paramètres'!$A$14:$A$113,D7,'Paramètres'!$C$14:$C$113,"&lt;="&amp;B7)&gt;0,VLOOKUP(D7,'Paramètres'!$A$14:$D$113,4,FALSE),""),""))</f>
        <v/>
      </c>
      <c r="G7" s="24" t="n">
        <v>8</v>
      </c>
      <c r="H7" s="18">
        <f>IF(OR(D7="",C7="",B7=""),"",IFERROR(SUMIFS($G$6:$G$305,$D$6:$D$305,D7,$C$6:$C$305,C7,$B$6:$B$305,"&lt;"&amp;B7),0))</f>
        <v/>
      </c>
      <c r="I7" s="18">
        <f>IF(D7="","",'Paramètres'!$B$5)</f>
        <v/>
      </c>
      <c r="J7" s="18">
        <f>IF(OR(G7="",I7=""),"",IFERROR(MIN(G7,MAX(0,I7-H7)),0))</f>
        <v/>
      </c>
      <c r="K7" s="18">
        <f>IF(OR(G7="",J7=""),"",IFERROR(MAX(0,G7-J7),0))</f>
        <v/>
      </c>
      <c r="L7" s="18">
        <f>IF(D7="","",'Paramètres'!$B$6)</f>
        <v/>
      </c>
      <c r="M7" s="19">
        <f>IF(OR(J7="",F7=""),"",IFERROR(J7*F7,0))</f>
        <v/>
      </c>
      <c r="N7" s="19">
        <f>IF(OR(K7="",F7="",L7=""),"",IFERROR(K7*F7*L7,0))</f>
        <v/>
      </c>
      <c r="O7" s="19">
        <f>IF(OR(M7="",N7=""),"",IFERROR(M7+N7,0))</f>
        <v/>
      </c>
      <c r="P7" s="21" t="inlineStr">
        <is>
          <t>Approuvé</t>
        </is>
      </c>
      <c r="Q7" s="21" t="inlineStr">
        <is>
          <t>Soutien administratif</t>
        </is>
      </c>
      <c r="R7" s="17">
        <f>IF(D7="","",IF(COUNTIFS($D$6:$D$305,D7,$B$6:$B$305,B7)&gt;1,"Doublon employé/date",IF(OR(B7="",G7="",G7&lt;0,G7&gt;24,F7=""),"À corriger","OK")))</f>
        <v/>
      </c>
    </row>
    <row r="8">
      <c r="A8" s="21" t="inlineStr">
        <is>
          <t>H-2026-003</t>
        </is>
      </c>
      <c r="B8" s="22" t="n">
        <v>46267</v>
      </c>
      <c r="C8" s="23">
        <f>IF(B8="","",B8-MOD(B8-'Paramètres'!$B$10-('Paramètres'!$B$7-1),7))</f>
        <v/>
      </c>
      <c r="D8" s="21" t="inlineStr">
        <is>
          <t>Sophie Tremblay</t>
        </is>
      </c>
      <c r="E8" s="2">
        <f>IF(D8="","",IFERROR(VLOOKUP(D8,'Paramètres'!$A$14:$F$113,2,FALSE),""))</f>
        <v/>
      </c>
      <c r="F8" s="16">
        <f>IF(OR(D8="",B8=""),"",IFERROR(IF(COUNTIFS('Paramètres'!$A$14:$A$113,D8,'Paramètres'!$C$14:$C$113,"&lt;="&amp;B8)&gt;0,VLOOKUP(D8,'Paramètres'!$A$14:$D$113,4,FALSE),""),""))</f>
        <v/>
      </c>
      <c r="G8" s="24" t="n">
        <v>8</v>
      </c>
      <c r="H8" s="15">
        <f>IF(OR(D8="",C8="",B8=""),"",IFERROR(SUMIFS($G$6:$G$305,$D$6:$D$305,D8,$C$6:$C$305,C8,$B$6:$B$305,"&lt;"&amp;B8),0))</f>
        <v/>
      </c>
      <c r="I8" s="15">
        <f>IF(D8="","",'Paramètres'!$B$5)</f>
        <v/>
      </c>
      <c r="J8" s="15">
        <f>IF(OR(G8="",I8=""),"",IFERROR(MIN(G8,MAX(0,I8-H8)),0))</f>
        <v/>
      </c>
      <c r="K8" s="15">
        <f>IF(OR(G8="",J8=""),"",IFERROR(MAX(0,G8-J8),0))</f>
        <v/>
      </c>
      <c r="L8" s="15">
        <f>IF(D8="","",'Paramètres'!$B$6)</f>
        <v/>
      </c>
      <c r="M8" s="16">
        <f>IF(OR(J8="",F8=""),"",IFERROR(J8*F8,0))</f>
        <v/>
      </c>
      <c r="N8" s="16">
        <f>IF(OR(K8="",F8="",L8=""),"",IFERROR(K8*F8*L8,0))</f>
        <v/>
      </c>
      <c r="O8" s="16">
        <f>IF(OR(M8="",N8=""),"",IFERROR(M8+N8,0))</f>
        <v/>
      </c>
      <c r="P8" s="21" t="inlineStr">
        <is>
          <t>Approuvé</t>
        </is>
      </c>
      <c r="Q8" s="21" t="inlineStr">
        <is>
          <t>Facturation et suivis clients</t>
        </is>
      </c>
      <c r="R8" s="2">
        <f>IF(D8="","",IF(COUNTIFS($D$6:$D$305,D8,$B$6:$B$305,B8)&gt;1,"Doublon employé/date",IF(OR(B8="",G8="",G8&lt;0,G8&gt;24,F8=""),"À corriger","OK")))</f>
        <v/>
      </c>
    </row>
    <row r="9">
      <c r="A9" s="21" t="inlineStr">
        <is>
          <t>H-2026-004</t>
        </is>
      </c>
      <c r="B9" s="22" t="n">
        <v>46268</v>
      </c>
      <c r="C9" s="25">
        <f>IF(B9="","",B9-MOD(B9-'Paramètres'!$B$10-('Paramètres'!$B$7-1),7))</f>
        <v/>
      </c>
      <c r="D9" s="21" t="inlineStr">
        <is>
          <t>Sophie Tremblay</t>
        </is>
      </c>
      <c r="E9" s="17">
        <f>IF(D9="","",IFERROR(VLOOKUP(D9,'Paramètres'!$A$14:$F$113,2,FALSE),""))</f>
        <v/>
      </c>
      <c r="F9" s="19">
        <f>IF(OR(D9="",B9=""),"",IFERROR(IF(COUNTIFS('Paramètres'!$A$14:$A$113,D9,'Paramètres'!$C$14:$C$113,"&lt;="&amp;B9)&gt;0,VLOOKUP(D9,'Paramètres'!$A$14:$D$113,4,FALSE),""),""))</f>
        <v/>
      </c>
      <c r="G9" s="24" t="n">
        <v>8</v>
      </c>
      <c r="H9" s="18">
        <f>IF(OR(D9="",C9="",B9=""),"",IFERROR(SUMIFS($G$6:$G$305,$D$6:$D$305,D9,$C$6:$C$305,C9,$B$6:$B$305,"&lt;"&amp;B9),0))</f>
        <v/>
      </c>
      <c r="I9" s="18">
        <f>IF(D9="","",'Paramètres'!$B$5)</f>
        <v/>
      </c>
      <c r="J9" s="18">
        <f>IF(OR(G9="",I9=""),"",IFERROR(MIN(G9,MAX(0,I9-H9)),0))</f>
        <v/>
      </c>
      <c r="K9" s="18">
        <f>IF(OR(G9="",J9=""),"",IFERROR(MAX(0,G9-J9),0))</f>
        <v/>
      </c>
      <c r="L9" s="18">
        <f>IF(D9="","",'Paramètres'!$B$6)</f>
        <v/>
      </c>
      <c r="M9" s="19">
        <f>IF(OR(J9="",F9=""),"",IFERROR(J9*F9,0))</f>
        <v/>
      </c>
      <c r="N9" s="19">
        <f>IF(OR(K9="",F9="",L9=""),"",IFERROR(K9*F9*L9,0))</f>
        <v/>
      </c>
      <c r="O9" s="19">
        <f>IF(OR(M9="",N9=""),"",IFERROR(M9+N9,0))</f>
        <v/>
      </c>
      <c r="P9" s="21" t="inlineStr">
        <is>
          <t>Approuvé</t>
        </is>
      </c>
      <c r="Q9" s="21" t="inlineStr">
        <is>
          <t>Réunion d’équipe et tâches courantes</t>
        </is>
      </c>
      <c r="R9" s="17">
        <f>IF(D9="","",IF(COUNTIFS($D$6:$D$305,D9,$B$6:$B$305,B9)&gt;1,"Doublon employé/date",IF(OR(B9="",G9="",G9&lt;0,G9&gt;24,F9=""),"À corriger","OK")))</f>
        <v/>
      </c>
    </row>
    <row r="10">
      <c r="A10" s="21" t="inlineStr">
        <is>
          <t>H-2026-005</t>
        </is>
      </c>
      <c r="B10" s="22" t="n">
        <v>46269</v>
      </c>
      <c r="C10" s="23">
        <f>IF(B10="","",B10-MOD(B10-'Paramètres'!$B$10-('Paramètres'!$B$7-1),7))</f>
        <v/>
      </c>
      <c r="D10" s="21" t="inlineStr">
        <is>
          <t>Sophie Tremblay</t>
        </is>
      </c>
      <c r="E10" s="2">
        <f>IF(D10="","",IFERROR(VLOOKUP(D10,'Paramètres'!$A$14:$F$113,2,FALSE),""))</f>
        <v/>
      </c>
      <c r="F10" s="16">
        <f>IF(OR(D10="",B10=""),"",IFERROR(IF(COUNTIFS('Paramètres'!$A$14:$A$113,D10,'Paramètres'!$C$14:$C$113,"&lt;="&amp;B10)&gt;0,VLOOKUP(D10,'Paramètres'!$A$14:$D$113,4,FALSE),""),""))</f>
        <v/>
      </c>
      <c r="G10" s="24" t="n">
        <v>9</v>
      </c>
      <c r="H10" s="15">
        <f>IF(OR(D10="",C10="",B10=""),"",IFERROR(SUMIFS($G$6:$G$305,$D$6:$D$305,D10,$C$6:$C$305,C10,$B$6:$B$305,"&lt;"&amp;B10),0))</f>
        <v/>
      </c>
      <c r="I10" s="15">
        <f>IF(D10="","",'Paramètres'!$B$5)</f>
        <v/>
      </c>
      <c r="J10" s="15">
        <f>IF(OR(G10="",I10=""),"",IFERROR(MIN(G10,MAX(0,I10-H10)),0))</f>
        <v/>
      </c>
      <c r="K10" s="15">
        <f>IF(OR(G10="",J10=""),"",IFERROR(MAX(0,G10-J10),0))</f>
        <v/>
      </c>
      <c r="L10" s="15">
        <f>IF(D10="","",'Paramètres'!$B$6)</f>
        <v/>
      </c>
      <c r="M10" s="16">
        <f>IF(OR(J10="",F10=""),"",IFERROR(J10*F10,0))</f>
        <v/>
      </c>
      <c r="N10" s="16">
        <f>IF(OR(K10="",F10="",L10=""),"",IFERROR(K10*F10*L10,0))</f>
        <v/>
      </c>
      <c r="O10" s="16">
        <f>IF(OR(M10="",N10=""),"",IFERROR(M10+N10,0))</f>
        <v/>
      </c>
      <c r="P10" s="21" t="inlineStr">
        <is>
          <t>En attente</t>
        </is>
      </c>
      <c r="Q10" s="21" t="inlineStr">
        <is>
          <t>Fermeture de fin de semaine</t>
        </is>
      </c>
      <c r="R10" s="2">
        <f>IF(D10="","",IF(COUNTIFS($D$6:$D$305,D10,$B$6:$B$305,B10)&gt;1,"Doublon employé/date",IF(OR(B10="",G10="",G10&lt;0,G10&gt;24,F10=""),"À corriger","OK")))</f>
        <v/>
      </c>
    </row>
    <row r="11">
      <c r="A11" s="21" t="inlineStr">
        <is>
          <t>H-2026-006</t>
        </is>
      </c>
      <c r="B11" s="22" t="n">
        <v>46265</v>
      </c>
      <c r="C11" s="25">
        <f>IF(B11="","",B11-MOD(B11-'Paramètres'!$B$10-('Paramètres'!$B$7-1),7))</f>
        <v/>
      </c>
      <c r="D11" s="21" t="inlineStr">
        <is>
          <t>Marc Gagnon</t>
        </is>
      </c>
      <c r="E11" s="17">
        <f>IF(D11="","",IFERROR(VLOOKUP(D11,'Paramètres'!$A$14:$F$113,2,FALSE),""))</f>
        <v/>
      </c>
      <c r="F11" s="19">
        <f>IF(OR(D11="",B11=""),"",IFERROR(IF(COUNTIFS('Paramètres'!$A$14:$A$113,D11,'Paramètres'!$C$14:$C$113,"&lt;="&amp;B11)&gt;0,VLOOKUP(D11,'Paramètres'!$A$14:$D$113,4,FALSE),""),""))</f>
        <v/>
      </c>
      <c r="G11" s="24" t="n">
        <v>12</v>
      </c>
      <c r="H11" s="18">
        <f>IF(OR(D11="",C11="",B11=""),"",IFERROR(SUMIFS($G$6:$G$305,$D$6:$D$305,D11,$C$6:$C$305,C11,$B$6:$B$305,"&lt;"&amp;B11),0))</f>
        <v/>
      </c>
      <c r="I11" s="18">
        <f>IF(D11="","",'Paramètres'!$B$5)</f>
        <v/>
      </c>
      <c r="J11" s="18">
        <f>IF(OR(G11="",I11=""),"",IFERROR(MIN(G11,MAX(0,I11-H11)),0))</f>
        <v/>
      </c>
      <c r="K11" s="18">
        <f>IF(OR(G11="",J11=""),"",IFERROR(MAX(0,G11-J11),0))</f>
        <v/>
      </c>
      <c r="L11" s="18">
        <f>IF(D11="","",'Paramètres'!$B$6)</f>
        <v/>
      </c>
      <c r="M11" s="19">
        <f>IF(OR(J11="",F11=""),"",IFERROR(J11*F11,0))</f>
        <v/>
      </c>
      <c r="N11" s="19">
        <f>IF(OR(K11="",F11="",L11=""),"",IFERROR(K11*F11*L11,0))</f>
        <v/>
      </c>
      <c r="O11" s="19">
        <f>IF(OR(M11="",N11=""),"",IFERROR(M11+N11,0))</f>
        <v/>
      </c>
      <c r="P11" s="21" t="inlineStr">
        <is>
          <t>Approuvé</t>
        </is>
      </c>
      <c r="Q11" s="21" t="inlineStr">
        <is>
          <t>Réception de marchandise</t>
        </is>
      </c>
      <c r="R11" s="17">
        <f>IF(D11="","",IF(COUNTIFS($D$6:$D$305,D11,$B$6:$B$305,B11)&gt;1,"Doublon employé/date",IF(OR(B11="",G11="",G11&lt;0,G11&gt;24,F11=""),"À corriger","OK")))</f>
        <v/>
      </c>
    </row>
    <row r="12">
      <c r="A12" s="21" t="inlineStr">
        <is>
          <t>H-2026-007</t>
        </is>
      </c>
      <c r="B12" s="22" t="n">
        <v>46266</v>
      </c>
      <c r="C12" s="23">
        <f>IF(B12="","",B12-MOD(B12-'Paramètres'!$B$10-('Paramètres'!$B$7-1),7))</f>
        <v/>
      </c>
      <c r="D12" s="21" t="inlineStr">
        <is>
          <t>Marc Gagnon</t>
        </is>
      </c>
      <c r="E12" s="2">
        <f>IF(D12="","",IFERROR(VLOOKUP(D12,'Paramètres'!$A$14:$F$113,2,FALSE),""))</f>
        <v/>
      </c>
      <c r="F12" s="16">
        <f>IF(OR(D12="",B12=""),"",IFERROR(IF(COUNTIFS('Paramètres'!$A$14:$A$113,D12,'Paramètres'!$C$14:$C$113,"&lt;="&amp;B12)&gt;0,VLOOKUP(D12,'Paramètres'!$A$14:$D$113,4,FALSE),""),""))</f>
        <v/>
      </c>
      <c r="G12" s="24" t="n">
        <v>12</v>
      </c>
      <c r="H12" s="15">
        <f>IF(OR(D12="",C12="",B12=""),"",IFERROR(SUMIFS($G$6:$G$305,$D$6:$D$305,D12,$C$6:$C$305,C12,$B$6:$B$305,"&lt;"&amp;B12),0))</f>
        <v/>
      </c>
      <c r="I12" s="15">
        <f>IF(D12="","",'Paramètres'!$B$5)</f>
        <v/>
      </c>
      <c r="J12" s="15">
        <f>IF(OR(G12="",I12=""),"",IFERROR(MIN(G12,MAX(0,I12-H12)),0))</f>
        <v/>
      </c>
      <c r="K12" s="15">
        <f>IF(OR(G12="",J12=""),"",IFERROR(MAX(0,G12-J12),0))</f>
        <v/>
      </c>
      <c r="L12" s="15">
        <f>IF(D12="","",'Paramètres'!$B$6)</f>
        <v/>
      </c>
      <c r="M12" s="16">
        <f>IF(OR(J12="",F12=""),"",IFERROR(J12*F12,0))</f>
        <v/>
      </c>
      <c r="N12" s="16">
        <f>IF(OR(K12="",F12="",L12=""),"",IFERROR(K12*F12*L12,0))</f>
        <v/>
      </c>
      <c r="O12" s="16">
        <f>IF(OR(M12="",N12=""),"",IFERROR(M12+N12,0))</f>
        <v/>
      </c>
      <c r="P12" s="21" t="inlineStr">
        <is>
          <t>Approuvé</t>
        </is>
      </c>
      <c r="Q12" s="21" t="inlineStr">
        <is>
          <t>Inventaire et préparation de commandes</t>
        </is>
      </c>
      <c r="R12" s="2">
        <f>IF(D12="","",IF(COUNTIFS($D$6:$D$305,D12,$B$6:$B$305,B12)&gt;1,"Doublon employé/date",IF(OR(B12="",G12="",G12&lt;0,G12&gt;24,F12=""),"À corriger","OK")))</f>
        <v/>
      </c>
    </row>
    <row r="13">
      <c r="A13" s="21" t="inlineStr">
        <is>
          <t>H-2026-008</t>
        </is>
      </c>
      <c r="B13" s="22" t="n">
        <v>46267</v>
      </c>
      <c r="C13" s="25">
        <f>IF(B13="","",B13-MOD(B13-'Paramètres'!$B$10-('Paramètres'!$B$7-1),7))</f>
        <v/>
      </c>
      <c r="D13" s="21" t="inlineStr">
        <is>
          <t>Marc Gagnon</t>
        </is>
      </c>
      <c r="E13" s="17">
        <f>IF(D13="","",IFERROR(VLOOKUP(D13,'Paramètres'!$A$14:$F$113,2,FALSE),""))</f>
        <v/>
      </c>
      <c r="F13" s="19">
        <f>IF(OR(D13="",B13=""),"",IFERROR(IF(COUNTIFS('Paramètres'!$A$14:$A$113,D13,'Paramètres'!$C$14:$C$113,"&lt;="&amp;B13)&gt;0,VLOOKUP(D13,'Paramètres'!$A$14:$D$113,4,FALSE),""),""))</f>
        <v/>
      </c>
      <c r="G13" s="24" t="n">
        <v>12</v>
      </c>
      <c r="H13" s="18">
        <f>IF(OR(D13="",C13="",B13=""),"",IFERROR(SUMIFS($G$6:$G$305,$D$6:$D$305,D13,$C$6:$C$305,C13,$B$6:$B$305,"&lt;"&amp;B13),0))</f>
        <v/>
      </c>
      <c r="I13" s="18">
        <f>IF(D13="","",'Paramètres'!$B$5)</f>
        <v/>
      </c>
      <c r="J13" s="18">
        <f>IF(OR(G13="",I13=""),"",IFERROR(MIN(G13,MAX(0,I13-H13)),0))</f>
        <v/>
      </c>
      <c r="K13" s="18">
        <f>IF(OR(G13="",J13=""),"",IFERROR(MAX(0,G13-J13),0))</f>
        <v/>
      </c>
      <c r="L13" s="18">
        <f>IF(D13="","",'Paramètres'!$B$6)</f>
        <v/>
      </c>
      <c r="M13" s="19">
        <f>IF(OR(J13="",F13=""),"",IFERROR(J13*F13,0))</f>
        <v/>
      </c>
      <c r="N13" s="19">
        <f>IF(OR(K13="",F13="",L13=""),"",IFERROR(K13*F13*L13,0))</f>
        <v/>
      </c>
      <c r="O13" s="19">
        <f>IF(OR(M13="",N13=""),"",IFERROR(M13+N13,0))</f>
        <v/>
      </c>
      <c r="P13" s="21" t="inlineStr">
        <is>
          <t>En attente</t>
        </is>
      </c>
      <c r="Q13" s="21" t="inlineStr">
        <is>
          <t>Expédition de commandes</t>
        </is>
      </c>
      <c r="R13" s="17">
        <f>IF(D13="","",IF(COUNTIFS($D$6:$D$305,D13,$B$6:$B$305,B13)&gt;1,"Doublon employé/date",IF(OR(B13="",G13="",G13&lt;0,G13&gt;24,F13=""),"À corriger","OK")))</f>
        <v/>
      </c>
    </row>
    <row r="14">
      <c r="A14" s="21" t="inlineStr">
        <is>
          <t>H-2026-009</t>
        </is>
      </c>
      <c r="B14" s="22" t="n">
        <v>46268</v>
      </c>
      <c r="C14" s="23">
        <f>IF(B14="","",B14-MOD(B14-'Paramètres'!$B$10-('Paramètres'!$B$7-1),7))</f>
        <v/>
      </c>
      <c r="D14" s="21" t="inlineStr">
        <is>
          <t>Émile Bouchard</t>
        </is>
      </c>
      <c r="E14" s="2">
        <f>IF(D14="","",IFERROR(VLOOKUP(D14,'Paramètres'!$A$14:$F$113,2,FALSE),""))</f>
        <v/>
      </c>
      <c r="F14" s="16">
        <f>IF(OR(D14="",B14=""),"",IFERROR(IF(COUNTIFS('Paramètres'!$A$14:$A$113,D14,'Paramètres'!$C$14:$C$113,"&lt;="&amp;B14)&gt;0,VLOOKUP(D14,'Paramètres'!$A$14:$D$113,4,FALSE),""),""))</f>
        <v/>
      </c>
      <c r="G14" s="24" t="n">
        <v>8</v>
      </c>
      <c r="H14" s="15">
        <f>IF(OR(D14="",C14="",B14=""),"",IFERROR(SUMIFS($G$6:$G$305,$D$6:$D$305,D14,$C$6:$C$305,C14,$B$6:$B$305,"&lt;"&amp;B14),0))</f>
        <v/>
      </c>
      <c r="I14" s="15">
        <f>IF(D14="","",'Paramètres'!$B$5)</f>
        <v/>
      </c>
      <c r="J14" s="15">
        <f>IF(OR(G14="",I14=""),"",IFERROR(MIN(G14,MAX(0,I14-H14)),0))</f>
        <v/>
      </c>
      <c r="K14" s="15">
        <f>IF(OR(G14="",J14=""),"",IFERROR(MAX(0,G14-J14),0))</f>
        <v/>
      </c>
      <c r="L14" s="15">
        <f>IF(D14="","",'Paramètres'!$B$6)</f>
        <v/>
      </c>
      <c r="M14" s="16">
        <f>IF(OR(J14="",F14=""),"",IFERROR(J14*F14,0))</f>
        <v/>
      </c>
      <c r="N14" s="16">
        <f>IF(OR(K14="",F14="",L14=""),"",IFERROR(K14*F14*L14,0))</f>
        <v/>
      </c>
      <c r="O14" s="16">
        <f>IF(OR(M14="",N14=""),"",IFERROR(M14+N14,0))</f>
        <v/>
      </c>
      <c r="P14" s="21" t="inlineStr">
        <is>
          <t>Approuvé</t>
        </is>
      </c>
      <c r="Q14" s="21" t="inlineStr">
        <is>
          <t>Entretien préventif sur chantier</t>
        </is>
      </c>
      <c r="R14" s="2">
        <f>IF(D14="","",IF(COUNTIFS($D$6:$D$305,D14,$B$6:$B$305,B14)&gt;1,"Doublon employé/date",IF(OR(B14="",G14="",G14&lt;0,G14&gt;24,F14=""),"À corriger","OK")))</f>
        <v/>
      </c>
    </row>
    <row r="15">
      <c r="A15" s="21" t="inlineStr">
        <is>
          <t>H-2026-010</t>
        </is>
      </c>
      <c r="B15" s="22" t="n">
        <v>46269</v>
      </c>
      <c r="C15" s="25">
        <f>IF(B15="","",B15-MOD(B15-'Paramètres'!$B$10-('Paramètres'!$B$7-1),7))</f>
        <v/>
      </c>
      <c r="D15" s="21" t="inlineStr">
        <is>
          <t>Émile Bouchard</t>
        </is>
      </c>
      <c r="E15" s="17">
        <f>IF(D15="","",IFERROR(VLOOKUP(D15,'Paramètres'!$A$14:$F$113,2,FALSE),""))</f>
        <v/>
      </c>
      <c r="F15" s="19">
        <f>IF(OR(D15="",B15=""),"",IFERROR(IF(COUNTIFS('Paramètres'!$A$14:$A$113,D15,'Paramètres'!$C$14:$C$113,"&lt;="&amp;B15)&gt;0,VLOOKUP(D15,'Paramètres'!$A$14:$D$113,4,FALSE),""),""))</f>
        <v/>
      </c>
      <c r="G15" s="24" t="n">
        <v>8</v>
      </c>
      <c r="H15" s="18">
        <f>IF(OR(D15="",C15="",B15=""),"",IFERROR(SUMIFS($G$6:$G$305,$D$6:$D$305,D15,$C$6:$C$305,C15,$B$6:$B$305,"&lt;"&amp;B15),0))</f>
        <v/>
      </c>
      <c r="I15" s="18">
        <f>IF(D15="","",'Paramètres'!$B$5)</f>
        <v/>
      </c>
      <c r="J15" s="18">
        <f>IF(OR(G15="",I15=""),"",IFERROR(MIN(G15,MAX(0,I15-H15)),0))</f>
        <v/>
      </c>
      <c r="K15" s="18">
        <f>IF(OR(G15="",J15=""),"",IFERROR(MAX(0,G15-J15),0))</f>
        <v/>
      </c>
      <c r="L15" s="18">
        <f>IF(D15="","",'Paramètres'!$B$6)</f>
        <v/>
      </c>
      <c r="M15" s="19">
        <f>IF(OR(J15="",F15=""),"",IFERROR(J15*F15,0))</f>
        <v/>
      </c>
      <c r="N15" s="19">
        <f>IF(OR(K15="",F15="",L15=""),"",IFERROR(K15*F15*L15,0))</f>
        <v/>
      </c>
      <c r="O15" s="19">
        <f>IF(OR(M15="",N15=""),"",IFERROR(M15+N15,0))</f>
        <v/>
      </c>
      <c r="P15" s="21" t="inlineStr">
        <is>
          <t>En attente</t>
        </is>
      </c>
      <c r="Q15" s="21" t="inlineStr">
        <is>
          <t>Installation d’équipement</t>
        </is>
      </c>
      <c r="R15" s="17">
        <f>IF(D15="","",IF(COUNTIFS($D$6:$D$305,D15,$B$6:$B$305,B15)&gt;1,"Doublon employé/date",IF(OR(B15="",G15="",G15&lt;0,G15&gt;24,F15=""),"À corriger","OK")))</f>
        <v/>
      </c>
    </row>
    <row r="16">
      <c r="A16" s="21" t="inlineStr"/>
      <c r="B16" s="22" t="inlineStr"/>
      <c r="C16" s="23">
        <f>IF(B16="","",B16-MOD(B16-'Paramètres'!$B$10-('Paramètres'!$B$7-1),7))</f>
        <v/>
      </c>
      <c r="D16" s="21" t="inlineStr"/>
      <c r="E16" s="2">
        <f>IF(D16="","",IFERROR(VLOOKUP(D16,'Paramètres'!$A$14:$F$113,2,FALSE),""))</f>
        <v/>
      </c>
      <c r="F16" s="16">
        <f>IF(OR(D16="",B16=""),"",IFERROR(IF(COUNTIFS('Paramètres'!$A$14:$A$113,D16,'Paramètres'!$C$14:$C$113,"&lt;="&amp;B16)&gt;0,VLOOKUP(D16,'Paramètres'!$A$14:$D$113,4,FALSE),""),""))</f>
        <v/>
      </c>
      <c r="G16" s="24" t="inlineStr"/>
      <c r="H16" s="15">
        <f>IF(OR(D16="",C16="",B16=""),"",IFERROR(SUMIFS($G$6:$G$305,$D$6:$D$305,D16,$C$6:$C$305,C16,$B$6:$B$305,"&lt;"&amp;B16),0))</f>
        <v/>
      </c>
      <c r="I16" s="15">
        <f>IF(D16="","",'Paramètres'!$B$5)</f>
        <v/>
      </c>
      <c r="J16" s="15">
        <f>IF(OR(G16="",I16=""),"",IFERROR(MIN(G16,MAX(0,I16-H16)),0))</f>
        <v/>
      </c>
      <c r="K16" s="15">
        <f>IF(OR(G16="",J16=""),"",IFERROR(MAX(0,G16-J16),0))</f>
        <v/>
      </c>
      <c r="L16" s="15">
        <f>IF(D16="","",'Paramètres'!$B$6)</f>
        <v/>
      </c>
      <c r="M16" s="16">
        <f>IF(OR(J16="",F16=""),"",IFERROR(J16*F16,0))</f>
        <v/>
      </c>
      <c r="N16" s="16">
        <f>IF(OR(K16="",F16="",L16=""),"",IFERROR(K16*F16*L16,0))</f>
        <v/>
      </c>
      <c r="O16" s="16">
        <f>IF(OR(M16="",N16=""),"",IFERROR(M16+N16,0))</f>
        <v/>
      </c>
      <c r="P16" s="21" t="inlineStr"/>
      <c r="Q16" s="21" t="inlineStr"/>
      <c r="R16" s="2">
        <f>IF(D16="","",IF(COUNTIFS($D$6:$D$305,D16,$B$6:$B$305,B16)&gt;1,"Doublon employé/date",IF(OR(B16="",G16="",G16&lt;0,G16&gt;24,F16=""),"À corriger","OK")))</f>
        <v/>
      </c>
    </row>
    <row r="17">
      <c r="A17" s="21" t="inlineStr"/>
      <c r="B17" s="22" t="inlineStr"/>
      <c r="C17" s="25">
        <f>IF(B17="","",B17-MOD(B17-'Paramètres'!$B$10-('Paramètres'!$B$7-1),7))</f>
        <v/>
      </c>
      <c r="D17" s="21" t="inlineStr"/>
      <c r="E17" s="17">
        <f>IF(D17="","",IFERROR(VLOOKUP(D17,'Paramètres'!$A$14:$F$113,2,FALSE),""))</f>
        <v/>
      </c>
      <c r="F17" s="19">
        <f>IF(OR(D17="",B17=""),"",IFERROR(IF(COUNTIFS('Paramètres'!$A$14:$A$113,D17,'Paramètres'!$C$14:$C$113,"&lt;="&amp;B17)&gt;0,VLOOKUP(D17,'Paramètres'!$A$14:$D$113,4,FALSE),""),""))</f>
        <v/>
      </c>
      <c r="G17" s="24" t="inlineStr"/>
      <c r="H17" s="18">
        <f>IF(OR(D17="",C17="",B17=""),"",IFERROR(SUMIFS($G$6:$G$305,$D$6:$D$305,D17,$C$6:$C$305,C17,$B$6:$B$305,"&lt;"&amp;B17),0))</f>
        <v/>
      </c>
      <c r="I17" s="18">
        <f>IF(D17="","",'Paramètres'!$B$5)</f>
        <v/>
      </c>
      <c r="J17" s="18">
        <f>IF(OR(G17="",I17=""),"",IFERROR(MIN(G17,MAX(0,I17-H17)),0))</f>
        <v/>
      </c>
      <c r="K17" s="18">
        <f>IF(OR(G17="",J17=""),"",IFERROR(MAX(0,G17-J17),0))</f>
        <v/>
      </c>
      <c r="L17" s="18">
        <f>IF(D17="","",'Paramètres'!$B$6)</f>
        <v/>
      </c>
      <c r="M17" s="19">
        <f>IF(OR(J17="",F17=""),"",IFERROR(J17*F17,0))</f>
        <v/>
      </c>
      <c r="N17" s="19">
        <f>IF(OR(K17="",F17="",L17=""),"",IFERROR(K17*F17*L17,0))</f>
        <v/>
      </c>
      <c r="O17" s="19">
        <f>IF(OR(M17="",N17=""),"",IFERROR(M17+N17,0))</f>
        <v/>
      </c>
      <c r="P17" s="21" t="inlineStr"/>
      <c r="Q17" s="21" t="inlineStr"/>
      <c r="R17" s="17">
        <f>IF(D17="","",IF(COUNTIFS($D$6:$D$305,D17,$B$6:$B$305,B17)&gt;1,"Doublon employé/date",IF(OR(B17="",G17="",G17&lt;0,G17&gt;24,F17=""),"À corriger","OK")))</f>
        <v/>
      </c>
    </row>
    <row r="18">
      <c r="A18" s="21" t="inlineStr"/>
      <c r="B18" s="22" t="inlineStr"/>
      <c r="C18" s="23">
        <f>IF(B18="","",B18-MOD(B18-'Paramètres'!$B$10-('Paramètres'!$B$7-1),7))</f>
        <v/>
      </c>
      <c r="D18" s="21" t="inlineStr"/>
      <c r="E18" s="2">
        <f>IF(D18="","",IFERROR(VLOOKUP(D18,'Paramètres'!$A$14:$F$113,2,FALSE),""))</f>
        <v/>
      </c>
      <c r="F18" s="16">
        <f>IF(OR(D18="",B18=""),"",IFERROR(IF(COUNTIFS('Paramètres'!$A$14:$A$113,D18,'Paramètres'!$C$14:$C$113,"&lt;="&amp;B18)&gt;0,VLOOKUP(D18,'Paramètres'!$A$14:$D$113,4,FALSE),""),""))</f>
        <v/>
      </c>
      <c r="G18" s="24" t="inlineStr"/>
      <c r="H18" s="15">
        <f>IF(OR(D18="",C18="",B18=""),"",IFERROR(SUMIFS($G$6:$G$305,$D$6:$D$305,D18,$C$6:$C$305,C18,$B$6:$B$305,"&lt;"&amp;B18),0))</f>
        <v/>
      </c>
      <c r="I18" s="15">
        <f>IF(D18="","",'Paramètres'!$B$5)</f>
        <v/>
      </c>
      <c r="J18" s="15">
        <f>IF(OR(G18="",I18=""),"",IFERROR(MIN(G18,MAX(0,I18-H18)),0))</f>
        <v/>
      </c>
      <c r="K18" s="15">
        <f>IF(OR(G18="",J18=""),"",IFERROR(MAX(0,G18-J18),0))</f>
        <v/>
      </c>
      <c r="L18" s="15">
        <f>IF(D18="","",'Paramètres'!$B$6)</f>
        <v/>
      </c>
      <c r="M18" s="16">
        <f>IF(OR(J18="",F18=""),"",IFERROR(J18*F18,0))</f>
        <v/>
      </c>
      <c r="N18" s="16">
        <f>IF(OR(K18="",F18="",L18=""),"",IFERROR(K18*F18*L18,0))</f>
        <v/>
      </c>
      <c r="O18" s="16">
        <f>IF(OR(M18="",N18=""),"",IFERROR(M18+N18,0))</f>
        <v/>
      </c>
      <c r="P18" s="21" t="inlineStr"/>
      <c r="Q18" s="21" t="inlineStr"/>
      <c r="R18" s="2">
        <f>IF(D18="","",IF(COUNTIFS($D$6:$D$305,D18,$B$6:$B$305,B18)&gt;1,"Doublon employé/date",IF(OR(B18="",G18="",G18&lt;0,G18&gt;24,F18=""),"À corriger","OK")))</f>
        <v/>
      </c>
    </row>
    <row r="19">
      <c r="A19" s="21" t="inlineStr"/>
      <c r="B19" s="22" t="inlineStr"/>
      <c r="C19" s="25">
        <f>IF(B19="","",B19-MOD(B19-'Paramètres'!$B$10-('Paramètres'!$B$7-1),7))</f>
        <v/>
      </c>
      <c r="D19" s="21" t="inlineStr"/>
      <c r="E19" s="17">
        <f>IF(D19="","",IFERROR(VLOOKUP(D19,'Paramètres'!$A$14:$F$113,2,FALSE),""))</f>
        <v/>
      </c>
      <c r="F19" s="19">
        <f>IF(OR(D19="",B19=""),"",IFERROR(IF(COUNTIFS('Paramètres'!$A$14:$A$113,D19,'Paramètres'!$C$14:$C$113,"&lt;="&amp;B19)&gt;0,VLOOKUP(D19,'Paramètres'!$A$14:$D$113,4,FALSE),""),""))</f>
        <v/>
      </c>
      <c r="G19" s="24" t="inlineStr"/>
      <c r="H19" s="18">
        <f>IF(OR(D19="",C19="",B19=""),"",IFERROR(SUMIFS($G$6:$G$305,$D$6:$D$305,D19,$C$6:$C$305,C19,$B$6:$B$305,"&lt;"&amp;B19),0))</f>
        <v/>
      </c>
      <c r="I19" s="18">
        <f>IF(D19="","",'Paramètres'!$B$5)</f>
        <v/>
      </c>
      <c r="J19" s="18">
        <f>IF(OR(G19="",I19=""),"",IFERROR(MIN(G19,MAX(0,I19-H19)),0))</f>
        <v/>
      </c>
      <c r="K19" s="18">
        <f>IF(OR(G19="",J19=""),"",IFERROR(MAX(0,G19-J19),0))</f>
        <v/>
      </c>
      <c r="L19" s="18">
        <f>IF(D19="","",'Paramètres'!$B$6)</f>
        <v/>
      </c>
      <c r="M19" s="19">
        <f>IF(OR(J19="",F19=""),"",IFERROR(J19*F19,0))</f>
        <v/>
      </c>
      <c r="N19" s="19">
        <f>IF(OR(K19="",F19="",L19=""),"",IFERROR(K19*F19*L19,0))</f>
        <v/>
      </c>
      <c r="O19" s="19">
        <f>IF(OR(M19="",N19=""),"",IFERROR(M19+N19,0))</f>
        <v/>
      </c>
      <c r="P19" s="21" t="inlineStr"/>
      <c r="Q19" s="21" t="inlineStr"/>
      <c r="R19" s="17">
        <f>IF(D19="","",IF(COUNTIFS($D$6:$D$305,D19,$B$6:$B$305,B19)&gt;1,"Doublon employé/date",IF(OR(B19="",G19="",G19&lt;0,G19&gt;24,F19=""),"À corriger","OK")))</f>
        <v/>
      </c>
    </row>
    <row r="20">
      <c r="A20" s="21" t="inlineStr"/>
      <c r="B20" s="22" t="inlineStr"/>
      <c r="C20" s="23">
        <f>IF(B20="","",B20-MOD(B20-'Paramètres'!$B$10-('Paramètres'!$B$7-1),7))</f>
        <v/>
      </c>
      <c r="D20" s="21" t="inlineStr"/>
      <c r="E20" s="2">
        <f>IF(D20="","",IFERROR(VLOOKUP(D20,'Paramètres'!$A$14:$F$113,2,FALSE),""))</f>
        <v/>
      </c>
      <c r="F20" s="16">
        <f>IF(OR(D20="",B20=""),"",IFERROR(IF(COUNTIFS('Paramètres'!$A$14:$A$113,D20,'Paramètres'!$C$14:$C$113,"&lt;="&amp;B20)&gt;0,VLOOKUP(D20,'Paramètres'!$A$14:$D$113,4,FALSE),""),""))</f>
        <v/>
      </c>
      <c r="G20" s="24" t="inlineStr"/>
      <c r="H20" s="15">
        <f>IF(OR(D20="",C20="",B20=""),"",IFERROR(SUMIFS($G$6:$G$305,$D$6:$D$305,D20,$C$6:$C$305,C20,$B$6:$B$305,"&lt;"&amp;B20),0))</f>
        <v/>
      </c>
      <c r="I20" s="15">
        <f>IF(D20="","",'Paramètres'!$B$5)</f>
        <v/>
      </c>
      <c r="J20" s="15">
        <f>IF(OR(G20="",I20=""),"",IFERROR(MIN(G20,MAX(0,I20-H20)),0))</f>
        <v/>
      </c>
      <c r="K20" s="15">
        <f>IF(OR(G20="",J20=""),"",IFERROR(MAX(0,G20-J20),0))</f>
        <v/>
      </c>
      <c r="L20" s="15">
        <f>IF(D20="","",'Paramètres'!$B$6)</f>
        <v/>
      </c>
      <c r="M20" s="16">
        <f>IF(OR(J20="",F20=""),"",IFERROR(J20*F20,0))</f>
        <v/>
      </c>
      <c r="N20" s="16">
        <f>IF(OR(K20="",F20="",L20=""),"",IFERROR(K20*F20*L20,0))</f>
        <v/>
      </c>
      <c r="O20" s="16">
        <f>IF(OR(M20="",N20=""),"",IFERROR(M20+N20,0))</f>
        <v/>
      </c>
      <c r="P20" s="21" t="inlineStr"/>
      <c r="Q20" s="21" t="inlineStr"/>
      <c r="R20" s="2">
        <f>IF(D20="","",IF(COUNTIFS($D$6:$D$305,D20,$B$6:$B$305,B20)&gt;1,"Doublon employé/date",IF(OR(B20="",G20="",G20&lt;0,G20&gt;24,F20=""),"À corriger","OK")))</f>
        <v/>
      </c>
    </row>
    <row r="21">
      <c r="A21" s="21" t="inlineStr"/>
      <c r="B21" s="22" t="inlineStr"/>
      <c r="C21" s="25">
        <f>IF(B21="","",B21-MOD(B21-'Paramètres'!$B$10-('Paramètres'!$B$7-1),7))</f>
        <v/>
      </c>
      <c r="D21" s="21" t="inlineStr"/>
      <c r="E21" s="17">
        <f>IF(D21="","",IFERROR(VLOOKUP(D21,'Paramètres'!$A$14:$F$113,2,FALSE),""))</f>
        <v/>
      </c>
      <c r="F21" s="19">
        <f>IF(OR(D21="",B21=""),"",IFERROR(IF(COUNTIFS('Paramètres'!$A$14:$A$113,D21,'Paramètres'!$C$14:$C$113,"&lt;="&amp;B21)&gt;0,VLOOKUP(D21,'Paramètres'!$A$14:$D$113,4,FALSE),""),""))</f>
        <v/>
      </c>
      <c r="G21" s="24" t="inlineStr"/>
      <c r="H21" s="18">
        <f>IF(OR(D21="",C21="",B21=""),"",IFERROR(SUMIFS($G$6:$G$305,$D$6:$D$305,D21,$C$6:$C$305,C21,$B$6:$B$305,"&lt;"&amp;B21),0))</f>
        <v/>
      </c>
      <c r="I21" s="18">
        <f>IF(D21="","",'Paramètres'!$B$5)</f>
        <v/>
      </c>
      <c r="J21" s="18">
        <f>IF(OR(G21="",I21=""),"",IFERROR(MIN(G21,MAX(0,I21-H21)),0))</f>
        <v/>
      </c>
      <c r="K21" s="18">
        <f>IF(OR(G21="",J21=""),"",IFERROR(MAX(0,G21-J21),0))</f>
        <v/>
      </c>
      <c r="L21" s="18">
        <f>IF(D21="","",'Paramètres'!$B$6)</f>
        <v/>
      </c>
      <c r="M21" s="19">
        <f>IF(OR(J21="",F21=""),"",IFERROR(J21*F21,0))</f>
        <v/>
      </c>
      <c r="N21" s="19">
        <f>IF(OR(K21="",F21="",L21=""),"",IFERROR(K21*F21*L21,0))</f>
        <v/>
      </c>
      <c r="O21" s="19">
        <f>IF(OR(M21="",N21=""),"",IFERROR(M21+N21,0))</f>
        <v/>
      </c>
      <c r="P21" s="21" t="inlineStr"/>
      <c r="Q21" s="21" t="inlineStr"/>
      <c r="R21" s="17">
        <f>IF(D21="","",IF(COUNTIFS($D$6:$D$305,D21,$B$6:$B$305,B21)&gt;1,"Doublon employé/date",IF(OR(B21="",G21="",G21&lt;0,G21&gt;24,F21=""),"À corriger","OK")))</f>
        <v/>
      </c>
    </row>
    <row r="22">
      <c r="A22" s="21" t="inlineStr"/>
      <c r="B22" s="22" t="inlineStr"/>
      <c r="C22" s="23">
        <f>IF(B22="","",B22-MOD(B22-'Paramètres'!$B$10-('Paramètres'!$B$7-1),7))</f>
        <v/>
      </c>
      <c r="D22" s="21" t="inlineStr"/>
      <c r="E22" s="2">
        <f>IF(D22="","",IFERROR(VLOOKUP(D22,'Paramètres'!$A$14:$F$113,2,FALSE),""))</f>
        <v/>
      </c>
      <c r="F22" s="16">
        <f>IF(OR(D22="",B22=""),"",IFERROR(IF(COUNTIFS('Paramètres'!$A$14:$A$113,D22,'Paramètres'!$C$14:$C$113,"&lt;="&amp;B22)&gt;0,VLOOKUP(D22,'Paramètres'!$A$14:$D$113,4,FALSE),""),""))</f>
        <v/>
      </c>
      <c r="G22" s="24" t="inlineStr"/>
      <c r="H22" s="15">
        <f>IF(OR(D22="",C22="",B22=""),"",IFERROR(SUMIFS($G$6:$G$305,$D$6:$D$305,D22,$C$6:$C$305,C22,$B$6:$B$305,"&lt;"&amp;B22),0))</f>
        <v/>
      </c>
      <c r="I22" s="15">
        <f>IF(D22="","",'Paramètres'!$B$5)</f>
        <v/>
      </c>
      <c r="J22" s="15">
        <f>IF(OR(G22="",I22=""),"",IFERROR(MIN(G22,MAX(0,I22-H22)),0))</f>
        <v/>
      </c>
      <c r="K22" s="15">
        <f>IF(OR(G22="",J22=""),"",IFERROR(MAX(0,G22-J22),0))</f>
        <v/>
      </c>
      <c r="L22" s="15">
        <f>IF(D22="","",'Paramètres'!$B$6)</f>
        <v/>
      </c>
      <c r="M22" s="16">
        <f>IF(OR(J22="",F22=""),"",IFERROR(J22*F22,0))</f>
        <v/>
      </c>
      <c r="N22" s="16">
        <f>IF(OR(K22="",F22="",L22=""),"",IFERROR(K22*F22*L22,0))</f>
        <v/>
      </c>
      <c r="O22" s="16">
        <f>IF(OR(M22="",N22=""),"",IFERROR(M22+N22,0))</f>
        <v/>
      </c>
      <c r="P22" s="21" t="inlineStr"/>
      <c r="Q22" s="21" t="inlineStr"/>
      <c r="R22" s="2">
        <f>IF(D22="","",IF(COUNTIFS($D$6:$D$305,D22,$B$6:$B$305,B22)&gt;1,"Doublon employé/date",IF(OR(B22="",G22="",G22&lt;0,G22&gt;24,F22=""),"À corriger","OK")))</f>
        <v/>
      </c>
    </row>
    <row r="23">
      <c r="A23" s="21" t="inlineStr"/>
      <c r="B23" s="22" t="inlineStr"/>
      <c r="C23" s="25">
        <f>IF(B23="","",B23-MOD(B23-'Paramètres'!$B$10-('Paramètres'!$B$7-1),7))</f>
        <v/>
      </c>
      <c r="D23" s="21" t="inlineStr"/>
      <c r="E23" s="17">
        <f>IF(D23="","",IFERROR(VLOOKUP(D23,'Paramètres'!$A$14:$F$113,2,FALSE),""))</f>
        <v/>
      </c>
      <c r="F23" s="19">
        <f>IF(OR(D23="",B23=""),"",IFERROR(IF(COUNTIFS('Paramètres'!$A$14:$A$113,D23,'Paramètres'!$C$14:$C$113,"&lt;="&amp;B23)&gt;0,VLOOKUP(D23,'Paramètres'!$A$14:$D$113,4,FALSE),""),""))</f>
        <v/>
      </c>
      <c r="G23" s="24" t="inlineStr"/>
      <c r="H23" s="18">
        <f>IF(OR(D23="",C23="",B23=""),"",IFERROR(SUMIFS($G$6:$G$305,$D$6:$D$305,D23,$C$6:$C$305,C23,$B$6:$B$305,"&lt;"&amp;B23),0))</f>
        <v/>
      </c>
      <c r="I23" s="18">
        <f>IF(D23="","",'Paramètres'!$B$5)</f>
        <v/>
      </c>
      <c r="J23" s="18">
        <f>IF(OR(G23="",I23=""),"",IFERROR(MIN(G23,MAX(0,I23-H23)),0))</f>
        <v/>
      </c>
      <c r="K23" s="18">
        <f>IF(OR(G23="",J23=""),"",IFERROR(MAX(0,G23-J23),0))</f>
        <v/>
      </c>
      <c r="L23" s="18">
        <f>IF(D23="","",'Paramètres'!$B$6)</f>
        <v/>
      </c>
      <c r="M23" s="19">
        <f>IF(OR(J23="",F23=""),"",IFERROR(J23*F23,0))</f>
        <v/>
      </c>
      <c r="N23" s="19">
        <f>IF(OR(K23="",F23="",L23=""),"",IFERROR(K23*F23*L23,0))</f>
        <v/>
      </c>
      <c r="O23" s="19">
        <f>IF(OR(M23="",N23=""),"",IFERROR(M23+N23,0))</f>
        <v/>
      </c>
      <c r="P23" s="21" t="inlineStr"/>
      <c r="Q23" s="21" t="inlineStr"/>
      <c r="R23" s="17">
        <f>IF(D23="","",IF(COUNTIFS($D$6:$D$305,D23,$B$6:$B$305,B23)&gt;1,"Doublon employé/date",IF(OR(B23="",G23="",G23&lt;0,G23&gt;24,F23=""),"À corriger","OK")))</f>
        <v/>
      </c>
    </row>
    <row r="24">
      <c r="A24" s="21" t="inlineStr"/>
      <c r="B24" s="22" t="inlineStr"/>
      <c r="C24" s="23">
        <f>IF(B24="","",B24-MOD(B24-'Paramètres'!$B$10-('Paramètres'!$B$7-1),7))</f>
        <v/>
      </c>
      <c r="D24" s="21" t="inlineStr"/>
      <c r="E24" s="2">
        <f>IF(D24="","",IFERROR(VLOOKUP(D24,'Paramètres'!$A$14:$F$113,2,FALSE),""))</f>
        <v/>
      </c>
      <c r="F24" s="16">
        <f>IF(OR(D24="",B24=""),"",IFERROR(IF(COUNTIFS('Paramètres'!$A$14:$A$113,D24,'Paramètres'!$C$14:$C$113,"&lt;="&amp;B24)&gt;0,VLOOKUP(D24,'Paramètres'!$A$14:$D$113,4,FALSE),""),""))</f>
        <v/>
      </c>
      <c r="G24" s="24" t="inlineStr"/>
      <c r="H24" s="15">
        <f>IF(OR(D24="",C24="",B24=""),"",IFERROR(SUMIFS($G$6:$G$305,$D$6:$D$305,D24,$C$6:$C$305,C24,$B$6:$B$305,"&lt;"&amp;B24),0))</f>
        <v/>
      </c>
      <c r="I24" s="15">
        <f>IF(D24="","",'Paramètres'!$B$5)</f>
        <v/>
      </c>
      <c r="J24" s="15">
        <f>IF(OR(G24="",I24=""),"",IFERROR(MIN(G24,MAX(0,I24-H24)),0))</f>
        <v/>
      </c>
      <c r="K24" s="15">
        <f>IF(OR(G24="",J24=""),"",IFERROR(MAX(0,G24-J24),0))</f>
        <v/>
      </c>
      <c r="L24" s="15">
        <f>IF(D24="","",'Paramètres'!$B$6)</f>
        <v/>
      </c>
      <c r="M24" s="16">
        <f>IF(OR(J24="",F24=""),"",IFERROR(J24*F24,0))</f>
        <v/>
      </c>
      <c r="N24" s="16">
        <f>IF(OR(K24="",F24="",L24=""),"",IFERROR(K24*F24*L24,0))</f>
        <v/>
      </c>
      <c r="O24" s="16">
        <f>IF(OR(M24="",N24=""),"",IFERROR(M24+N24,0))</f>
        <v/>
      </c>
      <c r="P24" s="21" t="inlineStr"/>
      <c r="Q24" s="21" t="inlineStr"/>
      <c r="R24" s="2">
        <f>IF(D24="","",IF(COUNTIFS($D$6:$D$305,D24,$B$6:$B$305,B24)&gt;1,"Doublon employé/date",IF(OR(B24="",G24="",G24&lt;0,G24&gt;24,F24=""),"À corriger","OK")))</f>
        <v/>
      </c>
    </row>
    <row r="25">
      <c r="A25" s="21" t="inlineStr"/>
      <c r="B25" s="22" t="inlineStr"/>
      <c r="C25" s="25">
        <f>IF(B25="","",B25-MOD(B25-'Paramètres'!$B$10-('Paramètres'!$B$7-1),7))</f>
        <v/>
      </c>
      <c r="D25" s="21" t="inlineStr"/>
      <c r="E25" s="17">
        <f>IF(D25="","",IFERROR(VLOOKUP(D25,'Paramètres'!$A$14:$F$113,2,FALSE),""))</f>
        <v/>
      </c>
      <c r="F25" s="19">
        <f>IF(OR(D25="",B25=""),"",IFERROR(IF(COUNTIFS('Paramètres'!$A$14:$A$113,D25,'Paramètres'!$C$14:$C$113,"&lt;="&amp;B25)&gt;0,VLOOKUP(D25,'Paramètres'!$A$14:$D$113,4,FALSE),""),""))</f>
        <v/>
      </c>
      <c r="G25" s="24" t="inlineStr"/>
      <c r="H25" s="18">
        <f>IF(OR(D25="",C25="",B25=""),"",IFERROR(SUMIFS($G$6:$G$305,$D$6:$D$305,D25,$C$6:$C$305,C25,$B$6:$B$305,"&lt;"&amp;B25),0))</f>
        <v/>
      </c>
      <c r="I25" s="18">
        <f>IF(D25="","",'Paramètres'!$B$5)</f>
        <v/>
      </c>
      <c r="J25" s="18">
        <f>IF(OR(G25="",I25=""),"",IFERROR(MIN(G25,MAX(0,I25-H25)),0))</f>
        <v/>
      </c>
      <c r="K25" s="18">
        <f>IF(OR(G25="",J25=""),"",IFERROR(MAX(0,G25-J25),0))</f>
        <v/>
      </c>
      <c r="L25" s="18">
        <f>IF(D25="","",'Paramètres'!$B$6)</f>
        <v/>
      </c>
      <c r="M25" s="19">
        <f>IF(OR(J25="",F25=""),"",IFERROR(J25*F25,0))</f>
        <v/>
      </c>
      <c r="N25" s="19">
        <f>IF(OR(K25="",F25="",L25=""),"",IFERROR(K25*F25*L25,0))</f>
        <v/>
      </c>
      <c r="O25" s="19">
        <f>IF(OR(M25="",N25=""),"",IFERROR(M25+N25,0))</f>
        <v/>
      </c>
      <c r="P25" s="21" t="inlineStr"/>
      <c r="Q25" s="21" t="inlineStr"/>
      <c r="R25" s="17">
        <f>IF(D25="","",IF(COUNTIFS($D$6:$D$305,D25,$B$6:$B$305,B25)&gt;1,"Doublon employé/date",IF(OR(B25="",G25="",G25&lt;0,G25&gt;24,F25=""),"À corriger","OK")))</f>
        <v/>
      </c>
    </row>
    <row r="26">
      <c r="A26" s="21" t="inlineStr"/>
      <c r="B26" s="22" t="inlineStr"/>
      <c r="C26" s="23">
        <f>IF(B26="","",B26-MOD(B26-'Paramètres'!$B$10-('Paramètres'!$B$7-1),7))</f>
        <v/>
      </c>
      <c r="D26" s="21" t="inlineStr"/>
      <c r="E26" s="2">
        <f>IF(D26="","",IFERROR(VLOOKUP(D26,'Paramètres'!$A$14:$F$113,2,FALSE),""))</f>
        <v/>
      </c>
      <c r="F26" s="16">
        <f>IF(OR(D26="",B26=""),"",IFERROR(IF(COUNTIFS('Paramètres'!$A$14:$A$113,D26,'Paramètres'!$C$14:$C$113,"&lt;="&amp;B26)&gt;0,VLOOKUP(D26,'Paramètres'!$A$14:$D$113,4,FALSE),""),""))</f>
        <v/>
      </c>
      <c r="G26" s="24" t="inlineStr"/>
      <c r="H26" s="15">
        <f>IF(OR(D26="",C26="",B26=""),"",IFERROR(SUMIFS($G$6:$G$305,$D$6:$D$305,D26,$C$6:$C$305,C26,$B$6:$B$305,"&lt;"&amp;B26),0))</f>
        <v/>
      </c>
      <c r="I26" s="15">
        <f>IF(D26="","",'Paramètres'!$B$5)</f>
        <v/>
      </c>
      <c r="J26" s="15">
        <f>IF(OR(G26="",I26=""),"",IFERROR(MIN(G26,MAX(0,I26-H26)),0))</f>
        <v/>
      </c>
      <c r="K26" s="15">
        <f>IF(OR(G26="",J26=""),"",IFERROR(MAX(0,G26-J26),0))</f>
        <v/>
      </c>
      <c r="L26" s="15">
        <f>IF(D26="","",'Paramètres'!$B$6)</f>
        <v/>
      </c>
      <c r="M26" s="16">
        <f>IF(OR(J26="",F26=""),"",IFERROR(J26*F26,0))</f>
        <v/>
      </c>
      <c r="N26" s="16">
        <f>IF(OR(K26="",F26="",L26=""),"",IFERROR(K26*F26*L26,0))</f>
        <v/>
      </c>
      <c r="O26" s="16">
        <f>IF(OR(M26="",N26=""),"",IFERROR(M26+N26,0))</f>
        <v/>
      </c>
      <c r="P26" s="21" t="inlineStr"/>
      <c r="Q26" s="21" t="inlineStr"/>
      <c r="R26" s="2">
        <f>IF(D26="","",IF(COUNTIFS($D$6:$D$305,D26,$B$6:$B$305,B26)&gt;1,"Doublon employé/date",IF(OR(B26="",G26="",G26&lt;0,G26&gt;24,F26=""),"À corriger","OK")))</f>
        <v/>
      </c>
    </row>
    <row r="27">
      <c r="A27" s="21" t="inlineStr"/>
      <c r="B27" s="22" t="inlineStr"/>
      <c r="C27" s="25">
        <f>IF(B27="","",B27-MOD(B27-'Paramètres'!$B$10-('Paramètres'!$B$7-1),7))</f>
        <v/>
      </c>
      <c r="D27" s="21" t="inlineStr"/>
      <c r="E27" s="17">
        <f>IF(D27="","",IFERROR(VLOOKUP(D27,'Paramètres'!$A$14:$F$113,2,FALSE),""))</f>
        <v/>
      </c>
      <c r="F27" s="19">
        <f>IF(OR(D27="",B27=""),"",IFERROR(IF(COUNTIFS('Paramètres'!$A$14:$A$113,D27,'Paramètres'!$C$14:$C$113,"&lt;="&amp;B27)&gt;0,VLOOKUP(D27,'Paramètres'!$A$14:$D$113,4,FALSE),""),""))</f>
        <v/>
      </c>
      <c r="G27" s="24" t="inlineStr"/>
      <c r="H27" s="18">
        <f>IF(OR(D27="",C27="",B27=""),"",IFERROR(SUMIFS($G$6:$G$305,$D$6:$D$305,D27,$C$6:$C$305,C27,$B$6:$B$305,"&lt;"&amp;B27),0))</f>
        <v/>
      </c>
      <c r="I27" s="18">
        <f>IF(D27="","",'Paramètres'!$B$5)</f>
        <v/>
      </c>
      <c r="J27" s="18">
        <f>IF(OR(G27="",I27=""),"",IFERROR(MIN(G27,MAX(0,I27-H27)),0))</f>
        <v/>
      </c>
      <c r="K27" s="18">
        <f>IF(OR(G27="",J27=""),"",IFERROR(MAX(0,G27-J27),0))</f>
        <v/>
      </c>
      <c r="L27" s="18">
        <f>IF(D27="","",'Paramètres'!$B$6)</f>
        <v/>
      </c>
      <c r="M27" s="19">
        <f>IF(OR(J27="",F27=""),"",IFERROR(J27*F27,0))</f>
        <v/>
      </c>
      <c r="N27" s="19">
        <f>IF(OR(K27="",F27="",L27=""),"",IFERROR(K27*F27*L27,0))</f>
        <v/>
      </c>
      <c r="O27" s="19">
        <f>IF(OR(M27="",N27=""),"",IFERROR(M27+N27,0))</f>
        <v/>
      </c>
      <c r="P27" s="21" t="inlineStr"/>
      <c r="Q27" s="21" t="inlineStr"/>
      <c r="R27" s="17">
        <f>IF(D27="","",IF(COUNTIFS($D$6:$D$305,D27,$B$6:$B$305,B27)&gt;1,"Doublon employé/date",IF(OR(B27="",G27="",G27&lt;0,G27&gt;24,F27=""),"À corriger","OK")))</f>
        <v/>
      </c>
    </row>
    <row r="28">
      <c r="A28" s="21" t="inlineStr"/>
      <c r="B28" s="22" t="inlineStr"/>
      <c r="C28" s="23">
        <f>IF(B28="","",B28-MOD(B28-'Paramètres'!$B$10-('Paramètres'!$B$7-1),7))</f>
        <v/>
      </c>
      <c r="D28" s="21" t="inlineStr"/>
      <c r="E28" s="2">
        <f>IF(D28="","",IFERROR(VLOOKUP(D28,'Paramètres'!$A$14:$F$113,2,FALSE),""))</f>
        <v/>
      </c>
      <c r="F28" s="16">
        <f>IF(OR(D28="",B28=""),"",IFERROR(IF(COUNTIFS('Paramètres'!$A$14:$A$113,D28,'Paramètres'!$C$14:$C$113,"&lt;="&amp;B28)&gt;0,VLOOKUP(D28,'Paramètres'!$A$14:$D$113,4,FALSE),""),""))</f>
        <v/>
      </c>
      <c r="G28" s="24" t="inlineStr"/>
      <c r="H28" s="15">
        <f>IF(OR(D28="",C28="",B28=""),"",IFERROR(SUMIFS($G$6:$G$305,$D$6:$D$305,D28,$C$6:$C$305,C28,$B$6:$B$305,"&lt;"&amp;B28),0))</f>
        <v/>
      </c>
      <c r="I28" s="15">
        <f>IF(D28="","",'Paramètres'!$B$5)</f>
        <v/>
      </c>
      <c r="J28" s="15">
        <f>IF(OR(G28="",I28=""),"",IFERROR(MIN(G28,MAX(0,I28-H28)),0))</f>
        <v/>
      </c>
      <c r="K28" s="15">
        <f>IF(OR(G28="",J28=""),"",IFERROR(MAX(0,G28-J28),0))</f>
        <v/>
      </c>
      <c r="L28" s="15">
        <f>IF(D28="","",'Paramètres'!$B$6)</f>
        <v/>
      </c>
      <c r="M28" s="16">
        <f>IF(OR(J28="",F28=""),"",IFERROR(J28*F28,0))</f>
        <v/>
      </c>
      <c r="N28" s="16">
        <f>IF(OR(K28="",F28="",L28=""),"",IFERROR(K28*F28*L28,0))</f>
        <v/>
      </c>
      <c r="O28" s="16">
        <f>IF(OR(M28="",N28=""),"",IFERROR(M28+N28,0))</f>
        <v/>
      </c>
      <c r="P28" s="21" t="inlineStr"/>
      <c r="Q28" s="21" t="inlineStr"/>
      <c r="R28" s="2">
        <f>IF(D28="","",IF(COUNTIFS($D$6:$D$305,D28,$B$6:$B$305,B28)&gt;1,"Doublon employé/date",IF(OR(B28="",G28="",G28&lt;0,G28&gt;24,F28=""),"À corriger","OK")))</f>
        <v/>
      </c>
    </row>
    <row r="29">
      <c r="A29" s="21" t="inlineStr"/>
      <c r="B29" s="22" t="inlineStr"/>
      <c r="C29" s="25">
        <f>IF(B29="","",B29-MOD(B29-'Paramètres'!$B$10-('Paramètres'!$B$7-1),7))</f>
        <v/>
      </c>
      <c r="D29" s="21" t="inlineStr"/>
      <c r="E29" s="17">
        <f>IF(D29="","",IFERROR(VLOOKUP(D29,'Paramètres'!$A$14:$F$113,2,FALSE),""))</f>
        <v/>
      </c>
      <c r="F29" s="19">
        <f>IF(OR(D29="",B29=""),"",IFERROR(IF(COUNTIFS('Paramètres'!$A$14:$A$113,D29,'Paramètres'!$C$14:$C$113,"&lt;="&amp;B29)&gt;0,VLOOKUP(D29,'Paramètres'!$A$14:$D$113,4,FALSE),""),""))</f>
        <v/>
      </c>
      <c r="G29" s="24" t="inlineStr"/>
      <c r="H29" s="18">
        <f>IF(OR(D29="",C29="",B29=""),"",IFERROR(SUMIFS($G$6:$G$305,$D$6:$D$305,D29,$C$6:$C$305,C29,$B$6:$B$305,"&lt;"&amp;B29),0))</f>
        <v/>
      </c>
      <c r="I29" s="18">
        <f>IF(D29="","",'Paramètres'!$B$5)</f>
        <v/>
      </c>
      <c r="J29" s="18">
        <f>IF(OR(G29="",I29=""),"",IFERROR(MIN(G29,MAX(0,I29-H29)),0))</f>
        <v/>
      </c>
      <c r="K29" s="18">
        <f>IF(OR(G29="",J29=""),"",IFERROR(MAX(0,G29-J29),0))</f>
        <v/>
      </c>
      <c r="L29" s="18">
        <f>IF(D29="","",'Paramètres'!$B$6)</f>
        <v/>
      </c>
      <c r="M29" s="19">
        <f>IF(OR(J29="",F29=""),"",IFERROR(J29*F29,0))</f>
        <v/>
      </c>
      <c r="N29" s="19">
        <f>IF(OR(K29="",F29="",L29=""),"",IFERROR(K29*F29*L29,0))</f>
        <v/>
      </c>
      <c r="O29" s="19">
        <f>IF(OR(M29="",N29=""),"",IFERROR(M29+N29,0))</f>
        <v/>
      </c>
      <c r="P29" s="21" t="inlineStr"/>
      <c r="Q29" s="21" t="inlineStr"/>
      <c r="R29" s="17">
        <f>IF(D29="","",IF(COUNTIFS($D$6:$D$305,D29,$B$6:$B$305,B29)&gt;1,"Doublon employé/date",IF(OR(B29="",G29="",G29&lt;0,G29&gt;24,F29=""),"À corriger","OK")))</f>
        <v/>
      </c>
    </row>
    <row r="30">
      <c r="A30" s="21" t="inlineStr"/>
      <c r="B30" s="22" t="inlineStr"/>
      <c r="C30" s="23">
        <f>IF(B30="","",B30-MOD(B30-'Paramètres'!$B$10-('Paramètres'!$B$7-1),7))</f>
        <v/>
      </c>
      <c r="D30" s="21" t="inlineStr"/>
      <c r="E30" s="2">
        <f>IF(D30="","",IFERROR(VLOOKUP(D30,'Paramètres'!$A$14:$F$113,2,FALSE),""))</f>
        <v/>
      </c>
      <c r="F30" s="16">
        <f>IF(OR(D30="",B30=""),"",IFERROR(IF(COUNTIFS('Paramètres'!$A$14:$A$113,D30,'Paramètres'!$C$14:$C$113,"&lt;="&amp;B30)&gt;0,VLOOKUP(D30,'Paramètres'!$A$14:$D$113,4,FALSE),""),""))</f>
        <v/>
      </c>
      <c r="G30" s="24" t="inlineStr"/>
      <c r="H30" s="15">
        <f>IF(OR(D30="",C30="",B30=""),"",IFERROR(SUMIFS($G$6:$G$305,$D$6:$D$305,D30,$C$6:$C$305,C30,$B$6:$B$305,"&lt;"&amp;B30),0))</f>
        <v/>
      </c>
      <c r="I30" s="15">
        <f>IF(D30="","",'Paramètres'!$B$5)</f>
        <v/>
      </c>
      <c r="J30" s="15">
        <f>IF(OR(G30="",I30=""),"",IFERROR(MIN(G30,MAX(0,I30-H30)),0))</f>
        <v/>
      </c>
      <c r="K30" s="15">
        <f>IF(OR(G30="",J30=""),"",IFERROR(MAX(0,G30-J30),0))</f>
        <v/>
      </c>
      <c r="L30" s="15">
        <f>IF(D30="","",'Paramètres'!$B$6)</f>
        <v/>
      </c>
      <c r="M30" s="16">
        <f>IF(OR(J30="",F30=""),"",IFERROR(J30*F30,0))</f>
        <v/>
      </c>
      <c r="N30" s="16">
        <f>IF(OR(K30="",F30="",L30=""),"",IFERROR(K30*F30*L30,0))</f>
        <v/>
      </c>
      <c r="O30" s="16">
        <f>IF(OR(M30="",N30=""),"",IFERROR(M30+N30,0))</f>
        <v/>
      </c>
      <c r="P30" s="21" t="inlineStr"/>
      <c r="Q30" s="21" t="inlineStr"/>
      <c r="R30" s="2">
        <f>IF(D30="","",IF(COUNTIFS($D$6:$D$305,D30,$B$6:$B$305,B30)&gt;1,"Doublon employé/date",IF(OR(B30="",G30="",G30&lt;0,G30&gt;24,F30=""),"À corriger","OK")))</f>
        <v/>
      </c>
    </row>
    <row r="31">
      <c r="A31" s="21" t="inlineStr"/>
      <c r="B31" s="22" t="inlineStr"/>
      <c r="C31" s="25">
        <f>IF(B31="","",B31-MOD(B31-'Paramètres'!$B$10-('Paramètres'!$B$7-1),7))</f>
        <v/>
      </c>
      <c r="D31" s="21" t="inlineStr"/>
      <c r="E31" s="17">
        <f>IF(D31="","",IFERROR(VLOOKUP(D31,'Paramètres'!$A$14:$F$113,2,FALSE),""))</f>
        <v/>
      </c>
      <c r="F31" s="19">
        <f>IF(OR(D31="",B31=""),"",IFERROR(IF(COUNTIFS('Paramètres'!$A$14:$A$113,D31,'Paramètres'!$C$14:$C$113,"&lt;="&amp;B31)&gt;0,VLOOKUP(D31,'Paramètres'!$A$14:$D$113,4,FALSE),""),""))</f>
        <v/>
      </c>
      <c r="G31" s="24" t="inlineStr"/>
      <c r="H31" s="18">
        <f>IF(OR(D31="",C31="",B31=""),"",IFERROR(SUMIFS($G$6:$G$305,$D$6:$D$305,D31,$C$6:$C$305,C31,$B$6:$B$305,"&lt;"&amp;B31),0))</f>
        <v/>
      </c>
      <c r="I31" s="18">
        <f>IF(D31="","",'Paramètres'!$B$5)</f>
        <v/>
      </c>
      <c r="J31" s="18">
        <f>IF(OR(G31="",I31=""),"",IFERROR(MIN(G31,MAX(0,I31-H31)),0))</f>
        <v/>
      </c>
      <c r="K31" s="18">
        <f>IF(OR(G31="",J31=""),"",IFERROR(MAX(0,G31-J31),0))</f>
        <v/>
      </c>
      <c r="L31" s="18">
        <f>IF(D31="","",'Paramètres'!$B$6)</f>
        <v/>
      </c>
      <c r="M31" s="19">
        <f>IF(OR(J31="",F31=""),"",IFERROR(J31*F31,0))</f>
        <v/>
      </c>
      <c r="N31" s="19">
        <f>IF(OR(K31="",F31="",L31=""),"",IFERROR(K31*F31*L31,0))</f>
        <v/>
      </c>
      <c r="O31" s="19">
        <f>IF(OR(M31="",N31=""),"",IFERROR(M31+N31,0))</f>
        <v/>
      </c>
      <c r="P31" s="21" t="inlineStr"/>
      <c r="Q31" s="21" t="inlineStr"/>
      <c r="R31" s="17">
        <f>IF(D31="","",IF(COUNTIFS($D$6:$D$305,D31,$B$6:$B$305,B31)&gt;1,"Doublon employé/date",IF(OR(B31="",G31="",G31&lt;0,G31&gt;24,F31=""),"À corriger","OK")))</f>
        <v/>
      </c>
    </row>
    <row r="32">
      <c r="A32" s="21" t="inlineStr"/>
      <c r="B32" s="22" t="inlineStr"/>
      <c r="C32" s="23">
        <f>IF(B32="","",B32-MOD(B32-'Paramètres'!$B$10-('Paramètres'!$B$7-1),7))</f>
        <v/>
      </c>
      <c r="D32" s="21" t="inlineStr"/>
      <c r="E32" s="2">
        <f>IF(D32="","",IFERROR(VLOOKUP(D32,'Paramètres'!$A$14:$F$113,2,FALSE),""))</f>
        <v/>
      </c>
      <c r="F32" s="16">
        <f>IF(OR(D32="",B32=""),"",IFERROR(IF(COUNTIFS('Paramètres'!$A$14:$A$113,D32,'Paramètres'!$C$14:$C$113,"&lt;="&amp;B32)&gt;0,VLOOKUP(D32,'Paramètres'!$A$14:$D$113,4,FALSE),""),""))</f>
        <v/>
      </c>
      <c r="G32" s="24" t="inlineStr"/>
      <c r="H32" s="15">
        <f>IF(OR(D32="",C32="",B32=""),"",IFERROR(SUMIFS($G$6:$G$305,$D$6:$D$305,D32,$C$6:$C$305,C32,$B$6:$B$305,"&lt;"&amp;B32),0))</f>
        <v/>
      </c>
      <c r="I32" s="15">
        <f>IF(D32="","",'Paramètres'!$B$5)</f>
        <v/>
      </c>
      <c r="J32" s="15">
        <f>IF(OR(G32="",I32=""),"",IFERROR(MIN(G32,MAX(0,I32-H32)),0))</f>
        <v/>
      </c>
      <c r="K32" s="15">
        <f>IF(OR(G32="",J32=""),"",IFERROR(MAX(0,G32-J32),0))</f>
        <v/>
      </c>
      <c r="L32" s="15">
        <f>IF(D32="","",'Paramètres'!$B$6)</f>
        <v/>
      </c>
      <c r="M32" s="16">
        <f>IF(OR(J32="",F32=""),"",IFERROR(J32*F32,0))</f>
        <v/>
      </c>
      <c r="N32" s="16">
        <f>IF(OR(K32="",F32="",L32=""),"",IFERROR(K32*F32*L32,0))</f>
        <v/>
      </c>
      <c r="O32" s="16">
        <f>IF(OR(M32="",N32=""),"",IFERROR(M32+N32,0))</f>
        <v/>
      </c>
      <c r="P32" s="21" t="inlineStr"/>
      <c r="Q32" s="21" t="inlineStr"/>
      <c r="R32" s="2">
        <f>IF(D32="","",IF(COUNTIFS($D$6:$D$305,D32,$B$6:$B$305,B32)&gt;1,"Doublon employé/date",IF(OR(B32="",G32="",G32&lt;0,G32&gt;24,F32=""),"À corriger","OK")))</f>
        <v/>
      </c>
    </row>
    <row r="33">
      <c r="A33" s="21" t="inlineStr"/>
      <c r="B33" s="22" t="inlineStr"/>
      <c r="C33" s="25">
        <f>IF(B33="","",B33-MOD(B33-'Paramètres'!$B$10-('Paramètres'!$B$7-1),7))</f>
        <v/>
      </c>
      <c r="D33" s="21" t="inlineStr"/>
      <c r="E33" s="17">
        <f>IF(D33="","",IFERROR(VLOOKUP(D33,'Paramètres'!$A$14:$F$113,2,FALSE),""))</f>
        <v/>
      </c>
      <c r="F33" s="19">
        <f>IF(OR(D33="",B33=""),"",IFERROR(IF(COUNTIFS('Paramètres'!$A$14:$A$113,D33,'Paramètres'!$C$14:$C$113,"&lt;="&amp;B33)&gt;0,VLOOKUP(D33,'Paramètres'!$A$14:$D$113,4,FALSE),""),""))</f>
        <v/>
      </c>
      <c r="G33" s="24" t="inlineStr"/>
      <c r="H33" s="18">
        <f>IF(OR(D33="",C33="",B33=""),"",IFERROR(SUMIFS($G$6:$G$305,$D$6:$D$305,D33,$C$6:$C$305,C33,$B$6:$B$305,"&lt;"&amp;B33),0))</f>
        <v/>
      </c>
      <c r="I33" s="18">
        <f>IF(D33="","",'Paramètres'!$B$5)</f>
        <v/>
      </c>
      <c r="J33" s="18">
        <f>IF(OR(G33="",I33=""),"",IFERROR(MIN(G33,MAX(0,I33-H33)),0))</f>
        <v/>
      </c>
      <c r="K33" s="18">
        <f>IF(OR(G33="",J33=""),"",IFERROR(MAX(0,G33-J33),0))</f>
        <v/>
      </c>
      <c r="L33" s="18">
        <f>IF(D33="","",'Paramètres'!$B$6)</f>
        <v/>
      </c>
      <c r="M33" s="19">
        <f>IF(OR(J33="",F33=""),"",IFERROR(J33*F33,0))</f>
        <v/>
      </c>
      <c r="N33" s="19">
        <f>IF(OR(K33="",F33="",L33=""),"",IFERROR(K33*F33*L33,0))</f>
        <v/>
      </c>
      <c r="O33" s="19">
        <f>IF(OR(M33="",N33=""),"",IFERROR(M33+N33,0))</f>
        <v/>
      </c>
      <c r="P33" s="21" t="inlineStr"/>
      <c r="Q33" s="21" t="inlineStr"/>
      <c r="R33" s="17">
        <f>IF(D33="","",IF(COUNTIFS($D$6:$D$305,D33,$B$6:$B$305,B33)&gt;1,"Doublon employé/date",IF(OR(B33="",G33="",G33&lt;0,G33&gt;24,F33=""),"À corriger","OK")))</f>
        <v/>
      </c>
    </row>
    <row r="34">
      <c r="A34" s="21" t="inlineStr"/>
      <c r="B34" s="22" t="inlineStr"/>
      <c r="C34" s="23">
        <f>IF(B34="","",B34-MOD(B34-'Paramètres'!$B$10-('Paramètres'!$B$7-1),7))</f>
        <v/>
      </c>
      <c r="D34" s="21" t="inlineStr"/>
      <c r="E34" s="2">
        <f>IF(D34="","",IFERROR(VLOOKUP(D34,'Paramètres'!$A$14:$F$113,2,FALSE),""))</f>
        <v/>
      </c>
      <c r="F34" s="16">
        <f>IF(OR(D34="",B34=""),"",IFERROR(IF(COUNTIFS('Paramètres'!$A$14:$A$113,D34,'Paramètres'!$C$14:$C$113,"&lt;="&amp;B34)&gt;0,VLOOKUP(D34,'Paramètres'!$A$14:$D$113,4,FALSE),""),""))</f>
        <v/>
      </c>
      <c r="G34" s="24" t="inlineStr"/>
      <c r="H34" s="15">
        <f>IF(OR(D34="",C34="",B34=""),"",IFERROR(SUMIFS($G$6:$G$305,$D$6:$D$305,D34,$C$6:$C$305,C34,$B$6:$B$305,"&lt;"&amp;B34),0))</f>
        <v/>
      </c>
      <c r="I34" s="15">
        <f>IF(D34="","",'Paramètres'!$B$5)</f>
        <v/>
      </c>
      <c r="J34" s="15">
        <f>IF(OR(G34="",I34=""),"",IFERROR(MIN(G34,MAX(0,I34-H34)),0))</f>
        <v/>
      </c>
      <c r="K34" s="15">
        <f>IF(OR(G34="",J34=""),"",IFERROR(MAX(0,G34-J34),0))</f>
        <v/>
      </c>
      <c r="L34" s="15">
        <f>IF(D34="","",'Paramètres'!$B$6)</f>
        <v/>
      </c>
      <c r="M34" s="16">
        <f>IF(OR(J34="",F34=""),"",IFERROR(J34*F34,0))</f>
        <v/>
      </c>
      <c r="N34" s="16">
        <f>IF(OR(K34="",F34="",L34=""),"",IFERROR(K34*F34*L34,0))</f>
        <v/>
      </c>
      <c r="O34" s="16">
        <f>IF(OR(M34="",N34=""),"",IFERROR(M34+N34,0))</f>
        <v/>
      </c>
      <c r="P34" s="21" t="inlineStr"/>
      <c r="Q34" s="21" t="inlineStr"/>
      <c r="R34" s="2">
        <f>IF(D34="","",IF(COUNTIFS($D$6:$D$305,D34,$B$6:$B$305,B34)&gt;1,"Doublon employé/date",IF(OR(B34="",G34="",G34&lt;0,G34&gt;24,F34=""),"À corriger","OK")))</f>
        <v/>
      </c>
    </row>
    <row r="35">
      <c r="A35" s="21" t="inlineStr"/>
      <c r="B35" s="22" t="inlineStr"/>
      <c r="C35" s="25">
        <f>IF(B35="","",B35-MOD(B35-'Paramètres'!$B$10-('Paramètres'!$B$7-1),7))</f>
        <v/>
      </c>
      <c r="D35" s="21" t="inlineStr"/>
      <c r="E35" s="17">
        <f>IF(D35="","",IFERROR(VLOOKUP(D35,'Paramètres'!$A$14:$F$113,2,FALSE),""))</f>
        <v/>
      </c>
      <c r="F35" s="19">
        <f>IF(OR(D35="",B35=""),"",IFERROR(IF(COUNTIFS('Paramètres'!$A$14:$A$113,D35,'Paramètres'!$C$14:$C$113,"&lt;="&amp;B35)&gt;0,VLOOKUP(D35,'Paramètres'!$A$14:$D$113,4,FALSE),""),""))</f>
        <v/>
      </c>
      <c r="G35" s="24" t="inlineStr"/>
      <c r="H35" s="18">
        <f>IF(OR(D35="",C35="",B35=""),"",IFERROR(SUMIFS($G$6:$G$305,$D$6:$D$305,D35,$C$6:$C$305,C35,$B$6:$B$305,"&lt;"&amp;B35),0))</f>
        <v/>
      </c>
      <c r="I35" s="18">
        <f>IF(D35="","",'Paramètres'!$B$5)</f>
        <v/>
      </c>
      <c r="J35" s="18">
        <f>IF(OR(G35="",I35=""),"",IFERROR(MIN(G35,MAX(0,I35-H35)),0))</f>
        <v/>
      </c>
      <c r="K35" s="18">
        <f>IF(OR(G35="",J35=""),"",IFERROR(MAX(0,G35-J35),0))</f>
        <v/>
      </c>
      <c r="L35" s="18">
        <f>IF(D35="","",'Paramètres'!$B$6)</f>
        <v/>
      </c>
      <c r="M35" s="19">
        <f>IF(OR(J35="",F35=""),"",IFERROR(J35*F35,0))</f>
        <v/>
      </c>
      <c r="N35" s="19">
        <f>IF(OR(K35="",F35="",L35=""),"",IFERROR(K35*F35*L35,0))</f>
        <v/>
      </c>
      <c r="O35" s="19">
        <f>IF(OR(M35="",N35=""),"",IFERROR(M35+N35,0))</f>
        <v/>
      </c>
      <c r="P35" s="21" t="inlineStr"/>
      <c r="Q35" s="21" t="inlineStr"/>
      <c r="R35" s="17">
        <f>IF(D35="","",IF(COUNTIFS($D$6:$D$305,D35,$B$6:$B$305,B35)&gt;1,"Doublon employé/date",IF(OR(B35="",G35="",G35&lt;0,G35&gt;24,F35=""),"À corriger","OK")))</f>
        <v/>
      </c>
    </row>
    <row r="36">
      <c r="A36" s="21" t="inlineStr"/>
      <c r="B36" s="22" t="inlineStr"/>
      <c r="C36" s="23">
        <f>IF(B36="","",B36-MOD(B36-'Paramètres'!$B$10-('Paramètres'!$B$7-1),7))</f>
        <v/>
      </c>
      <c r="D36" s="21" t="inlineStr"/>
      <c r="E36" s="2">
        <f>IF(D36="","",IFERROR(VLOOKUP(D36,'Paramètres'!$A$14:$F$113,2,FALSE),""))</f>
        <v/>
      </c>
      <c r="F36" s="16">
        <f>IF(OR(D36="",B36=""),"",IFERROR(IF(COUNTIFS('Paramètres'!$A$14:$A$113,D36,'Paramètres'!$C$14:$C$113,"&lt;="&amp;B36)&gt;0,VLOOKUP(D36,'Paramètres'!$A$14:$D$113,4,FALSE),""),""))</f>
        <v/>
      </c>
      <c r="G36" s="24" t="inlineStr"/>
      <c r="H36" s="15">
        <f>IF(OR(D36="",C36="",B36=""),"",IFERROR(SUMIFS($G$6:$G$305,$D$6:$D$305,D36,$C$6:$C$305,C36,$B$6:$B$305,"&lt;"&amp;B36),0))</f>
        <v/>
      </c>
      <c r="I36" s="15">
        <f>IF(D36="","",'Paramètres'!$B$5)</f>
        <v/>
      </c>
      <c r="J36" s="15">
        <f>IF(OR(G36="",I36=""),"",IFERROR(MIN(G36,MAX(0,I36-H36)),0))</f>
        <v/>
      </c>
      <c r="K36" s="15">
        <f>IF(OR(G36="",J36=""),"",IFERROR(MAX(0,G36-J36),0))</f>
        <v/>
      </c>
      <c r="L36" s="15">
        <f>IF(D36="","",'Paramètres'!$B$6)</f>
        <v/>
      </c>
      <c r="M36" s="16">
        <f>IF(OR(J36="",F36=""),"",IFERROR(J36*F36,0))</f>
        <v/>
      </c>
      <c r="N36" s="16">
        <f>IF(OR(K36="",F36="",L36=""),"",IFERROR(K36*F36*L36,0))</f>
        <v/>
      </c>
      <c r="O36" s="16">
        <f>IF(OR(M36="",N36=""),"",IFERROR(M36+N36,0))</f>
        <v/>
      </c>
      <c r="P36" s="21" t="inlineStr"/>
      <c r="Q36" s="21" t="inlineStr"/>
      <c r="R36" s="2">
        <f>IF(D36="","",IF(COUNTIFS($D$6:$D$305,D36,$B$6:$B$305,B36)&gt;1,"Doublon employé/date",IF(OR(B36="",G36="",G36&lt;0,G36&gt;24,F36=""),"À corriger","OK")))</f>
        <v/>
      </c>
    </row>
    <row r="37">
      <c r="A37" s="21" t="inlineStr"/>
      <c r="B37" s="22" t="inlineStr"/>
      <c r="C37" s="25">
        <f>IF(B37="","",B37-MOD(B37-'Paramètres'!$B$10-('Paramètres'!$B$7-1),7))</f>
        <v/>
      </c>
      <c r="D37" s="21" t="inlineStr"/>
      <c r="E37" s="17">
        <f>IF(D37="","",IFERROR(VLOOKUP(D37,'Paramètres'!$A$14:$F$113,2,FALSE),""))</f>
        <v/>
      </c>
      <c r="F37" s="19">
        <f>IF(OR(D37="",B37=""),"",IFERROR(IF(COUNTIFS('Paramètres'!$A$14:$A$113,D37,'Paramètres'!$C$14:$C$113,"&lt;="&amp;B37)&gt;0,VLOOKUP(D37,'Paramètres'!$A$14:$D$113,4,FALSE),""),""))</f>
        <v/>
      </c>
      <c r="G37" s="24" t="inlineStr"/>
      <c r="H37" s="18">
        <f>IF(OR(D37="",C37="",B37=""),"",IFERROR(SUMIFS($G$6:$G$305,$D$6:$D$305,D37,$C$6:$C$305,C37,$B$6:$B$305,"&lt;"&amp;B37),0))</f>
        <v/>
      </c>
      <c r="I37" s="18">
        <f>IF(D37="","",'Paramètres'!$B$5)</f>
        <v/>
      </c>
      <c r="J37" s="18">
        <f>IF(OR(G37="",I37=""),"",IFERROR(MIN(G37,MAX(0,I37-H37)),0))</f>
        <v/>
      </c>
      <c r="K37" s="18">
        <f>IF(OR(G37="",J37=""),"",IFERROR(MAX(0,G37-J37),0))</f>
        <v/>
      </c>
      <c r="L37" s="18">
        <f>IF(D37="","",'Paramètres'!$B$6)</f>
        <v/>
      </c>
      <c r="M37" s="19">
        <f>IF(OR(J37="",F37=""),"",IFERROR(J37*F37,0))</f>
        <v/>
      </c>
      <c r="N37" s="19">
        <f>IF(OR(K37="",F37="",L37=""),"",IFERROR(K37*F37*L37,0))</f>
        <v/>
      </c>
      <c r="O37" s="19">
        <f>IF(OR(M37="",N37=""),"",IFERROR(M37+N37,0))</f>
        <v/>
      </c>
      <c r="P37" s="21" t="inlineStr"/>
      <c r="Q37" s="21" t="inlineStr"/>
      <c r="R37" s="17">
        <f>IF(D37="","",IF(COUNTIFS($D$6:$D$305,D37,$B$6:$B$305,B37)&gt;1,"Doublon employé/date",IF(OR(B37="",G37="",G37&lt;0,G37&gt;24,F37=""),"À corriger","OK")))</f>
        <v/>
      </c>
    </row>
    <row r="38">
      <c r="A38" s="21" t="inlineStr"/>
      <c r="B38" s="22" t="inlineStr"/>
      <c r="C38" s="23">
        <f>IF(B38="","",B38-MOD(B38-'Paramètres'!$B$10-('Paramètres'!$B$7-1),7))</f>
        <v/>
      </c>
      <c r="D38" s="21" t="inlineStr"/>
      <c r="E38" s="2">
        <f>IF(D38="","",IFERROR(VLOOKUP(D38,'Paramètres'!$A$14:$F$113,2,FALSE),""))</f>
        <v/>
      </c>
      <c r="F38" s="16">
        <f>IF(OR(D38="",B38=""),"",IFERROR(IF(COUNTIFS('Paramètres'!$A$14:$A$113,D38,'Paramètres'!$C$14:$C$113,"&lt;="&amp;B38)&gt;0,VLOOKUP(D38,'Paramètres'!$A$14:$D$113,4,FALSE),""),""))</f>
        <v/>
      </c>
      <c r="G38" s="24" t="inlineStr"/>
      <c r="H38" s="15">
        <f>IF(OR(D38="",C38="",B38=""),"",IFERROR(SUMIFS($G$6:$G$305,$D$6:$D$305,D38,$C$6:$C$305,C38,$B$6:$B$305,"&lt;"&amp;B38),0))</f>
        <v/>
      </c>
      <c r="I38" s="15">
        <f>IF(D38="","",'Paramètres'!$B$5)</f>
        <v/>
      </c>
      <c r="J38" s="15">
        <f>IF(OR(G38="",I38=""),"",IFERROR(MIN(G38,MAX(0,I38-H38)),0))</f>
        <v/>
      </c>
      <c r="K38" s="15">
        <f>IF(OR(G38="",J38=""),"",IFERROR(MAX(0,G38-J38),0))</f>
        <v/>
      </c>
      <c r="L38" s="15">
        <f>IF(D38="","",'Paramètres'!$B$6)</f>
        <v/>
      </c>
      <c r="M38" s="16">
        <f>IF(OR(J38="",F38=""),"",IFERROR(J38*F38,0))</f>
        <v/>
      </c>
      <c r="N38" s="16">
        <f>IF(OR(K38="",F38="",L38=""),"",IFERROR(K38*F38*L38,0))</f>
        <v/>
      </c>
      <c r="O38" s="16">
        <f>IF(OR(M38="",N38=""),"",IFERROR(M38+N38,0))</f>
        <v/>
      </c>
      <c r="P38" s="21" t="inlineStr"/>
      <c r="Q38" s="21" t="inlineStr"/>
      <c r="R38" s="2">
        <f>IF(D38="","",IF(COUNTIFS($D$6:$D$305,D38,$B$6:$B$305,B38)&gt;1,"Doublon employé/date",IF(OR(B38="",G38="",G38&lt;0,G38&gt;24,F38=""),"À corriger","OK")))</f>
        <v/>
      </c>
    </row>
    <row r="39">
      <c r="A39" s="21" t="inlineStr"/>
      <c r="B39" s="22" t="inlineStr"/>
      <c r="C39" s="25">
        <f>IF(B39="","",B39-MOD(B39-'Paramètres'!$B$10-('Paramètres'!$B$7-1),7))</f>
        <v/>
      </c>
      <c r="D39" s="21" t="inlineStr"/>
      <c r="E39" s="17">
        <f>IF(D39="","",IFERROR(VLOOKUP(D39,'Paramètres'!$A$14:$F$113,2,FALSE),""))</f>
        <v/>
      </c>
      <c r="F39" s="19">
        <f>IF(OR(D39="",B39=""),"",IFERROR(IF(COUNTIFS('Paramètres'!$A$14:$A$113,D39,'Paramètres'!$C$14:$C$113,"&lt;="&amp;B39)&gt;0,VLOOKUP(D39,'Paramètres'!$A$14:$D$113,4,FALSE),""),""))</f>
        <v/>
      </c>
      <c r="G39" s="24" t="inlineStr"/>
      <c r="H39" s="18">
        <f>IF(OR(D39="",C39="",B39=""),"",IFERROR(SUMIFS($G$6:$G$305,$D$6:$D$305,D39,$C$6:$C$305,C39,$B$6:$B$305,"&lt;"&amp;B39),0))</f>
        <v/>
      </c>
      <c r="I39" s="18">
        <f>IF(D39="","",'Paramètres'!$B$5)</f>
        <v/>
      </c>
      <c r="J39" s="18">
        <f>IF(OR(G39="",I39=""),"",IFERROR(MIN(G39,MAX(0,I39-H39)),0))</f>
        <v/>
      </c>
      <c r="K39" s="18">
        <f>IF(OR(G39="",J39=""),"",IFERROR(MAX(0,G39-J39),0))</f>
        <v/>
      </c>
      <c r="L39" s="18">
        <f>IF(D39="","",'Paramètres'!$B$6)</f>
        <v/>
      </c>
      <c r="M39" s="19">
        <f>IF(OR(J39="",F39=""),"",IFERROR(J39*F39,0))</f>
        <v/>
      </c>
      <c r="N39" s="19">
        <f>IF(OR(K39="",F39="",L39=""),"",IFERROR(K39*F39*L39,0))</f>
        <v/>
      </c>
      <c r="O39" s="19">
        <f>IF(OR(M39="",N39=""),"",IFERROR(M39+N39,0))</f>
        <v/>
      </c>
      <c r="P39" s="21" t="inlineStr"/>
      <c r="Q39" s="21" t="inlineStr"/>
      <c r="R39" s="17">
        <f>IF(D39="","",IF(COUNTIFS($D$6:$D$305,D39,$B$6:$B$305,B39)&gt;1,"Doublon employé/date",IF(OR(B39="",G39="",G39&lt;0,G39&gt;24,F39=""),"À corriger","OK")))</f>
        <v/>
      </c>
    </row>
    <row r="40">
      <c r="A40" s="21" t="inlineStr"/>
      <c r="B40" s="22" t="inlineStr"/>
      <c r="C40" s="23">
        <f>IF(B40="","",B40-MOD(B40-'Paramètres'!$B$10-('Paramètres'!$B$7-1),7))</f>
        <v/>
      </c>
      <c r="D40" s="21" t="inlineStr"/>
      <c r="E40" s="2">
        <f>IF(D40="","",IFERROR(VLOOKUP(D40,'Paramètres'!$A$14:$F$113,2,FALSE),""))</f>
        <v/>
      </c>
      <c r="F40" s="16">
        <f>IF(OR(D40="",B40=""),"",IFERROR(IF(COUNTIFS('Paramètres'!$A$14:$A$113,D40,'Paramètres'!$C$14:$C$113,"&lt;="&amp;B40)&gt;0,VLOOKUP(D40,'Paramètres'!$A$14:$D$113,4,FALSE),""),""))</f>
        <v/>
      </c>
      <c r="G40" s="24" t="inlineStr"/>
      <c r="H40" s="15">
        <f>IF(OR(D40="",C40="",B40=""),"",IFERROR(SUMIFS($G$6:$G$305,$D$6:$D$305,D40,$C$6:$C$305,C40,$B$6:$B$305,"&lt;"&amp;B40),0))</f>
        <v/>
      </c>
      <c r="I40" s="15">
        <f>IF(D40="","",'Paramètres'!$B$5)</f>
        <v/>
      </c>
      <c r="J40" s="15">
        <f>IF(OR(G40="",I40=""),"",IFERROR(MIN(G40,MAX(0,I40-H40)),0))</f>
        <v/>
      </c>
      <c r="K40" s="15">
        <f>IF(OR(G40="",J40=""),"",IFERROR(MAX(0,G40-J40),0))</f>
        <v/>
      </c>
      <c r="L40" s="15">
        <f>IF(D40="","",'Paramètres'!$B$6)</f>
        <v/>
      </c>
      <c r="M40" s="16">
        <f>IF(OR(J40="",F40=""),"",IFERROR(J40*F40,0))</f>
        <v/>
      </c>
      <c r="N40" s="16">
        <f>IF(OR(K40="",F40="",L40=""),"",IFERROR(K40*F40*L40,0))</f>
        <v/>
      </c>
      <c r="O40" s="16">
        <f>IF(OR(M40="",N40=""),"",IFERROR(M40+N40,0))</f>
        <v/>
      </c>
      <c r="P40" s="21" t="inlineStr"/>
      <c r="Q40" s="21" t="inlineStr"/>
      <c r="R40" s="2">
        <f>IF(D40="","",IF(COUNTIFS($D$6:$D$305,D40,$B$6:$B$305,B40)&gt;1,"Doublon employé/date",IF(OR(B40="",G40="",G40&lt;0,G40&gt;24,F40=""),"À corriger","OK")))</f>
        <v/>
      </c>
    </row>
    <row r="41">
      <c r="A41" s="21" t="inlineStr"/>
      <c r="B41" s="22" t="inlineStr"/>
      <c r="C41" s="25">
        <f>IF(B41="","",B41-MOD(B41-'Paramètres'!$B$10-('Paramètres'!$B$7-1),7))</f>
        <v/>
      </c>
      <c r="D41" s="21" t="inlineStr"/>
      <c r="E41" s="17">
        <f>IF(D41="","",IFERROR(VLOOKUP(D41,'Paramètres'!$A$14:$F$113,2,FALSE),""))</f>
        <v/>
      </c>
      <c r="F41" s="19">
        <f>IF(OR(D41="",B41=""),"",IFERROR(IF(COUNTIFS('Paramètres'!$A$14:$A$113,D41,'Paramètres'!$C$14:$C$113,"&lt;="&amp;B41)&gt;0,VLOOKUP(D41,'Paramètres'!$A$14:$D$113,4,FALSE),""),""))</f>
        <v/>
      </c>
      <c r="G41" s="24" t="inlineStr"/>
      <c r="H41" s="18">
        <f>IF(OR(D41="",C41="",B41=""),"",IFERROR(SUMIFS($G$6:$G$305,$D$6:$D$305,D41,$C$6:$C$305,C41,$B$6:$B$305,"&lt;"&amp;B41),0))</f>
        <v/>
      </c>
      <c r="I41" s="18">
        <f>IF(D41="","",'Paramètres'!$B$5)</f>
        <v/>
      </c>
      <c r="J41" s="18">
        <f>IF(OR(G41="",I41=""),"",IFERROR(MIN(G41,MAX(0,I41-H41)),0))</f>
        <v/>
      </c>
      <c r="K41" s="18">
        <f>IF(OR(G41="",J41=""),"",IFERROR(MAX(0,G41-J41),0))</f>
        <v/>
      </c>
      <c r="L41" s="18">
        <f>IF(D41="","",'Paramètres'!$B$6)</f>
        <v/>
      </c>
      <c r="M41" s="19">
        <f>IF(OR(J41="",F41=""),"",IFERROR(J41*F41,0))</f>
        <v/>
      </c>
      <c r="N41" s="19">
        <f>IF(OR(K41="",F41="",L41=""),"",IFERROR(K41*F41*L41,0))</f>
        <v/>
      </c>
      <c r="O41" s="19">
        <f>IF(OR(M41="",N41=""),"",IFERROR(M41+N41,0))</f>
        <v/>
      </c>
      <c r="P41" s="21" t="inlineStr"/>
      <c r="Q41" s="21" t="inlineStr"/>
      <c r="R41" s="17">
        <f>IF(D41="","",IF(COUNTIFS($D$6:$D$305,D41,$B$6:$B$305,B41)&gt;1,"Doublon employé/date",IF(OR(B41="",G41="",G41&lt;0,G41&gt;24,F41=""),"À corriger","OK")))</f>
        <v/>
      </c>
    </row>
    <row r="42">
      <c r="A42" s="21" t="inlineStr"/>
      <c r="B42" s="22" t="inlineStr"/>
      <c r="C42" s="23">
        <f>IF(B42="","",B42-MOD(B42-'Paramètres'!$B$10-('Paramètres'!$B$7-1),7))</f>
        <v/>
      </c>
      <c r="D42" s="21" t="inlineStr"/>
      <c r="E42" s="2">
        <f>IF(D42="","",IFERROR(VLOOKUP(D42,'Paramètres'!$A$14:$F$113,2,FALSE),""))</f>
        <v/>
      </c>
      <c r="F42" s="16">
        <f>IF(OR(D42="",B42=""),"",IFERROR(IF(COUNTIFS('Paramètres'!$A$14:$A$113,D42,'Paramètres'!$C$14:$C$113,"&lt;="&amp;B42)&gt;0,VLOOKUP(D42,'Paramètres'!$A$14:$D$113,4,FALSE),""),""))</f>
        <v/>
      </c>
      <c r="G42" s="24" t="inlineStr"/>
      <c r="H42" s="15">
        <f>IF(OR(D42="",C42="",B42=""),"",IFERROR(SUMIFS($G$6:$G$305,$D$6:$D$305,D42,$C$6:$C$305,C42,$B$6:$B$305,"&lt;"&amp;B42),0))</f>
        <v/>
      </c>
      <c r="I42" s="15">
        <f>IF(D42="","",'Paramètres'!$B$5)</f>
        <v/>
      </c>
      <c r="J42" s="15">
        <f>IF(OR(G42="",I42=""),"",IFERROR(MIN(G42,MAX(0,I42-H42)),0))</f>
        <v/>
      </c>
      <c r="K42" s="15">
        <f>IF(OR(G42="",J42=""),"",IFERROR(MAX(0,G42-J42),0))</f>
        <v/>
      </c>
      <c r="L42" s="15">
        <f>IF(D42="","",'Paramètres'!$B$6)</f>
        <v/>
      </c>
      <c r="M42" s="16">
        <f>IF(OR(J42="",F42=""),"",IFERROR(J42*F42,0))</f>
        <v/>
      </c>
      <c r="N42" s="16">
        <f>IF(OR(K42="",F42="",L42=""),"",IFERROR(K42*F42*L42,0))</f>
        <v/>
      </c>
      <c r="O42" s="16">
        <f>IF(OR(M42="",N42=""),"",IFERROR(M42+N42,0))</f>
        <v/>
      </c>
      <c r="P42" s="21" t="inlineStr"/>
      <c r="Q42" s="21" t="inlineStr"/>
      <c r="R42" s="2">
        <f>IF(D42="","",IF(COUNTIFS($D$6:$D$305,D42,$B$6:$B$305,B42)&gt;1,"Doublon employé/date",IF(OR(B42="",G42="",G42&lt;0,G42&gt;24,F42=""),"À corriger","OK")))</f>
        <v/>
      </c>
    </row>
    <row r="43">
      <c r="A43" s="21" t="inlineStr"/>
      <c r="B43" s="22" t="inlineStr"/>
      <c r="C43" s="25">
        <f>IF(B43="","",B43-MOD(B43-'Paramètres'!$B$10-('Paramètres'!$B$7-1),7))</f>
        <v/>
      </c>
      <c r="D43" s="21" t="inlineStr"/>
      <c r="E43" s="17">
        <f>IF(D43="","",IFERROR(VLOOKUP(D43,'Paramètres'!$A$14:$F$113,2,FALSE),""))</f>
        <v/>
      </c>
      <c r="F43" s="19">
        <f>IF(OR(D43="",B43=""),"",IFERROR(IF(COUNTIFS('Paramètres'!$A$14:$A$113,D43,'Paramètres'!$C$14:$C$113,"&lt;="&amp;B43)&gt;0,VLOOKUP(D43,'Paramètres'!$A$14:$D$113,4,FALSE),""),""))</f>
        <v/>
      </c>
      <c r="G43" s="24" t="inlineStr"/>
      <c r="H43" s="18">
        <f>IF(OR(D43="",C43="",B43=""),"",IFERROR(SUMIFS($G$6:$G$305,$D$6:$D$305,D43,$C$6:$C$305,C43,$B$6:$B$305,"&lt;"&amp;B43),0))</f>
        <v/>
      </c>
      <c r="I43" s="18">
        <f>IF(D43="","",'Paramètres'!$B$5)</f>
        <v/>
      </c>
      <c r="J43" s="18">
        <f>IF(OR(G43="",I43=""),"",IFERROR(MIN(G43,MAX(0,I43-H43)),0))</f>
        <v/>
      </c>
      <c r="K43" s="18">
        <f>IF(OR(G43="",J43=""),"",IFERROR(MAX(0,G43-J43),0))</f>
        <v/>
      </c>
      <c r="L43" s="18">
        <f>IF(D43="","",'Paramètres'!$B$6)</f>
        <v/>
      </c>
      <c r="M43" s="19">
        <f>IF(OR(J43="",F43=""),"",IFERROR(J43*F43,0))</f>
        <v/>
      </c>
      <c r="N43" s="19">
        <f>IF(OR(K43="",F43="",L43=""),"",IFERROR(K43*F43*L43,0))</f>
        <v/>
      </c>
      <c r="O43" s="19">
        <f>IF(OR(M43="",N43=""),"",IFERROR(M43+N43,0))</f>
        <v/>
      </c>
      <c r="P43" s="21" t="inlineStr"/>
      <c r="Q43" s="21" t="inlineStr"/>
      <c r="R43" s="17">
        <f>IF(D43="","",IF(COUNTIFS($D$6:$D$305,D43,$B$6:$B$305,B43)&gt;1,"Doublon employé/date",IF(OR(B43="",G43="",G43&lt;0,G43&gt;24,F43=""),"À corriger","OK")))</f>
        <v/>
      </c>
    </row>
    <row r="44">
      <c r="A44" s="21" t="inlineStr"/>
      <c r="B44" s="22" t="inlineStr"/>
      <c r="C44" s="23">
        <f>IF(B44="","",B44-MOD(B44-'Paramètres'!$B$10-('Paramètres'!$B$7-1),7))</f>
        <v/>
      </c>
      <c r="D44" s="21" t="inlineStr"/>
      <c r="E44" s="2">
        <f>IF(D44="","",IFERROR(VLOOKUP(D44,'Paramètres'!$A$14:$F$113,2,FALSE),""))</f>
        <v/>
      </c>
      <c r="F44" s="16">
        <f>IF(OR(D44="",B44=""),"",IFERROR(IF(COUNTIFS('Paramètres'!$A$14:$A$113,D44,'Paramètres'!$C$14:$C$113,"&lt;="&amp;B44)&gt;0,VLOOKUP(D44,'Paramètres'!$A$14:$D$113,4,FALSE),""),""))</f>
        <v/>
      </c>
      <c r="G44" s="24" t="inlineStr"/>
      <c r="H44" s="15">
        <f>IF(OR(D44="",C44="",B44=""),"",IFERROR(SUMIFS($G$6:$G$305,$D$6:$D$305,D44,$C$6:$C$305,C44,$B$6:$B$305,"&lt;"&amp;B44),0))</f>
        <v/>
      </c>
      <c r="I44" s="15">
        <f>IF(D44="","",'Paramètres'!$B$5)</f>
        <v/>
      </c>
      <c r="J44" s="15">
        <f>IF(OR(G44="",I44=""),"",IFERROR(MIN(G44,MAX(0,I44-H44)),0))</f>
        <v/>
      </c>
      <c r="K44" s="15">
        <f>IF(OR(G44="",J44=""),"",IFERROR(MAX(0,G44-J44),0))</f>
        <v/>
      </c>
      <c r="L44" s="15">
        <f>IF(D44="","",'Paramètres'!$B$6)</f>
        <v/>
      </c>
      <c r="M44" s="16">
        <f>IF(OR(J44="",F44=""),"",IFERROR(J44*F44,0))</f>
        <v/>
      </c>
      <c r="N44" s="16">
        <f>IF(OR(K44="",F44="",L44=""),"",IFERROR(K44*F44*L44,0))</f>
        <v/>
      </c>
      <c r="O44" s="16">
        <f>IF(OR(M44="",N44=""),"",IFERROR(M44+N44,0))</f>
        <v/>
      </c>
      <c r="P44" s="21" t="inlineStr"/>
      <c r="Q44" s="21" t="inlineStr"/>
      <c r="R44" s="2">
        <f>IF(D44="","",IF(COUNTIFS($D$6:$D$305,D44,$B$6:$B$305,B44)&gt;1,"Doublon employé/date",IF(OR(B44="",G44="",G44&lt;0,G44&gt;24,F44=""),"À corriger","OK")))</f>
        <v/>
      </c>
    </row>
    <row r="45">
      <c r="A45" s="21" t="inlineStr"/>
      <c r="B45" s="22" t="inlineStr"/>
      <c r="C45" s="25">
        <f>IF(B45="","",B45-MOD(B45-'Paramètres'!$B$10-('Paramètres'!$B$7-1),7))</f>
        <v/>
      </c>
      <c r="D45" s="21" t="inlineStr"/>
      <c r="E45" s="17">
        <f>IF(D45="","",IFERROR(VLOOKUP(D45,'Paramètres'!$A$14:$F$113,2,FALSE),""))</f>
        <v/>
      </c>
      <c r="F45" s="19">
        <f>IF(OR(D45="",B45=""),"",IFERROR(IF(COUNTIFS('Paramètres'!$A$14:$A$113,D45,'Paramètres'!$C$14:$C$113,"&lt;="&amp;B45)&gt;0,VLOOKUP(D45,'Paramètres'!$A$14:$D$113,4,FALSE),""),""))</f>
        <v/>
      </c>
      <c r="G45" s="24" t="inlineStr"/>
      <c r="H45" s="18">
        <f>IF(OR(D45="",C45="",B45=""),"",IFERROR(SUMIFS($G$6:$G$305,$D$6:$D$305,D45,$C$6:$C$305,C45,$B$6:$B$305,"&lt;"&amp;B45),0))</f>
        <v/>
      </c>
      <c r="I45" s="18">
        <f>IF(D45="","",'Paramètres'!$B$5)</f>
        <v/>
      </c>
      <c r="J45" s="18">
        <f>IF(OR(G45="",I45=""),"",IFERROR(MIN(G45,MAX(0,I45-H45)),0))</f>
        <v/>
      </c>
      <c r="K45" s="18">
        <f>IF(OR(G45="",J45=""),"",IFERROR(MAX(0,G45-J45),0))</f>
        <v/>
      </c>
      <c r="L45" s="18">
        <f>IF(D45="","",'Paramètres'!$B$6)</f>
        <v/>
      </c>
      <c r="M45" s="19">
        <f>IF(OR(J45="",F45=""),"",IFERROR(J45*F45,0))</f>
        <v/>
      </c>
      <c r="N45" s="19">
        <f>IF(OR(K45="",F45="",L45=""),"",IFERROR(K45*F45*L45,0))</f>
        <v/>
      </c>
      <c r="O45" s="19">
        <f>IF(OR(M45="",N45=""),"",IFERROR(M45+N45,0))</f>
        <v/>
      </c>
      <c r="P45" s="21" t="inlineStr"/>
      <c r="Q45" s="21" t="inlineStr"/>
      <c r="R45" s="17">
        <f>IF(D45="","",IF(COUNTIFS($D$6:$D$305,D45,$B$6:$B$305,B45)&gt;1,"Doublon employé/date",IF(OR(B45="",G45="",G45&lt;0,G45&gt;24,F45=""),"À corriger","OK")))</f>
        <v/>
      </c>
    </row>
    <row r="46">
      <c r="A46" s="21" t="inlineStr"/>
      <c r="B46" s="22" t="inlineStr"/>
      <c r="C46" s="23">
        <f>IF(B46="","",B46-MOD(B46-'Paramètres'!$B$10-('Paramètres'!$B$7-1),7))</f>
        <v/>
      </c>
      <c r="D46" s="21" t="inlineStr"/>
      <c r="E46" s="2">
        <f>IF(D46="","",IFERROR(VLOOKUP(D46,'Paramètres'!$A$14:$F$113,2,FALSE),""))</f>
        <v/>
      </c>
      <c r="F46" s="16">
        <f>IF(OR(D46="",B46=""),"",IFERROR(IF(COUNTIFS('Paramètres'!$A$14:$A$113,D46,'Paramètres'!$C$14:$C$113,"&lt;="&amp;B46)&gt;0,VLOOKUP(D46,'Paramètres'!$A$14:$D$113,4,FALSE),""),""))</f>
        <v/>
      </c>
      <c r="G46" s="24" t="inlineStr"/>
      <c r="H46" s="15">
        <f>IF(OR(D46="",C46="",B46=""),"",IFERROR(SUMIFS($G$6:$G$305,$D$6:$D$305,D46,$C$6:$C$305,C46,$B$6:$B$305,"&lt;"&amp;B46),0))</f>
        <v/>
      </c>
      <c r="I46" s="15">
        <f>IF(D46="","",'Paramètres'!$B$5)</f>
        <v/>
      </c>
      <c r="J46" s="15">
        <f>IF(OR(G46="",I46=""),"",IFERROR(MIN(G46,MAX(0,I46-H46)),0))</f>
        <v/>
      </c>
      <c r="K46" s="15">
        <f>IF(OR(G46="",J46=""),"",IFERROR(MAX(0,G46-J46),0))</f>
        <v/>
      </c>
      <c r="L46" s="15">
        <f>IF(D46="","",'Paramètres'!$B$6)</f>
        <v/>
      </c>
      <c r="M46" s="16">
        <f>IF(OR(J46="",F46=""),"",IFERROR(J46*F46,0))</f>
        <v/>
      </c>
      <c r="N46" s="16">
        <f>IF(OR(K46="",F46="",L46=""),"",IFERROR(K46*F46*L46,0))</f>
        <v/>
      </c>
      <c r="O46" s="16">
        <f>IF(OR(M46="",N46=""),"",IFERROR(M46+N46,0))</f>
        <v/>
      </c>
      <c r="P46" s="21" t="inlineStr"/>
      <c r="Q46" s="21" t="inlineStr"/>
      <c r="R46" s="2">
        <f>IF(D46="","",IF(COUNTIFS($D$6:$D$305,D46,$B$6:$B$305,B46)&gt;1,"Doublon employé/date",IF(OR(B46="",G46="",G46&lt;0,G46&gt;24,F46=""),"À corriger","OK")))</f>
        <v/>
      </c>
    </row>
    <row r="47">
      <c r="A47" s="21" t="inlineStr"/>
      <c r="B47" s="22" t="inlineStr"/>
      <c r="C47" s="25">
        <f>IF(B47="","",B47-MOD(B47-'Paramètres'!$B$10-('Paramètres'!$B$7-1),7))</f>
        <v/>
      </c>
      <c r="D47" s="21" t="inlineStr"/>
      <c r="E47" s="17">
        <f>IF(D47="","",IFERROR(VLOOKUP(D47,'Paramètres'!$A$14:$F$113,2,FALSE),""))</f>
        <v/>
      </c>
      <c r="F47" s="19">
        <f>IF(OR(D47="",B47=""),"",IFERROR(IF(COUNTIFS('Paramètres'!$A$14:$A$113,D47,'Paramètres'!$C$14:$C$113,"&lt;="&amp;B47)&gt;0,VLOOKUP(D47,'Paramètres'!$A$14:$D$113,4,FALSE),""),""))</f>
        <v/>
      </c>
      <c r="G47" s="24" t="inlineStr"/>
      <c r="H47" s="18">
        <f>IF(OR(D47="",C47="",B47=""),"",IFERROR(SUMIFS($G$6:$G$305,$D$6:$D$305,D47,$C$6:$C$305,C47,$B$6:$B$305,"&lt;"&amp;B47),0))</f>
        <v/>
      </c>
      <c r="I47" s="18">
        <f>IF(D47="","",'Paramètres'!$B$5)</f>
        <v/>
      </c>
      <c r="J47" s="18">
        <f>IF(OR(G47="",I47=""),"",IFERROR(MIN(G47,MAX(0,I47-H47)),0))</f>
        <v/>
      </c>
      <c r="K47" s="18">
        <f>IF(OR(G47="",J47=""),"",IFERROR(MAX(0,G47-J47),0))</f>
        <v/>
      </c>
      <c r="L47" s="18">
        <f>IF(D47="","",'Paramètres'!$B$6)</f>
        <v/>
      </c>
      <c r="M47" s="19">
        <f>IF(OR(J47="",F47=""),"",IFERROR(J47*F47,0))</f>
        <v/>
      </c>
      <c r="N47" s="19">
        <f>IF(OR(K47="",F47="",L47=""),"",IFERROR(K47*F47*L47,0))</f>
        <v/>
      </c>
      <c r="O47" s="19">
        <f>IF(OR(M47="",N47=""),"",IFERROR(M47+N47,0))</f>
        <v/>
      </c>
      <c r="P47" s="21" t="inlineStr"/>
      <c r="Q47" s="21" t="inlineStr"/>
      <c r="R47" s="17">
        <f>IF(D47="","",IF(COUNTIFS($D$6:$D$305,D47,$B$6:$B$305,B47)&gt;1,"Doublon employé/date",IF(OR(B47="",G47="",G47&lt;0,G47&gt;24,F47=""),"À corriger","OK")))</f>
        <v/>
      </c>
    </row>
    <row r="48">
      <c r="A48" s="21" t="inlineStr"/>
      <c r="B48" s="22" t="inlineStr"/>
      <c r="C48" s="23">
        <f>IF(B48="","",B48-MOD(B48-'Paramètres'!$B$10-('Paramètres'!$B$7-1),7))</f>
        <v/>
      </c>
      <c r="D48" s="21" t="inlineStr"/>
      <c r="E48" s="2">
        <f>IF(D48="","",IFERROR(VLOOKUP(D48,'Paramètres'!$A$14:$F$113,2,FALSE),""))</f>
        <v/>
      </c>
      <c r="F48" s="16">
        <f>IF(OR(D48="",B48=""),"",IFERROR(IF(COUNTIFS('Paramètres'!$A$14:$A$113,D48,'Paramètres'!$C$14:$C$113,"&lt;="&amp;B48)&gt;0,VLOOKUP(D48,'Paramètres'!$A$14:$D$113,4,FALSE),""),""))</f>
        <v/>
      </c>
      <c r="G48" s="24" t="inlineStr"/>
      <c r="H48" s="15">
        <f>IF(OR(D48="",C48="",B48=""),"",IFERROR(SUMIFS($G$6:$G$305,$D$6:$D$305,D48,$C$6:$C$305,C48,$B$6:$B$305,"&lt;"&amp;B48),0))</f>
        <v/>
      </c>
      <c r="I48" s="15">
        <f>IF(D48="","",'Paramètres'!$B$5)</f>
        <v/>
      </c>
      <c r="J48" s="15">
        <f>IF(OR(G48="",I48=""),"",IFERROR(MIN(G48,MAX(0,I48-H48)),0))</f>
        <v/>
      </c>
      <c r="K48" s="15">
        <f>IF(OR(G48="",J48=""),"",IFERROR(MAX(0,G48-J48),0))</f>
        <v/>
      </c>
      <c r="L48" s="15">
        <f>IF(D48="","",'Paramètres'!$B$6)</f>
        <v/>
      </c>
      <c r="M48" s="16">
        <f>IF(OR(J48="",F48=""),"",IFERROR(J48*F48,0))</f>
        <v/>
      </c>
      <c r="N48" s="16">
        <f>IF(OR(K48="",F48="",L48=""),"",IFERROR(K48*F48*L48,0))</f>
        <v/>
      </c>
      <c r="O48" s="16">
        <f>IF(OR(M48="",N48=""),"",IFERROR(M48+N48,0))</f>
        <v/>
      </c>
      <c r="P48" s="21" t="inlineStr"/>
      <c r="Q48" s="21" t="inlineStr"/>
      <c r="R48" s="2">
        <f>IF(D48="","",IF(COUNTIFS($D$6:$D$305,D48,$B$6:$B$305,B48)&gt;1,"Doublon employé/date",IF(OR(B48="",G48="",G48&lt;0,G48&gt;24,F48=""),"À corriger","OK")))</f>
        <v/>
      </c>
    </row>
    <row r="49">
      <c r="A49" s="21" t="inlineStr"/>
      <c r="B49" s="22" t="inlineStr"/>
      <c r="C49" s="25">
        <f>IF(B49="","",B49-MOD(B49-'Paramètres'!$B$10-('Paramètres'!$B$7-1),7))</f>
        <v/>
      </c>
      <c r="D49" s="21" t="inlineStr"/>
      <c r="E49" s="17">
        <f>IF(D49="","",IFERROR(VLOOKUP(D49,'Paramètres'!$A$14:$F$113,2,FALSE),""))</f>
        <v/>
      </c>
      <c r="F49" s="19">
        <f>IF(OR(D49="",B49=""),"",IFERROR(IF(COUNTIFS('Paramètres'!$A$14:$A$113,D49,'Paramètres'!$C$14:$C$113,"&lt;="&amp;B49)&gt;0,VLOOKUP(D49,'Paramètres'!$A$14:$D$113,4,FALSE),""),""))</f>
        <v/>
      </c>
      <c r="G49" s="24" t="inlineStr"/>
      <c r="H49" s="18">
        <f>IF(OR(D49="",C49="",B49=""),"",IFERROR(SUMIFS($G$6:$G$305,$D$6:$D$305,D49,$C$6:$C$305,C49,$B$6:$B$305,"&lt;"&amp;B49),0))</f>
        <v/>
      </c>
      <c r="I49" s="18">
        <f>IF(D49="","",'Paramètres'!$B$5)</f>
        <v/>
      </c>
      <c r="J49" s="18">
        <f>IF(OR(G49="",I49=""),"",IFERROR(MIN(G49,MAX(0,I49-H49)),0))</f>
        <v/>
      </c>
      <c r="K49" s="18">
        <f>IF(OR(G49="",J49=""),"",IFERROR(MAX(0,G49-J49),0))</f>
        <v/>
      </c>
      <c r="L49" s="18">
        <f>IF(D49="","",'Paramètres'!$B$6)</f>
        <v/>
      </c>
      <c r="M49" s="19">
        <f>IF(OR(J49="",F49=""),"",IFERROR(J49*F49,0))</f>
        <v/>
      </c>
      <c r="N49" s="19">
        <f>IF(OR(K49="",F49="",L49=""),"",IFERROR(K49*F49*L49,0))</f>
        <v/>
      </c>
      <c r="O49" s="19">
        <f>IF(OR(M49="",N49=""),"",IFERROR(M49+N49,0))</f>
        <v/>
      </c>
      <c r="P49" s="21" t="inlineStr"/>
      <c r="Q49" s="21" t="inlineStr"/>
      <c r="R49" s="17">
        <f>IF(D49="","",IF(COUNTIFS($D$6:$D$305,D49,$B$6:$B$305,B49)&gt;1,"Doublon employé/date",IF(OR(B49="",G49="",G49&lt;0,G49&gt;24,F49=""),"À corriger","OK")))</f>
        <v/>
      </c>
    </row>
    <row r="50">
      <c r="A50" s="21" t="inlineStr"/>
      <c r="B50" s="22" t="inlineStr"/>
      <c r="C50" s="23">
        <f>IF(B50="","",B50-MOD(B50-'Paramètres'!$B$10-('Paramètres'!$B$7-1),7))</f>
        <v/>
      </c>
      <c r="D50" s="21" t="inlineStr"/>
      <c r="E50" s="2">
        <f>IF(D50="","",IFERROR(VLOOKUP(D50,'Paramètres'!$A$14:$F$113,2,FALSE),""))</f>
        <v/>
      </c>
      <c r="F50" s="16">
        <f>IF(OR(D50="",B50=""),"",IFERROR(IF(COUNTIFS('Paramètres'!$A$14:$A$113,D50,'Paramètres'!$C$14:$C$113,"&lt;="&amp;B50)&gt;0,VLOOKUP(D50,'Paramètres'!$A$14:$D$113,4,FALSE),""),""))</f>
        <v/>
      </c>
      <c r="G50" s="24" t="inlineStr"/>
      <c r="H50" s="15">
        <f>IF(OR(D50="",C50="",B50=""),"",IFERROR(SUMIFS($G$6:$G$305,$D$6:$D$305,D50,$C$6:$C$305,C50,$B$6:$B$305,"&lt;"&amp;B50),0))</f>
        <v/>
      </c>
      <c r="I50" s="15">
        <f>IF(D50="","",'Paramètres'!$B$5)</f>
        <v/>
      </c>
      <c r="J50" s="15">
        <f>IF(OR(G50="",I50=""),"",IFERROR(MIN(G50,MAX(0,I50-H50)),0))</f>
        <v/>
      </c>
      <c r="K50" s="15">
        <f>IF(OR(G50="",J50=""),"",IFERROR(MAX(0,G50-J50),0))</f>
        <v/>
      </c>
      <c r="L50" s="15">
        <f>IF(D50="","",'Paramètres'!$B$6)</f>
        <v/>
      </c>
      <c r="M50" s="16">
        <f>IF(OR(J50="",F50=""),"",IFERROR(J50*F50,0))</f>
        <v/>
      </c>
      <c r="N50" s="16">
        <f>IF(OR(K50="",F50="",L50=""),"",IFERROR(K50*F50*L50,0))</f>
        <v/>
      </c>
      <c r="O50" s="16">
        <f>IF(OR(M50="",N50=""),"",IFERROR(M50+N50,0))</f>
        <v/>
      </c>
      <c r="P50" s="21" t="inlineStr"/>
      <c r="Q50" s="21" t="inlineStr"/>
      <c r="R50" s="2">
        <f>IF(D50="","",IF(COUNTIFS($D$6:$D$305,D50,$B$6:$B$305,B50)&gt;1,"Doublon employé/date",IF(OR(B50="",G50="",G50&lt;0,G50&gt;24,F50=""),"À corriger","OK")))</f>
        <v/>
      </c>
    </row>
    <row r="51">
      <c r="A51" s="21" t="inlineStr"/>
      <c r="B51" s="22" t="inlineStr"/>
      <c r="C51" s="25">
        <f>IF(B51="","",B51-MOD(B51-'Paramètres'!$B$10-('Paramètres'!$B$7-1),7))</f>
        <v/>
      </c>
      <c r="D51" s="21" t="inlineStr"/>
      <c r="E51" s="17">
        <f>IF(D51="","",IFERROR(VLOOKUP(D51,'Paramètres'!$A$14:$F$113,2,FALSE),""))</f>
        <v/>
      </c>
      <c r="F51" s="19">
        <f>IF(OR(D51="",B51=""),"",IFERROR(IF(COUNTIFS('Paramètres'!$A$14:$A$113,D51,'Paramètres'!$C$14:$C$113,"&lt;="&amp;B51)&gt;0,VLOOKUP(D51,'Paramètres'!$A$14:$D$113,4,FALSE),""),""))</f>
        <v/>
      </c>
      <c r="G51" s="24" t="inlineStr"/>
      <c r="H51" s="18">
        <f>IF(OR(D51="",C51="",B51=""),"",IFERROR(SUMIFS($G$6:$G$305,$D$6:$D$305,D51,$C$6:$C$305,C51,$B$6:$B$305,"&lt;"&amp;B51),0))</f>
        <v/>
      </c>
      <c r="I51" s="18">
        <f>IF(D51="","",'Paramètres'!$B$5)</f>
        <v/>
      </c>
      <c r="J51" s="18">
        <f>IF(OR(G51="",I51=""),"",IFERROR(MIN(G51,MAX(0,I51-H51)),0))</f>
        <v/>
      </c>
      <c r="K51" s="18">
        <f>IF(OR(G51="",J51=""),"",IFERROR(MAX(0,G51-J51),0))</f>
        <v/>
      </c>
      <c r="L51" s="18">
        <f>IF(D51="","",'Paramètres'!$B$6)</f>
        <v/>
      </c>
      <c r="M51" s="19">
        <f>IF(OR(J51="",F51=""),"",IFERROR(J51*F51,0))</f>
        <v/>
      </c>
      <c r="N51" s="19">
        <f>IF(OR(K51="",F51="",L51=""),"",IFERROR(K51*F51*L51,0))</f>
        <v/>
      </c>
      <c r="O51" s="19">
        <f>IF(OR(M51="",N51=""),"",IFERROR(M51+N51,0))</f>
        <v/>
      </c>
      <c r="P51" s="21" t="inlineStr"/>
      <c r="Q51" s="21" t="inlineStr"/>
      <c r="R51" s="17">
        <f>IF(D51="","",IF(COUNTIFS($D$6:$D$305,D51,$B$6:$B$305,B51)&gt;1,"Doublon employé/date",IF(OR(B51="",G51="",G51&lt;0,G51&gt;24,F51=""),"À corriger","OK")))</f>
        <v/>
      </c>
    </row>
    <row r="52">
      <c r="A52" s="21" t="inlineStr"/>
      <c r="B52" s="22" t="inlineStr"/>
      <c r="C52" s="23">
        <f>IF(B52="","",B52-MOD(B52-'Paramètres'!$B$10-('Paramètres'!$B$7-1),7))</f>
        <v/>
      </c>
      <c r="D52" s="21" t="inlineStr"/>
      <c r="E52" s="2">
        <f>IF(D52="","",IFERROR(VLOOKUP(D52,'Paramètres'!$A$14:$F$113,2,FALSE),""))</f>
        <v/>
      </c>
      <c r="F52" s="16">
        <f>IF(OR(D52="",B52=""),"",IFERROR(IF(COUNTIFS('Paramètres'!$A$14:$A$113,D52,'Paramètres'!$C$14:$C$113,"&lt;="&amp;B52)&gt;0,VLOOKUP(D52,'Paramètres'!$A$14:$D$113,4,FALSE),""),""))</f>
        <v/>
      </c>
      <c r="G52" s="24" t="inlineStr"/>
      <c r="H52" s="15">
        <f>IF(OR(D52="",C52="",B52=""),"",IFERROR(SUMIFS($G$6:$G$305,$D$6:$D$305,D52,$C$6:$C$305,C52,$B$6:$B$305,"&lt;"&amp;B52),0))</f>
        <v/>
      </c>
      <c r="I52" s="15">
        <f>IF(D52="","",'Paramètres'!$B$5)</f>
        <v/>
      </c>
      <c r="J52" s="15">
        <f>IF(OR(G52="",I52=""),"",IFERROR(MIN(G52,MAX(0,I52-H52)),0))</f>
        <v/>
      </c>
      <c r="K52" s="15">
        <f>IF(OR(G52="",J52=""),"",IFERROR(MAX(0,G52-J52),0))</f>
        <v/>
      </c>
      <c r="L52" s="15">
        <f>IF(D52="","",'Paramètres'!$B$6)</f>
        <v/>
      </c>
      <c r="M52" s="16">
        <f>IF(OR(J52="",F52=""),"",IFERROR(J52*F52,0))</f>
        <v/>
      </c>
      <c r="N52" s="16">
        <f>IF(OR(K52="",F52="",L52=""),"",IFERROR(K52*F52*L52,0))</f>
        <v/>
      </c>
      <c r="O52" s="16">
        <f>IF(OR(M52="",N52=""),"",IFERROR(M52+N52,0))</f>
        <v/>
      </c>
      <c r="P52" s="21" t="inlineStr"/>
      <c r="Q52" s="21" t="inlineStr"/>
      <c r="R52" s="2">
        <f>IF(D52="","",IF(COUNTIFS($D$6:$D$305,D52,$B$6:$B$305,B52)&gt;1,"Doublon employé/date",IF(OR(B52="",G52="",G52&lt;0,G52&gt;24,F52=""),"À corriger","OK")))</f>
        <v/>
      </c>
    </row>
    <row r="53">
      <c r="A53" s="21" t="inlineStr"/>
      <c r="B53" s="22" t="inlineStr"/>
      <c r="C53" s="25">
        <f>IF(B53="","",B53-MOD(B53-'Paramètres'!$B$10-('Paramètres'!$B$7-1),7))</f>
        <v/>
      </c>
      <c r="D53" s="21" t="inlineStr"/>
      <c r="E53" s="17">
        <f>IF(D53="","",IFERROR(VLOOKUP(D53,'Paramètres'!$A$14:$F$113,2,FALSE),""))</f>
        <v/>
      </c>
      <c r="F53" s="19">
        <f>IF(OR(D53="",B53=""),"",IFERROR(IF(COUNTIFS('Paramètres'!$A$14:$A$113,D53,'Paramètres'!$C$14:$C$113,"&lt;="&amp;B53)&gt;0,VLOOKUP(D53,'Paramètres'!$A$14:$D$113,4,FALSE),""),""))</f>
        <v/>
      </c>
      <c r="G53" s="24" t="inlineStr"/>
      <c r="H53" s="18">
        <f>IF(OR(D53="",C53="",B53=""),"",IFERROR(SUMIFS($G$6:$G$305,$D$6:$D$305,D53,$C$6:$C$305,C53,$B$6:$B$305,"&lt;"&amp;B53),0))</f>
        <v/>
      </c>
      <c r="I53" s="18">
        <f>IF(D53="","",'Paramètres'!$B$5)</f>
        <v/>
      </c>
      <c r="J53" s="18">
        <f>IF(OR(G53="",I53=""),"",IFERROR(MIN(G53,MAX(0,I53-H53)),0))</f>
        <v/>
      </c>
      <c r="K53" s="18">
        <f>IF(OR(G53="",J53=""),"",IFERROR(MAX(0,G53-J53),0))</f>
        <v/>
      </c>
      <c r="L53" s="18">
        <f>IF(D53="","",'Paramètres'!$B$6)</f>
        <v/>
      </c>
      <c r="M53" s="19">
        <f>IF(OR(J53="",F53=""),"",IFERROR(J53*F53,0))</f>
        <v/>
      </c>
      <c r="N53" s="19">
        <f>IF(OR(K53="",F53="",L53=""),"",IFERROR(K53*F53*L53,0))</f>
        <v/>
      </c>
      <c r="O53" s="19">
        <f>IF(OR(M53="",N53=""),"",IFERROR(M53+N53,0))</f>
        <v/>
      </c>
      <c r="P53" s="21" t="inlineStr"/>
      <c r="Q53" s="21" t="inlineStr"/>
      <c r="R53" s="17">
        <f>IF(D53="","",IF(COUNTIFS($D$6:$D$305,D53,$B$6:$B$305,B53)&gt;1,"Doublon employé/date",IF(OR(B53="",G53="",G53&lt;0,G53&gt;24,F53=""),"À corriger","OK")))</f>
        <v/>
      </c>
    </row>
    <row r="54">
      <c r="A54" s="21" t="inlineStr"/>
      <c r="B54" s="22" t="inlineStr"/>
      <c r="C54" s="23">
        <f>IF(B54="","",B54-MOD(B54-'Paramètres'!$B$10-('Paramètres'!$B$7-1),7))</f>
        <v/>
      </c>
      <c r="D54" s="21" t="inlineStr"/>
      <c r="E54" s="2">
        <f>IF(D54="","",IFERROR(VLOOKUP(D54,'Paramètres'!$A$14:$F$113,2,FALSE),""))</f>
        <v/>
      </c>
      <c r="F54" s="16">
        <f>IF(OR(D54="",B54=""),"",IFERROR(IF(COUNTIFS('Paramètres'!$A$14:$A$113,D54,'Paramètres'!$C$14:$C$113,"&lt;="&amp;B54)&gt;0,VLOOKUP(D54,'Paramètres'!$A$14:$D$113,4,FALSE),""),""))</f>
        <v/>
      </c>
      <c r="G54" s="24" t="inlineStr"/>
      <c r="H54" s="15">
        <f>IF(OR(D54="",C54="",B54=""),"",IFERROR(SUMIFS($G$6:$G$305,$D$6:$D$305,D54,$C$6:$C$305,C54,$B$6:$B$305,"&lt;"&amp;B54),0))</f>
        <v/>
      </c>
      <c r="I54" s="15">
        <f>IF(D54="","",'Paramètres'!$B$5)</f>
        <v/>
      </c>
      <c r="J54" s="15">
        <f>IF(OR(G54="",I54=""),"",IFERROR(MIN(G54,MAX(0,I54-H54)),0))</f>
        <v/>
      </c>
      <c r="K54" s="15">
        <f>IF(OR(G54="",J54=""),"",IFERROR(MAX(0,G54-J54),0))</f>
        <v/>
      </c>
      <c r="L54" s="15">
        <f>IF(D54="","",'Paramètres'!$B$6)</f>
        <v/>
      </c>
      <c r="M54" s="16">
        <f>IF(OR(J54="",F54=""),"",IFERROR(J54*F54,0))</f>
        <v/>
      </c>
      <c r="N54" s="16">
        <f>IF(OR(K54="",F54="",L54=""),"",IFERROR(K54*F54*L54,0))</f>
        <v/>
      </c>
      <c r="O54" s="16">
        <f>IF(OR(M54="",N54=""),"",IFERROR(M54+N54,0))</f>
        <v/>
      </c>
      <c r="P54" s="21" t="inlineStr"/>
      <c r="Q54" s="21" t="inlineStr"/>
      <c r="R54" s="2">
        <f>IF(D54="","",IF(COUNTIFS($D$6:$D$305,D54,$B$6:$B$305,B54)&gt;1,"Doublon employé/date",IF(OR(B54="",G54="",G54&lt;0,G54&gt;24,F54=""),"À corriger","OK")))</f>
        <v/>
      </c>
    </row>
    <row r="55">
      <c r="A55" s="21" t="inlineStr"/>
      <c r="B55" s="22" t="inlineStr"/>
      <c r="C55" s="25">
        <f>IF(B55="","",B55-MOD(B55-'Paramètres'!$B$10-('Paramètres'!$B$7-1),7))</f>
        <v/>
      </c>
      <c r="D55" s="21" t="inlineStr"/>
      <c r="E55" s="17">
        <f>IF(D55="","",IFERROR(VLOOKUP(D55,'Paramètres'!$A$14:$F$113,2,FALSE),""))</f>
        <v/>
      </c>
      <c r="F55" s="19">
        <f>IF(OR(D55="",B55=""),"",IFERROR(IF(COUNTIFS('Paramètres'!$A$14:$A$113,D55,'Paramètres'!$C$14:$C$113,"&lt;="&amp;B55)&gt;0,VLOOKUP(D55,'Paramètres'!$A$14:$D$113,4,FALSE),""),""))</f>
        <v/>
      </c>
      <c r="G55" s="24" t="inlineStr"/>
      <c r="H55" s="18">
        <f>IF(OR(D55="",C55="",B55=""),"",IFERROR(SUMIFS($G$6:$G$305,$D$6:$D$305,D55,$C$6:$C$305,C55,$B$6:$B$305,"&lt;"&amp;B55),0))</f>
        <v/>
      </c>
      <c r="I55" s="18">
        <f>IF(D55="","",'Paramètres'!$B$5)</f>
        <v/>
      </c>
      <c r="J55" s="18">
        <f>IF(OR(G55="",I55=""),"",IFERROR(MIN(G55,MAX(0,I55-H55)),0))</f>
        <v/>
      </c>
      <c r="K55" s="18">
        <f>IF(OR(G55="",J55=""),"",IFERROR(MAX(0,G55-J55),0))</f>
        <v/>
      </c>
      <c r="L55" s="18">
        <f>IF(D55="","",'Paramètres'!$B$6)</f>
        <v/>
      </c>
      <c r="M55" s="19">
        <f>IF(OR(J55="",F55=""),"",IFERROR(J55*F55,0))</f>
        <v/>
      </c>
      <c r="N55" s="19">
        <f>IF(OR(K55="",F55="",L55=""),"",IFERROR(K55*F55*L55,0))</f>
        <v/>
      </c>
      <c r="O55" s="19">
        <f>IF(OR(M55="",N55=""),"",IFERROR(M55+N55,0))</f>
        <v/>
      </c>
      <c r="P55" s="21" t="inlineStr"/>
      <c r="Q55" s="21" t="inlineStr"/>
      <c r="R55" s="17">
        <f>IF(D55="","",IF(COUNTIFS($D$6:$D$305,D55,$B$6:$B$305,B55)&gt;1,"Doublon employé/date",IF(OR(B55="",G55="",G55&lt;0,G55&gt;24,F55=""),"À corriger","OK")))</f>
        <v/>
      </c>
    </row>
    <row r="56">
      <c r="A56" s="21" t="inlineStr"/>
      <c r="B56" s="22" t="inlineStr"/>
      <c r="C56" s="23">
        <f>IF(B56="","",B56-MOD(B56-'Paramètres'!$B$10-('Paramètres'!$B$7-1),7))</f>
        <v/>
      </c>
      <c r="D56" s="21" t="inlineStr"/>
      <c r="E56" s="2">
        <f>IF(D56="","",IFERROR(VLOOKUP(D56,'Paramètres'!$A$14:$F$113,2,FALSE),""))</f>
        <v/>
      </c>
      <c r="F56" s="16">
        <f>IF(OR(D56="",B56=""),"",IFERROR(IF(COUNTIFS('Paramètres'!$A$14:$A$113,D56,'Paramètres'!$C$14:$C$113,"&lt;="&amp;B56)&gt;0,VLOOKUP(D56,'Paramètres'!$A$14:$D$113,4,FALSE),""),""))</f>
        <v/>
      </c>
      <c r="G56" s="24" t="inlineStr"/>
      <c r="H56" s="15">
        <f>IF(OR(D56="",C56="",B56=""),"",IFERROR(SUMIFS($G$6:$G$305,$D$6:$D$305,D56,$C$6:$C$305,C56,$B$6:$B$305,"&lt;"&amp;B56),0))</f>
        <v/>
      </c>
      <c r="I56" s="15">
        <f>IF(D56="","",'Paramètres'!$B$5)</f>
        <v/>
      </c>
      <c r="J56" s="15">
        <f>IF(OR(G56="",I56=""),"",IFERROR(MIN(G56,MAX(0,I56-H56)),0))</f>
        <v/>
      </c>
      <c r="K56" s="15">
        <f>IF(OR(G56="",J56=""),"",IFERROR(MAX(0,G56-J56),0))</f>
        <v/>
      </c>
      <c r="L56" s="15">
        <f>IF(D56="","",'Paramètres'!$B$6)</f>
        <v/>
      </c>
      <c r="M56" s="16">
        <f>IF(OR(J56="",F56=""),"",IFERROR(J56*F56,0))</f>
        <v/>
      </c>
      <c r="N56" s="16">
        <f>IF(OR(K56="",F56="",L56=""),"",IFERROR(K56*F56*L56,0))</f>
        <v/>
      </c>
      <c r="O56" s="16">
        <f>IF(OR(M56="",N56=""),"",IFERROR(M56+N56,0))</f>
        <v/>
      </c>
      <c r="P56" s="21" t="inlineStr"/>
      <c r="Q56" s="21" t="inlineStr"/>
      <c r="R56" s="2">
        <f>IF(D56="","",IF(COUNTIFS($D$6:$D$305,D56,$B$6:$B$305,B56)&gt;1,"Doublon employé/date",IF(OR(B56="",G56="",G56&lt;0,G56&gt;24,F56=""),"À corriger","OK")))</f>
        <v/>
      </c>
    </row>
    <row r="57">
      <c r="A57" s="21" t="inlineStr"/>
      <c r="B57" s="22" t="inlineStr"/>
      <c r="C57" s="25">
        <f>IF(B57="","",B57-MOD(B57-'Paramètres'!$B$10-('Paramètres'!$B$7-1),7))</f>
        <v/>
      </c>
      <c r="D57" s="21" t="inlineStr"/>
      <c r="E57" s="17">
        <f>IF(D57="","",IFERROR(VLOOKUP(D57,'Paramètres'!$A$14:$F$113,2,FALSE),""))</f>
        <v/>
      </c>
      <c r="F57" s="19">
        <f>IF(OR(D57="",B57=""),"",IFERROR(IF(COUNTIFS('Paramètres'!$A$14:$A$113,D57,'Paramètres'!$C$14:$C$113,"&lt;="&amp;B57)&gt;0,VLOOKUP(D57,'Paramètres'!$A$14:$D$113,4,FALSE),""),""))</f>
        <v/>
      </c>
      <c r="G57" s="24" t="inlineStr"/>
      <c r="H57" s="18">
        <f>IF(OR(D57="",C57="",B57=""),"",IFERROR(SUMIFS($G$6:$G$305,$D$6:$D$305,D57,$C$6:$C$305,C57,$B$6:$B$305,"&lt;"&amp;B57),0))</f>
        <v/>
      </c>
      <c r="I57" s="18">
        <f>IF(D57="","",'Paramètres'!$B$5)</f>
        <v/>
      </c>
      <c r="J57" s="18">
        <f>IF(OR(G57="",I57=""),"",IFERROR(MIN(G57,MAX(0,I57-H57)),0))</f>
        <v/>
      </c>
      <c r="K57" s="18">
        <f>IF(OR(G57="",J57=""),"",IFERROR(MAX(0,G57-J57),0))</f>
        <v/>
      </c>
      <c r="L57" s="18">
        <f>IF(D57="","",'Paramètres'!$B$6)</f>
        <v/>
      </c>
      <c r="M57" s="19">
        <f>IF(OR(J57="",F57=""),"",IFERROR(J57*F57,0))</f>
        <v/>
      </c>
      <c r="N57" s="19">
        <f>IF(OR(K57="",F57="",L57=""),"",IFERROR(K57*F57*L57,0))</f>
        <v/>
      </c>
      <c r="O57" s="19">
        <f>IF(OR(M57="",N57=""),"",IFERROR(M57+N57,0))</f>
        <v/>
      </c>
      <c r="P57" s="21" t="inlineStr"/>
      <c r="Q57" s="21" t="inlineStr"/>
      <c r="R57" s="17">
        <f>IF(D57="","",IF(COUNTIFS($D$6:$D$305,D57,$B$6:$B$305,B57)&gt;1,"Doublon employé/date",IF(OR(B57="",G57="",G57&lt;0,G57&gt;24,F57=""),"À corriger","OK")))</f>
        <v/>
      </c>
    </row>
    <row r="58">
      <c r="A58" s="21" t="inlineStr"/>
      <c r="B58" s="22" t="inlineStr"/>
      <c r="C58" s="23">
        <f>IF(B58="","",B58-MOD(B58-'Paramètres'!$B$10-('Paramètres'!$B$7-1),7))</f>
        <v/>
      </c>
      <c r="D58" s="21" t="inlineStr"/>
      <c r="E58" s="2">
        <f>IF(D58="","",IFERROR(VLOOKUP(D58,'Paramètres'!$A$14:$F$113,2,FALSE),""))</f>
        <v/>
      </c>
      <c r="F58" s="16">
        <f>IF(OR(D58="",B58=""),"",IFERROR(IF(COUNTIFS('Paramètres'!$A$14:$A$113,D58,'Paramètres'!$C$14:$C$113,"&lt;="&amp;B58)&gt;0,VLOOKUP(D58,'Paramètres'!$A$14:$D$113,4,FALSE),""),""))</f>
        <v/>
      </c>
      <c r="G58" s="24" t="inlineStr"/>
      <c r="H58" s="15">
        <f>IF(OR(D58="",C58="",B58=""),"",IFERROR(SUMIFS($G$6:$G$305,$D$6:$D$305,D58,$C$6:$C$305,C58,$B$6:$B$305,"&lt;"&amp;B58),0))</f>
        <v/>
      </c>
      <c r="I58" s="15">
        <f>IF(D58="","",'Paramètres'!$B$5)</f>
        <v/>
      </c>
      <c r="J58" s="15">
        <f>IF(OR(G58="",I58=""),"",IFERROR(MIN(G58,MAX(0,I58-H58)),0))</f>
        <v/>
      </c>
      <c r="K58" s="15">
        <f>IF(OR(G58="",J58=""),"",IFERROR(MAX(0,G58-J58),0))</f>
        <v/>
      </c>
      <c r="L58" s="15">
        <f>IF(D58="","",'Paramètres'!$B$6)</f>
        <v/>
      </c>
      <c r="M58" s="16">
        <f>IF(OR(J58="",F58=""),"",IFERROR(J58*F58,0))</f>
        <v/>
      </c>
      <c r="N58" s="16">
        <f>IF(OR(K58="",F58="",L58=""),"",IFERROR(K58*F58*L58,0))</f>
        <v/>
      </c>
      <c r="O58" s="16">
        <f>IF(OR(M58="",N58=""),"",IFERROR(M58+N58,0))</f>
        <v/>
      </c>
      <c r="P58" s="21" t="inlineStr"/>
      <c r="Q58" s="21" t="inlineStr"/>
      <c r="R58" s="2">
        <f>IF(D58="","",IF(COUNTIFS($D$6:$D$305,D58,$B$6:$B$305,B58)&gt;1,"Doublon employé/date",IF(OR(B58="",G58="",G58&lt;0,G58&gt;24,F58=""),"À corriger","OK")))</f>
        <v/>
      </c>
    </row>
    <row r="59">
      <c r="A59" s="21" t="inlineStr"/>
      <c r="B59" s="22" t="inlineStr"/>
      <c r="C59" s="25">
        <f>IF(B59="","",B59-MOD(B59-'Paramètres'!$B$10-('Paramètres'!$B$7-1),7))</f>
        <v/>
      </c>
      <c r="D59" s="21" t="inlineStr"/>
      <c r="E59" s="17">
        <f>IF(D59="","",IFERROR(VLOOKUP(D59,'Paramètres'!$A$14:$F$113,2,FALSE),""))</f>
        <v/>
      </c>
      <c r="F59" s="19">
        <f>IF(OR(D59="",B59=""),"",IFERROR(IF(COUNTIFS('Paramètres'!$A$14:$A$113,D59,'Paramètres'!$C$14:$C$113,"&lt;="&amp;B59)&gt;0,VLOOKUP(D59,'Paramètres'!$A$14:$D$113,4,FALSE),""),""))</f>
        <v/>
      </c>
      <c r="G59" s="24" t="inlineStr"/>
      <c r="H59" s="18">
        <f>IF(OR(D59="",C59="",B59=""),"",IFERROR(SUMIFS($G$6:$G$305,$D$6:$D$305,D59,$C$6:$C$305,C59,$B$6:$B$305,"&lt;"&amp;B59),0))</f>
        <v/>
      </c>
      <c r="I59" s="18">
        <f>IF(D59="","",'Paramètres'!$B$5)</f>
        <v/>
      </c>
      <c r="J59" s="18">
        <f>IF(OR(G59="",I59=""),"",IFERROR(MIN(G59,MAX(0,I59-H59)),0))</f>
        <v/>
      </c>
      <c r="K59" s="18">
        <f>IF(OR(G59="",J59=""),"",IFERROR(MAX(0,G59-J59),0))</f>
        <v/>
      </c>
      <c r="L59" s="18">
        <f>IF(D59="","",'Paramètres'!$B$6)</f>
        <v/>
      </c>
      <c r="M59" s="19">
        <f>IF(OR(J59="",F59=""),"",IFERROR(J59*F59,0))</f>
        <v/>
      </c>
      <c r="N59" s="19">
        <f>IF(OR(K59="",F59="",L59=""),"",IFERROR(K59*F59*L59,0))</f>
        <v/>
      </c>
      <c r="O59" s="19">
        <f>IF(OR(M59="",N59=""),"",IFERROR(M59+N59,0))</f>
        <v/>
      </c>
      <c r="P59" s="21" t="inlineStr"/>
      <c r="Q59" s="21" t="inlineStr"/>
      <c r="R59" s="17">
        <f>IF(D59="","",IF(COUNTIFS($D$6:$D$305,D59,$B$6:$B$305,B59)&gt;1,"Doublon employé/date",IF(OR(B59="",G59="",G59&lt;0,G59&gt;24,F59=""),"À corriger","OK")))</f>
        <v/>
      </c>
    </row>
    <row r="60">
      <c r="A60" s="21" t="inlineStr"/>
      <c r="B60" s="22" t="inlineStr"/>
      <c r="C60" s="23">
        <f>IF(B60="","",B60-MOD(B60-'Paramètres'!$B$10-('Paramètres'!$B$7-1),7))</f>
        <v/>
      </c>
      <c r="D60" s="21" t="inlineStr"/>
      <c r="E60" s="2">
        <f>IF(D60="","",IFERROR(VLOOKUP(D60,'Paramètres'!$A$14:$F$113,2,FALSE),""))</f>
        <v/>
      </c>
      <c r="F60" s="16">
        <f>IF(OR(D60="",B60=""),"",IFERROR(IF(COUNTIFS('Paramètres'!$A$14:$A$113,D60,'Paramètres'!$C$14:$C$113,"&lt;="&amp;B60)&gt;0,VLOOKUP(D60,'Paramètres'!$A$14:$D$113,4,FALSE),""),""))</f>
        <v/>
      </c>
      <c r="G60" s="24" t="inlineStr"/>
      <c r="H60" s="15">
        <f>IF(OR(D60="",C60="",B60=""),"",IFERROR(SUMIFS($G$6:$G$305,$D$6:$D$305,D60,$C$6:$C$305,C60,$B$6:$B$305,"&lt;"&amp;B60),0))</f>
        <v/>
      </c>
      <c r="I60" s="15">
        <f>IF(D60="","",'Paramètres'!$B$5)</f>
        <v/>
      </c>
      <c r="J60" s="15">
        <f>IF(OR(G60="",I60=""),"",IFERROR(MIN(G60,MAX(0,I60-H60)),0))</f>
        <v/>
      </c>
      <c r="K60" s="15">
        <f>IF(OR(G60="",J60=""),"",IFERROR(MAX(0,G60-J60),0))</f>
        <v/>
      </c>
      <c r="L60" s="15">
        <f>IF(D60="","",'Paramètres'!$B$6)</f>
        <v/>
      </c>
      <c r="M60" s="16">
        <f>IF(OR(J60="",F60=""),"",IFERROR(J60*F60,0))</f>
        <v/>
      </c>
      <c r="N60" s="16">
        <f>IF(OR(K60="",F60="",L60=""),"",IFERROR(K60*F60*L60,0))</f>
        <v/>
      </c>
      <c r="O60" s="16">
        <f>IF(OR(M60="",N60=""),"",IFERROR(M60+N60,0))</f>
        <v/>
      </c>
      <c r="P60" s="21" t="inlineStr"/>
      <c r="Q60" s="21" t="inlineStr"/>
      <c r="R60" s="2">
        <f>IF(D60="","",IF(COUNTIFS($D$6:$D$305,D60,$B$6:$B$305,B60)&gt;1,"Doublon employé/date",IF(OR(B60="",G60="",G60&lt;0,G60&gt;24,F60=""),"À corriger","OK")))</f>
        <v/>
      </c>
    </row>
    <row r="61">
      <c r="A61" s="21" t="inlineStr"/>
      <c r="B61" s="22" t="inlineStr"/>
      <c r="C61" s="25">
        <f>IF(B61="","",B61-MOD(B61-'Paramètres'!$B$10-('Paramètres'!$B$7-1),7))</f>
        <v/>
      </c>
      <c r="D61" s="21" t="inlineStr"/>
      <c r="E61" s="17">
        <f>IF(D61="","",IFERROR(VLOOKUP(D61,'Paramètres'!$A$14:$F$113,2,FALSE),""))</f>
        <v/>
      </c>
      <c r="F61" s="19">
        <f>IF(OR(D61="",B61=""),"",IFERROR(IF(COUNTIFS('Paramètres'!$A$14:$A$113,D61,'Paramètres'!$C$14:$C$113,"&lt;="&amp;B61)&gt;0,VLOOKUP(D61,'Paramètres'!$A$14:$D$113,4,FALSE),""),""))</f>
        <v/>
      </c>
      <c r="G61" s="24" t="inlineStr"/>
      <c r="H61" s="18">
        <f>IF(OR(D61="",C61="",B61=""),"",IFERROR(SUMIFS($G$6:$G$305,$D$6:$D$305,D61,$C$6:$C$305,C61,$B$6:$B$305,"&lt;"&amp;B61),0))</f>
        <v/>
      </c>
      <c r="I61" s="18">
        <f>IF(D61="","",'Paramètres'!$B$5)</f>
        <v/>
      </c>
      <c r="J61" s="18">
        <f>IF(OR(G61="",I61=""),"",IFERROR(MIN(G61,MAX(0,I61-H61)),0))</f>
        <v/>
      </c>
      <c r="K61" s="18">
        <f>IF(OR(G61="",J61=""),"",IFERROR(MAX(0,G61-J61),0))</f>
        <v/>
      </c>
      <c r="L61" s="18">
        <f>IF(D61="","",'Paramètres'!$B$6)</f>
        <v/>
      </c>
      <c r="M61" s="19">
        <f>IF(OR(J61="",F61=""),"",IFERROR(J61*F61,0))</f>
        <v/>
      </c>
      <c r="N61" s="19">
        <f>IF(OR(K61="",F61="",L61=""),"",IFERROR(K61*F61*L61,0))</f>
        <v/>
      </c>
      <c r="O61" s="19">
        <f>IF(OR(M61="",N61=""),"",IFERROR(M61+N61,0))</f>
        <v/>
      </c>
      <c r="P61" s="21" t="inlineStr"/>
      <c r="Q61" s="21" t="inlineStr"/>
      <c r="R61" s="17">
        <f>IF(D61="","",IF(COUNTIFS($D$6:$D$305,D61,$B$6:$B$305,B61)&gt;1,"Doublon employé/date",IF(OR(B61="",G61="",G61&lt;0,G61&gt;24,F61=""),"À corriger","OK")))</f>
        <v/>
      </c>
    </row>
    <row r="62">
      <c r="A62" s="21" t="inlineStr"/>
      <c r="B62" s="22" t="inlineStr"/>
      <c r="C62" s="23">
        <f>IF(B62="","",B62-MOD(B62-'Paramètres'!$B$10-('Paramètres'!$B$7-1),7))</f>
        <v/>
      </c>
      <c r="D62" s="21" t="inlineStr"/>
      <c r="E62" s="2">
        <f>IF(D62="","",IFERROR(VLOOKUP(D62,'Paramètres'!$A$14:$F$113,2,FALSE),""))</f>
        <v/>
      </c>
      <c r="F62" s="16">
        <f>IF(OR(D62="",B62=""),"",IFERROR(IF(COUNTIFS('Paramètres'!$A$14:$A$113,D62,'Paramètres'!$C$14:$C$113,"&lt;="&amp;B62)&gt;0,VLOOKUP(D62,'Paramètres'!$A$14:$D$113,4,FALSE),""),""))</f>
        <v/>
      </c>
      <c r="G62" s="24" t="inlineStr"/>
      <c r="H62" s="15">
        <f>IF(OR(D62="",C62="",B62=""),"",IFERROR(SUMIFS($G$6:$G$305,$D$6:$D$305,D62,$C$6:$C$305,C62,$B$6:$B$305,"&lt;"&amp;B62),0))</f>
        <v/>
      </c>
      <c r="I62" s="15">
        <f>IF(D62="","",'Paramètres'!$B$5)</f>
        <v/>
      </c>
      <c r="J62" s="15">
        <f>IF(OR(G62="",I62=""),"",IFERROR(MIN(G62,MAX(0,I62-H62)),0))</f>
        <v/>
      </c>
      <c r="K62" s="15">
        <f>IF(OR(G62="",J62=""),"",IFERROR(MAX(0,G62-J62),0))</f>
        <v/>
      </c>
      <c r="L62" s="15">
        <f>IF(D62="","",'Paramètres'!$B$6)</f>
        <v/>
      </c>
      <c r="M62" s="16">
        <f>IF(OR(J62="",F62=""),"",IFERROR(J62*F62,0))</f>
        <v/>
      </c>
      <c r="N62" s="16">
        <f>IF(OR(K62="",F62="",L62=""),"",IFERROR(K62*F62*L62,0))</f>
        <v/>
      </c>
      <c r="O62" s="16">
        <f>IF(OR(M62="",N62=""),"",IFERROR(M62+N62,0))</f>
        <v/>
      </c>
      <c r="P62" s="21" t="inlineStr"/>
      <c r="Q62" s="21" t="inlineStr"/>
      <c r="R62" s="2">
        <f>IF(D62="","",IF(COUNTIFS($D$6:$D$305,D62,$B$6:$B$305,B62)&gt;1,"Doublon employé/date",IF(OR(B62="",G62="",G62&lt;0,G62&gt;24,F62=""),"À corriger","OK")))</f>
        <v/>
      </c>
    </row>
    <row r="63">
      <c r="A63" s="21" t="inlineStr"/>
      <c r="B63" s="22" t="inlineStr"/>
      <c r="C63" s="25">
        <f>IF(B63="","",B63-MOD(B63-'Paramètres'!$B$10-('Paramètres'!$B$7-1),7))</f>
        <v/>
      </c>
      <c r="D63" s="21" t="inlineStr"/>
      <c r="E63" s="17">
        <f>IF(D63="","",IFERROR(VLOOKUP(D63,'Paramètres'!$A$14:$F$113,2,FALSE),""))</f>
        <v/>
      </c>
      <c r="F63" s="19">
        <f>IF(OR(D63="",B63=""),"",IFERROR(IF(COUNTIFS('Paramètres'!$A$14:$A$113,D63,'Paramètres'!$C$14:$C$113,"&lt;="&amp;B63)&gt;0,VLOOKUP(D63,'Paramètres'!$A$14:$D$113,4,FALSE),""),""))</f>
        <v/>
      </c>
      <c r="G63" s="24" t="inlineStr"/>
      <c r="H63" s="18">
        <f>IF(OR(D63="",C63="",B63=""),"",IFERROR(SUMIFS($G$6:$G$305,$D$6:$D$305,D63,$C$6:$C$305,C63,$B$6:$B$305,"&lt;"&amp;B63),0))</f>
        <v/>
      </c>
      <c r="I63" s="18">
        <f>IF(D63="","",'Paramètres'!$B$5)</f>
        <v/>
      </c>
      <c r="J63" s="18">
        <f>IF(OR(G63="",I63=""),"",IFERROR(MIN(G63,MAX(0,I63-H63)),0))</f>
        <v/>
      </c>
      <c r="K63" s="18">
        <f>IF(OR(G63="",J63=""),"",IFERROR(MAX(0,G63-J63),0))</f>
        <v/>
      </c>
      <c r="L63" s="18">
        <f>IF(D63="","",'Paramètres'!$B$6)</f>
        <v/>
      </c>
      <c r="M63" s="19">
        <f>IF(OR(J63="",F63=""),"",IFERROR(J63*F63,0))</f>
        <v/>
      </c>
      <c r="N63" s="19">
        <f>IF(OR(K63="",F63="",L63=""),"",IFERROR(K63*F63*L63,0))</f>
        <v/>
      </c>
      <c r="O63" s="19">
        <f>IF(OR(M63="",N63=""),"",IFERROR(M63+N63,0))</f>
        <v/>
      </c>
      <c r="P63" s="21" t="inlineStr"/>
      <c r="Q63" s="21" t="inlineStr"/>
      <c r="R63" s="17">
        <f>IF(D63="","",IF(COUNTIFS($D$6:$D$305,D63,$B$6:$B$305,B63)&gt;1,"Doublon employé/date",IF(OR(B63="",G63="",G63&lt;0,G63&gt;24,F63=""),"À corriger","OK")))</f>
        <v/>
      </c>
    </row>
    <row r="64">
      <c r="A64" s="21" t="inlineStr"/>
      <c r="B64" s="22" t="inlineStr"/>
      <c r="C64" s="23">
        <f>IF(B64="","",B64-MOD(B64-'Paramètres'!$B$10-('Paramètres'!$B$7-1),7))</f>
        <v/>
      </c>
      <c r="D64" s="21" t="inlineStr"/>
      <c r="E64" s="2">
        <f>IF(D64="","",IFERROR(VLOOKUP(D64,'Paramètres'!$A$14:$F$113,2,FALSE),""))</f>
        <v/>
      </c>
      <c r="F64" s="16">
        <f>IF(OR(D64="",B64=""),"",IFERROR(IF(COUNTIFS('Paramètres'!$A$14:$A$113,D64,'Paramètres'!$C$14:$C$113,"&lt;="&amp;B64)&gt;0,VLOOKUP(D64,'Paramètres'!$A$14:$D$113,4,FALSE),""),""))</f>
        <v/>
      </c>
      <c r="G64" s="24" t="inlineStr"/>
      <c r="H64" s="15">
        <f>IF(OR(D64="",C64="",B64=""),"",IFERROR(SUMIFS($G$6:$G$305,$D$6:$D$305,D64,$C$6:$C$305,C64,$B$6:$B$305,"&lt;"&amp;B64),0))</f>
        <v/>
      </c>
      <c r="I64" s="15">
        <f>IF(D64="","",'Paramètres'!$B$5)</f>
        <v/>
      </c>
      <c r="J64" s="15">
        <f>IF(OR(G64="",I64=""),"",IFERROR(MIN(G64,MAX(0,I64-H64)),0))</f>
        <v/>
      </c>
      <c r="K64" s="15">
        <f>IF(OR(G64="",J64=""),"",IFERROR(MAX(0,G64-J64),0))</f>
        <v/>
      </c>
      <c r="L64" s="15">
        <f>IF(D64="","",'Paramètres'!$B$6)</f>
        <v/>
      </c>
      <c r="M64" s="16">
        <f>IF(OR(J64="",F64=""),"",IFERROR(J64*F64,0))</f>
        <v/>
      </c>
      <c r="N64" s="16">
        <f>IF(OR(K64="",F64="",L64=""),"",IFERROR(K64*F64*L64,0))</f>
        <v/>
      </c>
      <c r="O64" s="16">
        <f>IF(OR(M64="",N64=""),"",IFERROR(M64+N64,0))</f>
        <v/>
      </c>
      <c r="P64" s="21" t="inlineStr"/>
      <c r="Q64" s="21" t="inlineStr"/>
      <c r="R64" s="2">
        <f>IF(D64="","",IF(COUNTIFS($D$6:$D$305,D64,$B$6:$B$305,B64)&gt;1,"Doublon employé/date",IF(OR(B64="",G64="",G64&lt;0,G64&gt;24,F64=""),"À corriger","OK")))</f>
        <v/>
      </c>
    </row>
    <row r="65">
      <c r="A65" s="21" t="inlineStr"/>
      <c r="B65" s="22" t="inlineStr"/>
      <c r="C65" s="25">
        <f>IF(B65="","",B65-MOD(B65-'Paramètres'!$B$10-('Paramètres'!$B$7-1),7))</f>
        <v/>
      </c>
      <c r="D65" s="21" t="inlineStr"/>
      <c r="E65" s="17">
        <f>IF(D65="","",IFERROR(VLOOKUP(D65,'Paramètres'!$A$14:$F$113,2,FALSE),""))</f>
        <v/>
      </c>
      <c r="F65" s="19">
        <f>IF(OR(D65="",B65=""),"",IFERROR(IF(COUNTIFS('Paramètres'!$A$14:$A$113,D65,'Paramètres'!$C$14:$C$113,"&lt;="&amp;B65)&gt;0,VLOOKUP(D65,'Paramètres'!$A$14:$D$113,4,FALSE),""),""))</f>
        <v/>
      </c>
      <c r="G65" s="24" t="inlineStr"/>
      <c r="H65" s="18">
        <f>IF(OR(D65="",C65="",B65=""),"",IFERROR(SUMIFS($G$6:$G$305,$D$6:$D$305,D65,$C$6:$C$305,C65,$B$6:$B$305,"&lt;"&amp;B65),0))</f>
        <v/>
      </c>
      <c r="I65" s="18">
        <f>IF(D65="","",'Paramètres'!$B$5)</f>
        <v/>
      </c>
      <c r="J65" s="18">
        <f>IF(OR(G65="",I65=""),"",IFERROR(MIN(G65,MAX(0,I65-H65)),0))</f>
        <v/>
      </c>
      <c r="K65" s="18">
        <f>IF(OR(G65="",J65=""),"",IFERROR(MAX(0,G65-J65),0))</f>
        <v/>
      </c>
      <c r="L65" s="18">
        <f>IF(D65="","",'Paramètres'!$B$6)</f>
        <v/>
      </c>
      <c r="M65" s="19">
        <f>IF(OR(J65="",F65=""),"",IFERROR(J65*F65,0))</f>
        <v/>
      </c>
      <c r="N65" s="19">
        <f>IF(OR(K65="",F65="",L65=""),"",IFERROR(K65*F65*L65,0))</f>
        <v/>
      </c>
      <c r="O65" s="19">
        <f>IF(OR(M65="",N65=""),"",IFERROR(M65+N65,0))</f>
        <v/>
      </c>
      <c r="P65" s="21" t="inlineStr"/>
      <c r="Q65" s="21" t="inlineStr"/>
      <c r="R65" s="17">
        <f>IF(D65="","",IF(COUNTIFS($D$6:$D$305,D65,$B$6:$B$305,B65)&gt;1,"Doublon employé/date",IF(OR(B65="",G65="",G65&lt;0,G65&gt;24,F65=""),"À corriger","OK")))</f>
        <v/>
      </c>
    </row>
    <row r="66">
      <c r="A66" s="21" t="inlineStr"/>
      <c r="B66" s="22" t="inlineStr"/>
      <c r="C66" s="23">
        <f>IF(B66="","",B66-MOD(B66-'Paramètres'!$B$10-('Paramètres'!$B$7-1),7))</f>
        <v/>
      </c>
      <c r="D66" s="21" t="inlineStr"/>
      <c r="E66" s="2">
        <f>IF(D66="","",IFERROR(VLOOKUP(D66,'Paramètres'!$A$14:$F$113,2,FALSE),""))</f>
        <v/>
      </c>
      <c r="F66" s="16">
        <f>IF(OR(D66="",B66=""),"",IFERROR(IF(COUNTIFS('Paramètres'!$A$14:$A$113,D66,'Paramètres'!$C$14:$C$113,"&lt;="&amp;B66)&gt;0,VLOOKUP(D66,'Paramètres'!$A$14:$D$113,4,FALSE),""),""))</f>
        <v/>
      </c>
      <c r="G66" s="24" t="inlineStr"/>
      <c r="H66" s="15">
        <f>IF(OR(D66="",C66="",B66=""),"",IFERROR(SUMIFS($G$6:$G$305,$D$6:$D$305,D66,$C$6:$C$305,C66,$B$6:$B$305,"&lt;"&amp;B66),0))</f>
        <v/>
      </c>
      <c r="I66" s="15">
        <f>IF(D66="","",'Paramètres'!$B$5)</f>
        <v/>
      </c>
      <c r="J66" s="15">
        <f>IF(OR(G66="",I66=""),"",IFERROR(MIN(G66,MAX(0,I66-H66)),0))</f>
        <v/>
      </c>
      <c r="K66" s="15">
        <f>IF(OR(G66="",J66=""),"",IFERROR(MAX(0,G66-J66),0))</f>
        <v/>
      </c>
      <c r="L66" s="15">
        <f>IF(D66="","",'Paramètres'!$B$6)</f>
        <v/>
      </c>
      <c r="M66" s="16">
        <f>IF(OR(J66="",F66=""),"",IFERROR(J66*F66,0))</f>
        <v/>
      </c>
      <c r="N66" s="16">
        <f>IF(OR(K66="",F66="",L66=""),"",IFERROR(K66*F66*L66,0))</f>
        <v/>
      </c>
      <c r="O66" s="16">
        <f>IF(OR(M66="",N66=""),"",IFERROR(M66+N66,0))</f>
        <v/>
      </c>
      <c r="P66" s="21" t="inlineStr"/>
      <c r="Q66" s="21" t="inlineStr"/>
      <c r="R66" s="2">
        <f>IF(D66="","",IF(COUNTIFS($D$6:$D$305,D66,$B$6:$B$305,B66)&gt;1,"Doublon employé/date",IF(OR(B66="",G66="",G66&lt;0,G66&gt;24,F66=""),"À corriger","OK")))</f>
        <v/>
      </c>
    </row>
    <row r="67">
      <c r="A67" s="21" t="inlineStr"/>
      <c r="B67" s="22" t="inlineStr"/>
      <c r="C67" s="25">
        <f>IF(B67="","",B67-MOD(B67-'Paramètres'!$B$10-('Paramètres'!$B$7-1),7))</f>
        <v/>
      </c>
      <c r="D67" s="21" t="inlineStr"/>
      <c r="E67" s="17">
        <f>IF(D67="","",IFERROR(VLOOKUP(D67,'Paramètres'!$A$14:$F$113,2,FALSE),""))</f>
        <v/>
      </c>
      <c r="F67" s="19">
        <f>IF(OR(D67="",B67=""),"",IFERROR(IF(COUNTIFS('Paramètres'!$A$14:$A$113,D67,'Paramètres'!$C$14:$C$113,"&lt;="&amp;B67)&gt;0,VLOOKUP(D67,'Paramètres'!$A$14:$D$113,4,FALSE),""),""))</f>
        <v/>
      </c>
      <c r="G67" s="24" t="inlineStr"/>
      <c r="H67" s="18">
        <f>IF(OR(D67="",C67="",B67=""),"",IFERROR(SUMIFS($G$6:$G$305,$D$6:$D$305,D67,$C$6:$C$305,C67,$B$6:$B$305,"&lt;"&amp;B67),0))</f>
        <v/>
      </c>
      <c r="I67" s="18">
        <f>IF(D67="","",'Paramètres'!$B$5)</f>
        <v/>
      </c>
      <c r="J67" s="18">
        <f>IF(OR(G67="",I67=""),"",IFERROR(MIN(G67,MAX(0,I67-H67)),0))</f>
        <v/>
      </c>
      <c r="K67" s="18">
        <f>IF(OR(G67="",J67=""),"",IFERROR(MAX(0,G67-J67),0))</f>
        <v/>
      </c>
      <c r="L67" s="18">
        <f>IF(D67="","",'Paramètres'!$B$6)</f>
        <v/>
      </c>
      <c r="M67" s="19">
        <f>IF(OR(J67="",F67=""),"",IFERROR(J67*F67,0))</f>
        <v/>
      </c>
      <c r="N67" s="19">
        <f>IF(OR(K67="",F67="",L67=""),"",IFERROR(K67*F67*L67,0))</f>
        <v/>
      </c>
      <c r="O67" s="19">
        <f>IF(OR(M67="",N67=""),"",IFERROR(M67+N67,0))</f>
        <v/>
      </c>
      <c r="P67" s="21" t="inlineStr"/>
      <c r="Q67" s="21" t="inlineStr"/>
      <c r="R67" s="17">
        <f>IF(D67="","",IF(COUNTIFS($D$6:$D$305,D67,$B$6:$B$305,B67)&gt;1,"Doublon employé/date",IF(OR(B67="",G67="",G67&lt;0,G67&gt;24,F67=""),"À corriger","OK")))</f>
        <v/>
      </c>
    </row>
    <row r="68">
      <c r="A68" s="21" t="inlineStr"/>
      <c r="B68" s="22" t="inlineStr"/>
      <c r="C68" s="23">
        <f>IF(B68="","",B68-MOD(B68-'Paramètres'!$B$10-('Paramètres'!$B$7-1),7))</f>
        <v/>
      </c>
      <c r="D68" s="21" t="inlineStr"/>
      <c r="E68" s="2">
        <f>IF(D68="","",IFERROR(VLOOKUP(D68,'Paramètres'!$A$14:$F$113,2,FALSE),""))</f>
        <v/>
      </c>
      <c r="F68" s="16">
        <f>IF(OR(D68="",B68=""),"",IFERROR(IF(COUNTIFS('Paramètres'!$A$14:$A$113,D68,'Paramètres'!$C$14:$C$113,"&lt;="&amp;B68)&gt;0,VLOOKUP(D68,'Paramètres'!$A$14:$D$113,4,FALSE),""),""))</f>
        <v/>
      </c>
      <c r="G68" s="24" t="inlineStr"/>
      <c r="H68" s="15">
        <f>IF(OR(D68="",C68="",B68=""),"",IFERROR(SUMIFS($G$6:$G$305,$D$6:$D$305,D68,$C$6:$C$305,C68,$B$6:$B$305,"&lt;"&amp;B68),0))</f>
        <v/>
      </c>
      <c r="I68" s="15">
        <f>IF(D68="","",'Paramètres'!$B$5)</f>
        <v/>
      </c>
      <c r="J68" s="15">
        <f>IF(OR(G68="",I68=""),"",IFERROR(MIN(G68,MAX(0,I68-H68)),0))</f>
        <v/>
      </c>
      <c r="K68" s="15">
        <f>IF(OR(G68="",J68=""),"",IFERROR(MAX(0,G68-J68),0))</f>
        <v/>
      </c>
      <c r="L68" s="15">
        <f>IF(D68="","",'Paramètres'!$B$6)</f>
        <v/>
      </c>
      <c r="M68" s="16">
        <f>IF(OR(J68="",F68=""),"",IFERROR(J68*F68,0))</f>
        <v/>
      </c>
      <c r="N68" s="16">
        <f>IF(OR(K68="",F68="",L68=""),"",IFERROR(K68*F68*L68,0))</f>
        <v/>
      </c>
      <c r="O68" s="16">
        <f>IF(OR(M68="",N68=""),"",IFERROR(M68+N68,0))</f>
        <v/>
      </c>
      <c r="P68" s="21" t="inlineStr"/>
      <c r="Q68" s="21" t="inlineStr"/>
      <c r="R68" s="2">
        <f>IF(D68="","",IF(COUNTIFS($D$6:$D$305,D68,$B$6:$B$305,B68)&gt;1,"Doublon employé/date",IF(OR(B68="",G68="",G68&lt;0,G68&gt;24,F68=""),"À corriger","OK")))</f>
        <v/>
      </c>
    </row>
    <row r="69">
      <c r="A69" s="21" t="inlineStr"/>
      <c r="B69" s="22" t="inlineStr"/>
      <c r="C69" s="25">
        <f>IF(B69="","",B69-MOD(B69-'Paramètres'!$B$10-('Paramètres'!$B$7-1),7))</f>
        <v/>
      </c>
      <c r="D69" s="21" t="inlineStr"/>
      <c r="E69" s="17">
        <f>IF(D69="","",IFERROR(VLOOKUP(D69,'Paramètres'!$A$14:$F$113,2,FALSE),""))</f>
        <v/>
      </c>
      <c r="F69" s="19">
        <f>IF(OR(D69="",B69=""),"",IFERROR(IF(COUNTIFS('Paramètres'!$A$14:$A$113,D69,'Paramètres'!$C$14:$C$113,"&lt;="&amp;B69)&gt;0,VLOOKUP(D69,'Paramètres'!$A$14:$D$113,4,FALSE),""),""))</f>
        <v/>
      </c>
      <c r="G69" s="24" t="inlineStr"/>
      <c r="H69" s="18">
        <f>IF(OR(D69="",C69="",B69=""),"",IFERROR(SUMIFS($G$6:$G$305,$D$6:$D$305,D69,$C$6:$C$305,C69,$B$6:$B$305,"&lt;"&amp;B69),0))</f>
        <v/>
      </c>
      <c r="I69" s="18">
        <f>IF(D69="","",'Paramètres'!$B$5)</f>
        <v/>
      </c>
      <c r="J69" s="18">
        <f>IF(OR(G69="",I69=""),"",IFERROR(MIN(G69,MAX(0,I69-H69)),0))</f>
        <v/>
      </c>
      <c r="K69" s="18">
        <f>IF(OR(G69="",J69=""),"",IFERROR(MAX(0,G69-J69),0))</f>
        <v/>
      </c>
      <c r="L69" s="18">
        <f>IF(D69="","",'Paramètres'!$B$6)</f>
        <v/>
      </c>
      <c r="M69" s="19">
        <f>IF(OR(J69="",F69=""),"",IFERROR(J69*F69,0))</f>
        <v/>
      </c>
      <c r="N69" s="19">
        <f>IF(OR(K69="",F69="",L69=""),"",IFERROR(K69*F69*L69,0))</f>
        <v/>
      </c>
      <c r="O69" s="19">
        <f>IF(OR(M69="",N69=""),"",IFERROR(M69+N69,0))</f>
        <v/>
      </c>
      <c r="P69" s="21" t="inlineStr"/>
      <c r="Q69" s="21" t="inlineStr"/>
      <c r="R69" s="17">
        <f>IF(D69="","",IF(COUNTIFS($D$6:$D$305,D69,$B$6:$B$305,B69)&gt;1,"Doublon employé/date",IF(OR(B69="",G69="",G69&lt;0,G69&gt;24,F69=""),"À corriger","OK")))</f>
        <v/>
      </c>
    </row>
    <row r="70">
      <c r="A70" s="21" t="inlineStr"/>
      <c r="B70" s="22" t="inlineStr"/>
      <c r="C70" s="23">
        <f>IF(B70="","",B70-MOD(B70-'Paramètres'!$B$10-('Paramètres'!$B$7-1),7))</f>
        <v/>
      </c>
      <c r="D70" s="21" t="inlineStr"/>
      <c r="E70" s="2">
        <f>IF(D70="","",IFERROR(VLOOKUP(D70,'Paramètres'!$A$14:$F$113,2,FALSE),""))</f>
        <v/>
      </c>
      <c r="F70" s="16">
        <f>IF(OR(D70="",B70=""),"",IFERROR(IF(COUNTIFS('Paramètres'!$A$14:$A$113,D70,'Paramètres'!$C$14:$C$113,"&lt;="&amp;B70)&gt;0,VLOOKUP(D70,'Paramètres'!$A$14:$D$113,4,FALSE),""),""))</f>
        <v/>
      </c>
      <c r="G70" s="24" t="inlineStr"/>
      <c r="H70" s="15">
        <f>IF(OR(D70="",C70="",B70=""),"",IFERROR(SUMIFS($G$6:$G$305,$D$6:$D$305,D70,$C$6:$C$305,C70,$B$6:$B$305,"&lt;"&amp;B70),0))</f>
        <v/>
      </c>
      <c r="I70" s="15">
        <f>IF(D70="","",'Paramètres'!$B$5)</f>
        <v/>
      </c>
      <c r="J70" s="15">
        <f>IF(OR(G70="",I70=""),"",IFERROR(MIN(G70,MAX(0,I70-H70)),0))</f>
        <v/>
      </c>
      <c r="K70" s="15">
        <f>IF(OR(G70="",J70=""),"",IFERROR(MAX(0,G70-J70),0))</f>
        <v/>
      </c>
      <c r="L70" s="15">
        <f>IF(D70="","",'Paramètres'!$B$6)</f>
        <v/>
      </c>
      <c r="M70" s="16">
        <f>IF(OR(J70="",F70=""),"",IFERROR(J70*F70,0))</f>
        <v/>
      </c>
      <c r="N70" s="16">
        <f>IF(OR(K70="",F70="",L70=""),"",IFERROR(K70*F70*L70,0))</f>
        <v/>
      </c>
      <c r="O70" s="16">
        <f>IF(OR(M70="",N70=""),"",IFERROR(M70+N70,0))</f>
        <v/>
      </c>
      <c r="P70" s="21" t="inlineStr"/>
      <c r="Q70" s="21" t="inlineStr"/>
      <c r="R70" s="2">
        <f>IF(D70="","",IF(COUNTIFS($D$6:$D$305,D70,$B$6:$B$305,B70)&gt;1,"Doublon employé/date",IF(OR(B70="",G70="",G70&lt;0,G70&gt;24,F70=""),"À corriger","OK")))</f>
        <v/>
      </c>
    </row>
    <row r="71">
      <c r="A71" s="21" t="inlineStr"/>
      <c r="B71" s="22" t="inlineStr"/>
      <c r="C71" s="25">
        <f>IF(B71="","",B71-MOD(B71-'Paramètres'!$B$10-('Paramètres'!$B$7-1),7))</f>
        <v/>
      </c>
      <c r="D71" s="21" t="inlineStr"/>
      <c r="E71" s="17">
        <f>IF(D71="","",IFERROR(VLOOKUP(D71,'Paramètres'!$A$14:$F$113,2,FALSE),""))</f>
        <v/>
      </c>
      <c r="F71" s="19">
        <f>IF(OR(D71="",B71=""),"",IFERROR(IF(COUNTIFS('Paramètres'!$A$14:$A$113,D71,'Paramètres'!$C$14:$C$113,"&lt;="&amp;B71)&gt;0,VLOOKUP(D71,'Paramètres'!$A$14:$D$113,4,FALSE),""),""))</f>
        <v/>
      </c>
      <c r="G71" s="24" t="inlineStr"/>
      <c r="H71" s="18">
        <f>IF(OR(D71="",C71="",B71=""),"",IFERROR(SUMIFS($G$6:$G$305,$D$6:$D$305,D71,$C$6:$C$305,C71,$B$6:$B$305,"&lt;"&amp;B71),0))</f>
        <v/>
      </c>
      <c r="I71" s="18">
        <f>IF(D71="","",'Paramètres'!$B$5)</f>
        <v/>
      </c>
      <c r="J71" s="18">
        <f>IF(OR(G71="",I71=""),"",IFERROR(MIN(G71,MAX(0,I71-H71)),0))</f>
        <v/>
      </c>
      <c r="K71" s="18">
        <f>IF(OR(G71="",J71=""),"",IFERROR(MAX(0,G71-J71),0))</f>
        <v/>
      </c>
      <c r="L71" s="18">
        <f>IF(D71="","",'Paramètres'!$B$6)</f>
        <v/>
      </c>
      <c r="M71" s="19">
        <f>IF(OR(J71="",F71=""),"",IFERROR(J71*F71,0))</f>
        <v/>
      </c>
      <c r="N71" s="19">
        <f>IF(OR(K71="",F71="",L71=""),"",IFERROR(K71*F71*L71,0))</f>
        <v/>
      </c>
      <c r="O71" s="19">
        <f>IF(OR(M71="",N71=""),"",IFERROR(M71+N71,0))</f>
        <v/>
      </c>
      <c r="P71" s="21" t="inlineStr"/>
      <c r="Q71" s="21" t="inlineStr"/>
      <c r="R71" s="17">
        <f>IF(D71="","",IF(COUNTIFS($D$6:$D$305,D71,$B$6:$B$305,B71)&gt;1,"Doublon employé/date",IF(OR(B71="",G71="",G71&lt;0,G71&gt;24,F71=""),"À corriger","OK")))</f>
        <v/>
      </c>
    </row>
    <row r="72">
      <c r="A72" s="21" t="inlineStr"/>
      <c r="B72" s="22" t="inlineStr"/>
      <c r="C72" s="23">
        <f>IF(B72="","",B72-MOD(B72-'Paramètres'!$B$10-('Paramètres'!$B$7-1),7))</f>
        <v/>
      </c>
      <c r="D72" s="21" t="inlineStr"/>
      <c r="E72" s="2">
        <f>IF(D72="","",IFERROR(VLOOKUP(D72,'Paramètres'!$A$14:$F$113,2,FALSE),""))</f>
        <v/>
      </c>
      <c r="F72" s="16">
        <f>IF(OR(D72="",B72=""),"",IFERROR(IF(COUNTIFS('Paramètres'!$A$14:$A$113,D72,'Paramètres'!$C$14:$C$113,"&lt;="&amp;B72)&gt;0,VLOOKUP(D72,'Paramètres'!$A$14:$D$113,4,FALSE),""),""))</f>
        <v/>
      </c>
      <c r="G72" s="24" t="inlineStr"/>
      <c r="H72" s="15">
        <f>IF(OR(D72="",C72="",B72=""),"",IFERROR(SUMIFS($G$6:$G$305,$D$6:$D$305,D72,$C$6:$C$305,C72,$B$6:$B$305,"&lt;"&amp;B72),0))</f>
        <v/>
      </c>
      <c r="I72" s="15">
        <f>IF(D72="","",'Paramètres'!$B$5)</f>
        <v/>
      </c>
      <c r="J72" s="15">
        <f>IF(OR(G72="",I72=""),"",IFERROR(MIN(G72,MAX(0,I72-H72)),0))</f>
        <v/>
      </c>
      <c r="K72" s="15">
        <f>IF(OR(G72="",J72=""),"",IFERROR(MAX(0,G72-J72),0))</f>
        <v/>
      </c>
      <c r="L72" s="15">
        <f>IF(D72="","",'Paramètres'!$B$6)</f>
        <v/>
      </c>
      <c r="M72" s="16">
        <f>IF(OR(J72="",F72=""),"",IFERROR(J72*F72,0))</f>
        <v/>
      </c>
      <c r="N72" s="16">
        <f>IF(OR(K72="",F72="",L72=""),"",IFERROR(K72*F72*L72,0))</f>
        <v/>
      </c>
      <c r="O72" s="16">
        <f>IF(OR(M72="",N72=""),"",IFERROR(M72+N72,0))</f>
        <v/>
      </c>
      <c r="P72" s="21" t="inlineStr"/>
      <c r="Q72" s="21" t="inlineStr"/>
      <c r="R72" s="2">
        <f>IF(D72="","",IF(COUNTIFS($D$6:$D$305,D72,$B$6:$B$305,B72)&gt;1,"Doublon employé/date",IF(OR(B72="",G72="",G72&lt;0,G72&gt;24,F72=""),"À corriger","OK")))</f>
        <v/>
      </c>
    </row>
    <row r="73">
      <c r="A73" s="21" t="inlineStr"/>
      <c r="B73" s="22" t="inlineStr"/>
      <c r="C73" s="25">
        <f>IF(B73="","",B73-MOD(B73-'Paramètres'!$B$10-('Paramètres'!$B$7-1),7))</f>
        <v/>
      </c>
      <c r="D73" s="21" t="inlineStr"/>
      <c r="E73" s="17">
        <f>IF(D73="","",IFERROR(VLOOKUP(D73,'Paramètres'!$A$14:$F$113,2,FALSE),""))</f>
        <v/>
      </c>
      <c r="F73" s="19">
        <f>IF(OR(D73="",B73=""),"",IFERROR(IF(COUNTIFS('Paramètres'!$A$14:$A$113,D73,'Paramètres'!$C$14:$C$113,"&lt;="&amp;B73)&gt;0,VLOOKUP(D73,'Paramètres'!$A$14:$D$113,4,FALSE),""),""))</f>
        <v/>
      </c>
      <c r="G73" s="24" t="inlineStr"/>
      <c r="H73" s="18">
        <f>IF(OR(D73="",C73="",B73=""),"",IFERROR(SUMIFS($G$6:$G$305,$D$6:$D$305,D73,$C$6:$C$305,C73,$B$6:$B$305,"&lt;"&amp;B73),0))</f>
        <v/>
      </c>
      <c r="I73" s="18">
        <f>IF(D73="","",'Paramètres'!$B$5)</f>
        <v/>
      </c>
      <c r="J73" s="18">
        <f>IF(OR(G73="",I73=""),"",IFERROR(MIN(G73,MAX(0,I73-H73)),0))</f>
        <v/>
      </c>
      <c r="K73" s="18">
        <f>IF(OR(G73="",J73=""),"",IFERROR(MAX(0,G73-J73),0))</f>
        <v/>
      </c>
      <c r="L73" s="18">
        <f>IF(D73="","",'Paramètres'!$B$6)</f>
        <v/>
      </c>
      <c r="M73" s="19">
        <f>IF(OR(J73="",F73=""),"",IFERROR(J73*F73,0))</f>
        <v/>
      </c>
      <c r="N73" s="19">
        <f>IF(OR(K73="",F73="",L73=""),"",IFERROR(K73*F73*L73,0))</f>
        <v/>
      </c>
      <c r="O73" s="19">
        <f>IF(OR(M73="",N73=""),"",IFERROR(M73+N73,0))</f>
        <v/>
      </c>
      <c r="P73" s="21" t="inlineStr"/>
      <c r="Q73" s="21" t="inlineStr"/>
      <c r="R73" s="17">
        <f>IF(D73="","",IF(COUNTIFS($D$6:$D$305,D73,$B$6:$B$305,B73)&gt;1,"Doublon employé/date",IF(OR(B73="",G73="",G73&lt;0,G73&gt;24,F73=""),"À corriger","OK")))</f>
        <v/>
      </c>
    </row>
    <row r="74">
      <c r="A74" s="21" t="inlineStr"/>
      <c r="B74" s="22" t="inlineStr"/>
      <c r="C74" s="23">
        <f>IF(B74="","",B74-MOD(B74-'Paramètres'!$B$10-('Paramètres'!$B$7-1),7))</f>
        <v/>
      </c>
      <c r="D74" s="21" t="inlineStr"/>
      <c r="E74" s="2">
        <f>IF(D74="","",IFERROR(VLOOKUP(D74,'Paramètres'!$A$14:$F$113,2,FALSE),""))</f>
        <v/>
      </c>
      <c r="F74" s="16">
        <f>IF(OR(D74="",B74=""),"",IFERROR(IF(COUNTIFS('Paramètres'!$A$14:$A$113,D74,'Paramètres'!$C$14:$C$113,"&lt;="&amp;B74)&gt;0,VLOOKUP(D74,'Paramètres'!$A$14:$D$113,4,FALSE),""),""))</f>
        <v/>
      </c>
      <c r="G74" s="24" t="inlineStr"/>
      <c r="H74" s="15">
        <f>IF(OR(D74="",C74="",B74=""),"",IFERROR(SUMIFS($G$6:$G$305,$D$6:$D$305,D74,$C$6:$C$305,C74,$B$6:$B$305,"&lt;"&amp;B74),0))</f>
        <v/>
      </c>
      <c r="I74" s="15">
        <f>IF(D74="","",'Paramètres'!$B$5)</f>
        <v/>
      </c>
      <c r="J74" s="15">
        <f>IF(OR(G74="",I74=""),"",IFERROR(MIN(G74,MAX(0,I74-H74)),0))</f>
        <v/>
      </c>
      <c r="K74" s="15">
        <f>IF(OR(G74="",J74=""),"",IFERROR(MAX(0,G74-J74),0))</f>
        <v/>
      </c>
      <c r="L74" s="15">
        <f>IF(D74="","",'Paramètres'!$B$6)</f>
        <v/>
      </c>
      <c r="M74" s="16">
        <f>IF(OR(J74="",F74=""),"",IFERROR(J74*F74,0))</f>
        <v/>
      </c>
      <c r="N74" s="16">
        <f>IF(OR(K74="",F74="",L74=""),"",IFERROR(K74*F74*L74,0))</f>
        <v/>
      </c>
      <c r="O74" s="16">
        <f>IF(OR(M74="",N74=""),"",IFERROR(M74+N74,0))</f>
        <v/>
      </c>
      <c r="P74" s="21" t="inlineStr"/>
      <c r="Q74" s="21" t="inlineStr"/>
      <c r="R74" s="2">
        <f>IF(D74="","",IF(COUNTIFS($D$6:$D$305,D74,$B$6:$B$305,B74)&gt;1,"Doublon employé/date",IF(OR(B74="",G74="",G74&lt;0,G74&gt;24,F74=""),"À corriger","OK")))</f>
        <v/>
      </c>
    </row>
    <row r="75">
      <c r="A75" s="21" t="inlineStr"/>
      <c r="B75" s="22" t="inlineStr"/>
      <c r="C75" s="25">
        <f>IF(B75="","",B75-MOD(B75-'Paramètres'!$B$10-('Paramètres'!$B$7-1),7))</f>
        <v/>
      </c>
      <c r="D75" s="21" t="inlineStr"/>
      <c r="E75" s="17">
        <f>IF(D75="","",IFERROR(VLOOKUP(D75,'Paramètres'!$A$14:$F$113,2,FALSE),""))</f>
        <v/>
      </c>
      <c r="F75" s="19">
        <f>IF(OR(D75="",B75=""),"",IFERROR(IF(COUNTIFS('Paramètres'!$A$14:$A$113,D75,'Paramètres'!$C$14:$C$113,"&lt;="&amp;B75)&gt;0,VLOOKUP(D75,'Paramètres'!$A$14:$D$113,4,FALSE),""),""))</f>
        <v/>
      </c>
      <c r="G75" s="24" t="inlineStr"/>
      <c r="H75" s="18">
        <f>IF(OR(D75="",C75="",B75=""),"",IFERROR(SUMIFS($G$6:$G$305,$D$6:$D$305,D75,$C$6:$C$305,C75,$B$6:$B$305,"&lt;"&amp;B75),0))</f>
        <v/>
      </c>
      <c r="I75" s="18">
        <f>IF(D75="","",'Paramètres'!$B$5)</f>
        <v/>
      </c>
      <c r="J75" s="18">
        <f>IF(OR(G75="",I75=""),"",IFERROR(MIN(G75,MAX(0,I75-H75)),0))</f>
        <v/>
      </c>
      <c r="K75" s="18">
        <f>IF(OR(G75="",J75=""),"",IFERROR(MAX(0,G75-J75),0))</f>
        <v/>
      </c>
      <c r="L75" s="18">
        <f>IF(D75="","",'Paramètres'!$B$6)</f>
        <v/>
      </c>
      <c r="M75" s="19">
        <f>IF(OR(J75="",F75=""),"",IFERROR(J75*F75,0))</f>
        <v/>
      </c>
      <c r="N75" s="19">
        <f>IF(OR(K75="",F75="",L75=""),"",IFERROR(K75*F75*L75,0))</f>
        <v/>
      </c>
      <c r="O75" s="19">
        <f>IF(OR(M75="",N75=""),"",IFERROR(M75+N75,0))</f>
        <v/>
      </c>
      <c r="P75" s="21" t="inlineStr"/>
      <c r="Q75" s="21" t="inlineStr"/>
      <c r="R75" s="17">
        <f>IF(D75="","",IF(COUNTIFS($D$6:$D$305,D75,$B$6:$B$305,B75)&gt;1,"Doublon employé/date",IF(OR(B75="",G75="",G75&lt;0,G75&gt;24,F75=""),"À corriger","OK")))</f>
        <v/>
      </c>
    </row>
    <row r="76">
      <c r="A76" s="21" t="inlineStr"/>
      <c r="B76" s="22" t="inlineStr"/>
      <c r="C76" s="23">
        <f>IF(B76="","",B76-MOD(B76-'Paramètres'!$B$10-('Paramètres'!$B$7-1),7))</f>
        <v/>
      </c>
      <c r="D76" s="21" t="inlineStr"/>
      <c r="E76" s="2">
        <f>IF(D76="","",IFERROR(VLOOKUP(D76,'Paramètres'!$A$14:$F$113,2,FALSE),""))</f>
        <v/>
      </c>
      <c r="F76" s="16">
        <f>IF(OR(D76="",B76=""),"",IFERROR(IF(COUNTIFS('Paramètres'!$A$14:$A$113,D76,'Paramètres'!$C$14:$C$113,"&lt;="&amp;B76)&gt;0,VLOOKUP(D76,'Paramètres'!$A$14:$D$113,4,FALSE),""),""))</f>
        <v/>
      </c>
      <c r="G76" s="24" t="inlineStr"/>
      <c r="H76" s="15">
        <f>IF(OR(D76="",C76="",B76=""),"",IFERROR(SUMIFS($G$6:$G$305,$D$6:$D$305,D76,$C$6:$C$305,C76,$B$6:$B$305,"&lt;"&amp;B76),0))</f>
        <v/>
      </c>
      <c r="I76" s="15">
        <f>IF(D76="","",'Paramètres'!$B$5)</f>
        <v/>
      </c>
      <c r="J76" s="15">
        <f>IF(OR(G76="",I76=""),"",IFERROR(MIN(G76,MAX(0,I76-H76)),0))</f>
        <v/>
      </c>
      <c r="K76" s="15">
        <f>IF(OR(G76="",J76=""),"",IFERROR(MAX(0,G76-J76),0))</f>
        <v/>
      </c>
      <c r="L76" s="15">
        <f>IF(D76="","",'Paramètres'!$B$6)</f>
        <v/>
      </c>
      <c r="M76" s="16">
        <f>IF(OR(J76="",F76=""),"",IFERROR(J76*F76,0))</f>
        <v/>
      </c>
      <c r="N76" s="16">
        <f>IF(OR(K76="",F76="",L76=""),"",IFERROR(K76*F76*L76,0))</f>
        <v/>
      </c>
      <c r="O76" s="16">
        <f>IF(OR(M76="",N76=""),"",IFERROR(M76+N76,0))</f>
        <v/>
      </c>
      <c r="P76" s="21" t="inlineStr"/>
      <c r="Q76" s="21" t="inlineStr"/>
      <c r="R76" s="2">
        <f>IF(D76="","",IF(COUNTIFS($D$6:$D$305,D76,$B$6:$B$305,B76)&gt;1,"Doublon employé/date",IF(OR(B76="",G76="",G76&lt;0,G76&gt;24,F76=""),"À corriger","OK")))</f>
        <v/>
      </c>
    </row>
    <row r="77">
      <c r="A77" s="21" t="inlineStr"/>
      <c r="B77" s="22" t="inlineStr"/>
      <c r="C77" s="25">
        <f>IF(B77="","",B77-MOD(B77-'Paramètres'!$B$10-('Paramètres'!$B$7-1),7))</f>
        <v/>
      </c>
      <c r="D77" s="21" t="inlineStr"/>
      <c r="E77" s="17">
        <f>IF(D77="","",IFERROR(VLOOKUP(D77,'Paramètres'!$A$14:$F$113,2,FALSE),""))</f>
        <v/>
      </c>
      <c r="F77" s="19">
        <f>IF(OR(D77="",B77=""),"",IFERROR(IF(COUNTIFS('Paramètres'!$A$14:$A$113,D77,'Paramètres'!$C$14:$C$113,"&lt;="&amp;B77)&gt;0,VLOOKUP(D77,'Paramètres'!$A$14:$D$113,4,FALSE),""),""))</f>
        <v/>
      </c>
      <c r="G77" s="24" t="inlineStr"/>
      <c r="H77" s="18">
        <f>IF(OR(D77="",C77="",B77=""),"",IFERROR(SUMIFS($G$6:$G$305,$D$6:$D$305,D77,$C$6:$C$305,C77,$B$6:$B$305,"&lt;"&amp;B77),0))</f>
        <v/>
      </c>
      <c r="I77" s="18">
        <f>IF(D77="","",'Paramètres'!$B$5)</f>
        <v/>
      </c>
      <c r="J77" s="18">
        <f>IF(OR(G77="",I77=""),"",IFERROR(MIN(G77,MAX(0,I77-H77)),0))</f>
        <v/>
      </c>
      <c r="K77" s="18">
        <f>IF(OR(G77="",J77=""),"",IFERROR(MAX(0,G77-J77),0))</f>
        <v/>
      </c>
      <c r="L77" s="18">
        <f>IF(D77="","",'Paramètres'!$B$6)</f>
        <v/>
      </c>
      <c r="M77" s="19">
        <f>IF(OR(J77="",F77=""),"",IFERROR(J77*F77,0))</f>
        <v/>
      </c>
      <c r="N77" s="19">
        <f>IF(OR(K77="",F77="",L77=""),"",IFERROR(K77*F77*L77,0))</f>
        <v/>
      </c>
      <c r="O77" s="19">
        <f>IF(OR(M77="",N77=""),"",IFERROR(M77+N77,0))</f>
        <v/>
      </c>
      <c r="P77" s="21" t="inlineStr"/>
      <c r="Q77" s="21" t="inlineStr"/>
      <c r="R77" s="17">
        <f>IF(D77="","",IF(COUNTIFS($D$6:$D$305,D77,$B$6:$B$305,B77)&gt;1,"Doublon employé/date",IF(OR(B77="",G77="",G77&lt;0,G77&gt;24,F77=""),"À corriger","OK")))</f>
        <v/>
      </c>
    </row>
    <row r="78">
      <c r="A78" s="21" t="inlineStr"/>
      <c r="B78" s="22" t="inlineStr"/>
      <c r="C78" s="23">
        <f>IF(B78="","",B78-MOD(B78-'Paramètres'!$B$10-('Paramètres'!$B$7-1),7))</f>
        <v/>
      </c>
      <c r="D78" s="21" t="inlineStr"/>
      <c r="E78" s="2">
        <f>IF(D78="","",IFERROR(VLOOKUP(D78,'Paramètres'!$A$14:$F$113,2,FALSE),""))</f>
        <v/>
      </c>
      <c r="F78" s="16">
        <f>IF(OR(D78="",B78=""),"",IFERROR(IF(COUNTIFS('Paramètres'!$A$14:$A$113,D78,'Paramètres'!$C$14:$C$113,"&lt;="&amp;B78)&gt;0,VLOOKUP(D78,'Paramètres'!$A$14:$D$113,4,FALSE),""),""))</f>
        <v/>
      </c>
      <c r="G78" s="24" t="inlineStr"/>
      <c r="H78" s="15">
        <f>IF(OR(D78="",C78="",B78=""),"",IFERROR(SUMIFS($G$6:$G$305,$D$6:$D$305,D78,$C$6:$C$305,C78,$B$6:$B$305,"&lt;"&amp;B78),0))</f>
        <v/>
      </c>
      <c r="I78" s="15">
        <f>IF(D78="","",'Paramètres'!$B$5)</f>
        <v/>
      </c>
      <c r="J78" s="15">
        <f>IF(OR(G78="",I78=""),"",IFERROR(MIN(G78,MAX(0,I78-H78)),0))</f>
        <v/>
      </c>
      <c r="K78" s="15">
        <f>IF(OR(G78="",J78=""),"",IFERROR(MAX(0,G78-J78),0))</f>
        <v/>
      </c>
      <c r="L78" s="15">
        <f>IF(D78="","",'Paramètres'!$B$6)</f>
        <v/>
      </c>
      <c r="M78" s="16">
        <f>IF(OR(J78="",F78=""),"",IFERROR(J78*F78,0))</f>
        <v/>
      </c>
      <c r="N78" s="16">
        <f>IF(OR(K78="",F78="",L78=""),"",IFERROR(K78*F78*L78,0))</f>
        <v/>
      </c>
      <c r="O78" s="16">
        <f>IF(OR(M78="",N78=""),"",IFERROR(M78+N78,0))</f>
        <v/>
      </c>
      <c r="P78" s="21" t="inlineStr"/>
      <c r="Q78" s="21" t="inlineStr"/>
      <c r="R78" s="2">
        <f>IF(D78="","",IF(COUNTIFS($D$6:$D$305,D78,$B$6:$B$305,B78)&gt;1,"Doublon employé/date",IF(OR(B78="",G78="",G78&lt;0,G78&gt;24,F78=""),"À corriger","OK")))</f>
        <v/>
      </c>
    </row>
    <row r="79">
      <c r="A79" s="21" t="inlineStr"/>
      <c r="B79" s="22" t="inlineStr"/>
      <c r="C79" s="25">
        <f>IF(B79="","",B79-MOD(B79-'Paramètres'!$B$10-('Paramètres'!$B$7-1),7))</f>
        <v/>
      </c>
      <c r="D79" s="21" t="inlineStr"/>
      <c r="E79" s="17">
        <f>IF(D79="","",IFERROR(VLOOKUP(D79,'Paramètres'!$A$14:$F$113,2,FALSE),""))</f>
        <v/>
      </c>
      <c r="F79" s="19">
        <f>IF(OR(D79="",B79=""),"",IFERROR(IF(COUNTIFS('Paramètres'!$A$14:$A$113,D79,'Paramètres'!$C$14:$C$113,"&lt;="&amp;B79)&gt;0,VLOOKUP(D79,'Paramètres'!$A$14:$D$113,4,FALSE),""),""))</f>
        <v/>
      </c>
      <c r="G79" s="24" t="inlineStr"/>
      <c r="H79" s="18">
        <f>IF(OR(D79="",C79="",B79=""),"",IFERROR(SUMIFS($G$6:$G$305,$D$6:$D$305,D79,$C$6:$C$305,C79,$B$6:$B$305,"&lt;"&amp;B79),0))</f>
        <v/>
      </c>
      <c r="I79" s="18">
        <f>IF(D79="","",'Paramètres'!$B$5)</f>
        <v/>
      </c>
      <c r="J79" s="18">
        <f>IF(OR(G79="",I79=""),"",IFERROR(MIN(G79,MAX(0,I79-H79)),0))</f>
        <v/>
      </c>
      <c r="K79" s="18">
        <f>IF(OR(G79="",J79=""),"",IFERROR(MAX(0,G79-J79),0))</f>
        <v/>
      </c>
      <c r="L79" s="18">
        <f>IF(D79="","",'Paramètres'!$B$6)</f>
        <v/>
      </c>
      <c r="M79" s="19">
        <f>IF(OR(J79="",F79=""),"",IFERROR(J79*F79,0))</f>
        <v/>
      </c>
      <c r="N79" s="19">
        <f>IF(OR(K79="",F79="",L79=""),"",IFERROR(K79*F79*L79,0))</f>
        <v/>
      </c>
      <c r="O79" s="19">
        <f>IF(OR(M79="",N79=""),"",IFERROR(M79+N79,0))</f>
        <v/>
      </c>
      <c r="P79" s="21" t="inlineStr"/>
      <c r="Q79" s="21" t="inlineStr"/>
      <c r="R79" s="17">
        <f>IF(D79="","",IF(COUNTIFS($D$6:$D$305,D79,$B$6:$B$305,B79)&gt;1,"Doublon employé/date",IF(OR(B79="",G79="",G79&lt;0,G79&gt;24,F79=""),"À corriger","OK")))</f>
        <v/>
      </c>
    </row>
    <row r="80">
      <c r="A80" s="21" t="inlineStr"/>
      <c r="B80" s="22" t="inlineStr"/>
      <c r="C80" s="23">
        <f>IF(B80="","",B80-MOD(B80-'Paramètres'!$B$10-('Paramètres'!$B$7-1),7))</f>
        <v/>
      </c>
      <c r="D80" s="21" t="inlineStr"/>
      <c r="E80" s="2">
        <f>IF(D80="","",IFERROR(VLOOKUP(D80,'Paramètres'!$A$14:$F$113,2,FALSE),""))</f>
        <v/>
      </c>
      <c r="F80" s="16">
        <f>IF(OR(D80="",B80=""),"",IFERROR(IF(COUNTIFS('Paramètres'!$A$14:$A$113,D80,'Paramètres'!$C$14:$C$113,"&lt;="&amp;B80)&gt;0,VLOOKUP(D80,'Paramètres'!$A$14:$D$113,4,FALSE),""),""))</f>
        <v/>
      </c>
      <c r="G80" s="24" t="inlineStr"/>
      <c r="H80" s="15">
        <f>IF(OR(D80="",C80="",B80=""),"",IFERROR(SUMIFS($G$6:$G$305,$D$6:$D$305,D80,$C$6:$C$305,C80,$B$6:$B$305,"&lt;"&amp;B80),0))</f>
        <v/>
      </c>
      <c r="I80" s="15">
        <f>IF(D80="","",'Paramètres'!$B$5)</f>
        <v/>
      </c>
      <c r="J80" s="15">
        <f>IF(OR(G80="",I80=""),"",IFERROR(MIN(G80,MAX(0,I80-H80)),0))</f>
        <v/>
      </c>
      <c r="K80" s="15">
        <f>IF(OR(G80="",J80=""),"",IFERROR(MAX(0,G80-J80),0))</f>
        <v/>
      </c>
      <c r="L80" s="15">
        <f>IF(D80="","",'Paramètres'!$B$6)</f>
        <v/>
      </c>
      <c r="M80" s="16">
        <f>IF(OR(J80="",F80=""),"",IFERROR(J80*F80,0))</f>
        <v/>
      </c>
      <c r="N80" s="16">
        <f>IF(OR(K80="",F80="",L80=""),"",IFERROR(K80*F80*L80,0))</f>
        <v/>
      </c>
      <c r="O80" s="16">
        <f>IF(OR(M80="",N80=""),"",IFERROR(M80+N80,0))</f>
        <v/>
      </c>
      <c r="P80" s="21" t="inlineStr"/>
      <c r="Q80" s="21" t="inlineStr"/>
      <c r="R80" s="2">
        <f>IF(D80="","",IF(COUNTIFS($D$6:$D$305,D80,$B$6:$B$305,B80)&gt;1,"Doublon employé/date",IF(OR(B80="",G80="",G80&lt;0,G80&gt;24,F80=""),"À corriger","OK")))</f>
        <v/>
      </c>
    </row>
    <row r="81">
      <c r="A81" s="21" t="inlineStr"/>
      <c r="B81" s="22" t="inlineStr"/>
      <c r="C81" s="25">
        <f>IF(B81="","",B81-MOD(B81-'Paramètres'!$B$10-('Paramètres'!$B$7-1),7))</f>
        <v/>
      </c>
      <c r="D81" s="21" t="inlineStr"/>
      <c r="E81" s="17">
        <f>IF(D81="","",IFERROR(VLOOKUP(D81,'Paramètres'!$A$14:$F$113,2,FALSE),""))</f>
        <v/>
      </c>
      <c r="F81" s="19">
        <f>IF(OR(D81="",B81=""),"",IFERROR(IF(COUNTIFS('Paramètres'!$A$14:$A$113,D81,'Paramètres'!$C$14:$C$113,"&lt;="&amp;B81)&gt;0,VLOOKUP(D81,'Paramètres'!$A$14:$D$113,4,FALSE),""),""))</f>
        <v/>
      </c>
      <c r="G81" s="24" t="inlineStr"/>
      <c r="H81" s="18">
        <f>IF(OR(D81="",C81="",B81=""),"",IFERROR(SUMIFS($G$6:$G$305,$D$6:$D$305,D81,$C$6:$C$305,C81,$B$6:$B$305,"&lt;"&amp;B81),0))</f>
        <v/>
      </c>
      <c r="I81" s="18">
        <f>IF(D81="","",'Paramètres'!$B$5)</f>
        <v/>
      </c>
      <c r="J81" s="18">
        <f>IF(OR(G81="",I81=""),"",IFERROR(MIN(G81,MAX(0,I81-H81)),0))</f>
        <v/>
      </c>
      <c r="K81" s="18">
        <f>IF(OR(G81="",J81=""),"",IFERROR(MAX(0,G81-J81),0))</f>
        <v/>
      </c>
      <c r="L81" s="18">
        <f>IF(D81="","",'Paramètres'!$B$6)</f>
        <v/>
      </c>
      <c r="M81" s="19">
        <f>IF(OR(J81="",F81=""),"",IFERROR(J81*F81,0))</f>
        <v/>
      </c>
      <c r="N81" s="19">
        <f>IF(OR(K81="",F81="",L81=""),"",IFERROR(K81*F81*L81,0))</f>
        <v/>
      </c>
      <c r="O81" s="19">
        <f>IF(OR(M81="",N81=""),"",IFERROR(M81+N81,0))</f>
        <v/>
      </c>
      <c r="P81" s="21" t="inlineStr"/>
      <c r="Q81" s="21" t="inlineStr"/>
      <c r="R81" s="17">
        <f>IF(D81="","",IF(COUNTIFS($D$6:$D$305,D81,$B$6:$B$305,B81)&gt;1,"Doublon employé/date",IF(OR(B81="",G81="",G81&lt;0,G81&gt;24,F81=""),"À corriger","OK")))</f>
        <v/>
      </c>
    </row>
    <row r="82">
      <c r="A82" s="21" t="inlineStr"/>
      <c r="B82" s="22" t="inlineStr"/>
      <c r="C82" s="23">
        <f>IF(B82="","",B82-MOD(B82-'Paramètres'!$B$10-('Paramètres'!$B$7-1),7))</f>
        <v/>
      </c>
      <c r="D82" s="21" t="inlineStr"/>
      <c r="E82" s="2">
        <f>IF(D82="","",IFERROR(VLOOKUP(D82,'Paramètres'!$A$14:$F$113,2,FALSE),""))</f>
        <v/>
      </c>
      <c r="F82" s="16">
        <f>IF(OR(D82="",B82=""),"",IFERROR(IF(COUNTIFS('Paramètres'!$A$14:$A$113,D82,'Paramètres'!$C$14:$C$113,"&lt;="&amp;B82)&gt;0,VLOOKUP(D82,'Paramètres'!$A$14:$D$113,4,FALSE),""),""))</f>
        <v/>
      </c>
      <c r="G82" s="24" t="inlineStr"/>
      <c r="H82" s="15">
        <f>IF(OR(D82="",C82="",B82=""),"",IFERROR(SUMIFS($G$6:$G$305,$D$6:$D$305,D82,$C$6:$C$305,C82,$B$6:$B$305,"&lt;"&amp;B82),0))</f>
        <v/>
      </c>
      <c r="I82" s="15">
        <f>IF(D82="","",'Paramètres'!$B$5)</f>
        <v/>
      </c>
      <c r="J82" s="15">
        <f>IF(OR(G82="",I82=""),"",IFERROR(MIN(G82,MAX(0,I82-H82)),0))</f>
        <v/>
      </c>
      <c r="K82" s="15">
        <f>IF(OR(G82="",J82=""),"",IFERROR(MAX(0,G82-J82),0))</f>
        <v/>
      </c>
      <c r="L82" s="15">
        <f>IF(D82="","",'Paramètres'!$B$6)</f>
        <v/>
      </c>
      <c r="M82" s="16">
        <f>IF(OR(J82="",F82=""),"",IFERROR(J82*F82,0))</f>
        <v/>
      </c>
      <c r="N82" s="16">
        <f>IF(OR(K82="",F82="",L82=""),"",IFERROR(K82*F82*L82,0))</f>
        <v/>
      </c>
      <c r="O82" s="16">
        <f>IF(OR(M82="",N82=""),"",IFERROR(M82+N82,0))</f>
        <v/>
      </c>
      <c r="P82" s="21" t="inlineStr"/>
      <c r="Q82" s="21" t="inlineStr"/>
      <c r="R82" s="2">
        <f>IF(D82="","",IF(COUNTIFS($D$6:$D$305,D82,$B$6:$B$305,B82)&gt;1,"Doublon employé/date",IF(OR(B82="",G82="",G82&lt;0,G82&gt;24,F82=""),"À corriger","OK")))</f>
        <v/>
      </c>
    </row>
    <row r="83">
      <c r="A83" s="21" t="inlineStr"/>
      <c r="B83" s="22" t="inlineStr"/>
      <c r="C83" s="25">
        <f>IF(B83="","",B83-MOD(B83-'Paramètres'!$B$10-('Paramètres'!$B$7-1),7))</f>
        <v/>
      </c>
      <c r="D83" s="21" t="inlineStr"/>
      <c r="E83" s="17">
        <f>IF(D83="","",IFERROR(VLOOKUP(D83,'Paramètres'!$A$14:$F$113,2,FALSE),""))</f>
        <v/>
      </c>
      <c r="F83" s="19">
        <f>IF(OR(D83="",B83=""),"",IFERROR(IF(COUNTIFS('Paramètres'!$A$14:$A$113,D83,'Paramètres'!$C$14:$C$113,"&lt;="&amp;B83)&gt;0,VLOOKUP(D83,'Paramètres'!$A$14:$D$113,4,FALSE),""),""))</f>
        <v/>
      </c>
      <c r="G83" s="24" t="inlineStr"/>
      <c r="H83" s="18">
        <f>IF(OR(D83="",C83="",B83=""),"",IFERROR(SUMIFS($G$6:$G$305,$D$6:$D$305,D83,$C$6:$C$305,C83,$B$6:$B$305,"&lt;"&amp;B83),0))</f>
        <v/>
      </c>
      <c r="I83" s="18">
        <f>IF(D83="","",'Paramètres'!$B$5)</f>
        <v/>
      </c>
      <c r="J83" s="18">
        <f>IF(OR(G83="",I83=""),"",IFERROR(MIN(G83,MAX(0,I83-H83)),0))</f>
        <v/>
      </c>
      <c r="K83" s="18">
        <f>IF(OR(G83="",J83=""),"",IFERROR(MAX(0,G83-J83),0))</f>
        <v/>
      </c>
      <c r="L83" s="18">
        <f>IF(D83="","",'Paramètres'!$B$6)</f>
        <v/>
      </c>
      <c r="M83" s="19">
        <f>IF(OR(J83="",F83=""),"",IFERROR(J83*F83,0))</f>
        <v/>
      </c>
      <c r="N83" s="19">
        <f>IF(OR(K83="",F83="",L83=""),"",IFERROR(K83*F83*L83,0))</f>
        <v/>
      </c>
      <c r="O83" s="19">
        <f>IF(OR(M83="",N83=""),"",IFERROR(M83+N83,0))</f>
        <v/>
      </c>
      <c r="P83" s="21" t="inlineStr"/>
      <c r="Q83" s="21" t="inlineStr"/>
      <c r="R83" s="17">
        <f>IF(D83="","",IF(COUNTIFS($D$6:$D$305,D83,$B$6:$B$305,B83)&gt;1,"Doublon employé/date",IF(OR(B83="",G83="",G83&lt;0,G83&gt;24,F83=""),"À corriger","OK")))</f>
        <v/>
      </c>
    </row>
    <row r="84">
      <c r="A84" s="21" t="inlineStr"/>
      <c r="B84" s="22" t="inlineStr"/>
      <c r="C84" s="23">
        <f>IF(B84="","",B84-MOD(B84-'Paramètres'!$B$10-('Paramètres'!$B$7-1),7))</f>
        <v/>
      </c>
      <c r="D84" s="21" t="inlineStr"/>
      <c r="E84" s="2">
        <f>IF(D84="","",IFERROR(VLOOKUP(D84,'Paramètres'!$A$14:$F$113,2,FALSE),""))</f>
        <v/>
      </c>
      <c r="F84" s="16">
        <f>IF(OR(D84="",B84=""),"",IFERROR(IF(COUNTIFS('Paramètres'!$A$14:$A$113,D84,'Paramètres'!$C$14:$C$113,"&lt;="&amp;B84)&gt;0,VLOOKUP(D84,'Paramètres'!$A$14:$D$113,4,FALSE),""),""))</f>
        <v/>
      </c>
      <c r="G84" s="24" t="inlineStr"/>
      <c r="H84" s="15">
        <f>IF(OR(D84="",C84="",B84=""),"",IFERROR(SUMIFS($G$6:$G$305,$D$6:$D$305,D84,$C$6:$C$305,C84,$B$6:$B$305,"&lt;"&amp;B84),0))</f>
        <v/>
      </c>
      <c r="I84" s="15">
        <f>IF(D84="","",'Paramètres'!$B$5)</f>
        <v/>
      </c>
      <c r="J84" s="15">
        <f>IF(OR(G84="",I84=""),"",IFERROR(MIN(G84,MAX(0,I84-H84)),0))</f>
        <v/>
      </c>
      <c r="K84" s="15">
        <f>IF(OR(G84="",J84=""),"",IFERROR(MAX(0,G84-J84),0))</f>
        <v/>
      </c>
      <c r="L84" s="15">
        <f>IF(D84="","",'Paramètres'!$B$6)</f>
        <v/>
      </c>
      <c r="M84" s="16">
        <f>IF(OR(J84="",F84=""),"",IFERROR(J84*F84,0))</f>
        <v/>
      </c>
      <c r="N84" s="16">
        <f>IF(OR(K84="",F84="",L84=""),"",IFERROR(K84*F84*L84,0))</f>
        <v/>
      </c>
      <c r="O84" s="16">
        <f>IF(OR(M84="",N84=""),"",IFERROR(M84+N84,0))</f>
        <v/>
      </c>
      <c r="P84" s="21" t="inlineStr"/>
      <c r="Q84" s="21" t="inlineStr"/>
      <c r="R84" s="2">
        <f>IF(D84="","",IF(COUNTIFS($D$6:$D$305,D84,$B$6:$B$305,B84)&gt;1,"Doublon employé/date",IF(OR(B84="",G84="",G84&lt;0,G84&gt;24,F84=""),"À corriger","OK")))</f>
        <v/>
      </c>
    </row>
    <row r="85">
      <c r="A85" s="21" t="inlineStr"/>
      <c r="B85" s="22" t="inlineStr"/>
      <c r="C85" s="25">
        <f>IF(B85="","",B85-MOD(B85-'Paramètres'!$B$10-('Paramètres'!$B$7-1),7))</f>
        <v/>
      </c>
      <c r="D85" s="21" t="inlineStr"/>
      <c r="E85" s="17">
        <f>IF(D85="","",IFERROR(VLOOKUP(D85,'Paramètres'!$A$14:$F$113,2,FALSE),""))</f>
        <v/>
      </c>
      <c r="F85" s="19">
        <f>IF(OR(D85="",B85=""),"",IFERROR(IF(COUNTIFS('Paramètres'!$A$14:$A$113,D85,'Paramètres'!$C$14:$C$113,"&lt;="&amp;B85)&gt;0,VLOOKUP(D85,'Paramètres'!$A$14:$D$113,4,FALSE),""),""))</f>
        <v/>
      </c>
      <c r="G85" s="24" t="inlineStr"/>
      <c r="H85" s="18">
        <f>IF(OR(D85="",C85="",B85=""),"",IFERROR(SUMIFS($G$6:$G$305,$D$6:$D$305,D85,$C$6:$C$305,C85,$B$6:$B$305,"&lt;"&amp;B85),0))</f>
        <v/>
      </c>
      <c r="I85" s="18">
        <f>IF(D85="","",'Paramètres'!$B$5)</f>
        <v/>
      </c>
      <c r="J85" s="18">
        <f>IF(OR(G85="",I85=""),"",IFERROR(MIN(G85,MAX(0,I85-H85)),0))</f>
        <v/>
      </c>
      <c r="K85" s="18">
        <f>IF(OR(G85="",J85=""),"",IFERROR(MAX(0,G85-J85),0))</f>
        <v/>
      </c>
      <c r="L85" s="18">
        <f>IF(D85="","",'Paramètres'!$B$6)</f>
        <v/>
      </c>
      <c r="M85" s="19">
        <f>IF(OR(J85="",F85=""),"",IFERROR(J85*F85,0))</f>
        <v/>
      </c>
      <c r="N85" s="19">
        <f>IF(OR(K85="",F85="",L85=""),"",IFERROR(K85*F85*L85,0))</f>
        <v/>
      </c>
      <c r="O85" s="19">
        <f>IF(OR(M85="",N85=""),"",IFERROR(M85+N85,0))</f>
        <v/>
      </c>
      <c r="P85" s="21" t="inlineStr"/>
      <c r="Q85" s="21" t="inlineStr"/>
      <c r="R85" s="17">
        <f>IF(D85="","",IF(COUNTIFS($D$6:$D$305,D85,$B$6:$B$305,B85)&gt;1,"Doublon employé/date",IF(OR(B85="",G85="",G85&lt;0,G85&gt;24,F85=""),"À corriger","OK")))</f>
        <v/>
      </c>
    </row>
    <row r="86">
      <c r="A86" s="21" t="inlineStr"/>
      <c r="B86" s="22" t="inlineStr"/>
      <c r="C86" s="23">
        <f>IF(B86="","",B86-MOD(B86-'Paramètres'!$B$10-('Paramètres'!$B$7-1),7))</f>
        <v/>
      </c>
      <c r="D86" s="21" t="inlineStr"/>
      <c r="E86" s="2">
        <f>IF(D86="","",IFERROR(VLOOKUP(D86,'Paramètres'!$A$14:$F$113,2,FALSE),""))</f>
        <v/>
      </c>
      <c r="F86" s="16">
        <f>IF(OR(D86="",B86=""),"",IFERROR(IF(COUNTIFS('Paramètres'!$A$14:$A$113,D86,'Paramètres'!$C$14:$C$113,"&lt;="&amp;B86)&gt;0,VLOOKUP(D86,'Paramètres'!$A$14:$D$113,4,FALSE),""),""))</f>
        <v/>
      </c>
      <c r="G86" s="24" t="inlineStr"/>
      <c r="H86" s="15">
        <f>IF(OR(D86="",C86="",B86=""),"",IFERROR(SUMIFS($G$6:$G$305,$D$6:$D$305,D86,$C$6:$C$305,C86,$B$6:$B$305,"&lt;"&amp;B86),0))</f>
        <v/>
      </c>
      <c r="I86" s="15">
        <f>IF(D86="","",'Paramètres'!$B$5)</f>
        <v/>
      </c>
      <c r="J86" s="15">
        <f>IF(OR(G86="",I86=""),"",IFERROR(MIN(G86,MAX(0,I86-H86)),0))</f>
        <v/>
      </c>
      <c r="K86" s="15">
        <f>IF(OR(G86="",J86=""),"",IFERROR(MAX(0,G86-J86),0))</f>
        <v/>
      </c>
      <c r="L86" s="15">
        <f>IF(D86="","",'Paramètres'!$B$6)</f>
        <v/>
      </c>
      <c r="M86" s="16">
        <f>IF(OR(J86="",F86=""),"",IFERROR(J86*F86,0))</f>
        <v/>
      </c>
      <c r="N86" s="16">
        <f>IF(OR(K86="",F86="",L86=""),"",IFERROR(K86*F86*L86,0))</f>
        <v/>
      </c>
      <c r="O86" s="16">
        <f>IF(OR(M86="",N86=""),"",IFERROR(M86+N86,0))</f>
        <v/>
      </c>
      <c r="P86" s="21" t="inlineStr"/>
      <c r="Q86" s="21" t="inlineStr"/>
      <c r="R86" s="2">
        <f>IF(D86="","",IF(COUNTIFS($D$6:$D$305,D86,$B$6:$B$305,B86)&gt;1,"Doublon employé/date",IF(OR(B86="",G86="",G86&lt;0,G86&gt;24,F86=""),"À corriger","OK")))</f>
        <v/>
      </c>
    </row>
    <row r="87">
      <c r="A87" s="21" t="inlineStr"/>
      <c r="B87" s="22" t="inlineStr"/>
      <c r="C87" s="25">
        <f>IF(B87="","",B87-MOD(B87-'Paramètres'!$B$10-('Paramètres'!$B$7-1),7))</f>
        <v/>
      </c>
      <c r="D87" s="21" t="inlineStr"/>
      <c r="E87" s="17">
        <f>IF(D87="","",IFERROR(VLOOKUP(D87,'Paramètres'!$A$14:$F$113,2,FALSE),""))</f>
        <v/>
      </c>
      <c r="F87" s="19">
        <f>IF(OR(D87="",B87=""),"",IFERROR(IF(COUNTIFS('Paramètres'!$A$14:$A$113,D87,'Paramètres'!$C$14:$C$113,"&lt;="&amp;B87)&gt;0,VLOOKUP(D87,'Paramètres'!$A$14:$D$113,4,FALSE),""),""))</f>
        <v/>
      </c>
      <c r="G87" s="24" t="inlineStr"/>
      <c r="H87" s="18">
        <f>IF(OR(D87="",C87="",B87=""),"",IFERROR(SUMIFS($G$6:$G$305,$D$6:$D$305,D87,$C$6:$C$305,C87,$B$6:$B$305,"&lt;"&amp;B87),0))</f>
        <v/>
      </c>
      <c r="I87" s="18">
        <f>IF(D87="","",'Paramètres'!$B$5)</f>
        <v/>
      </c>
      <c r="J87" s="18">
        <f>IF(OR(G87="",I87=""),"",IFERROR(MIN(G87,MAX(0,I87-H87)),0))</f>
        <v/>
      </c>
      <c r="K87" s="18">
        <f>IF(OR(G87="",J87=""),"",IFERROR(MAX(0,G87-J87),0))</f>
        <v/>
      </c>
      <c r="L87" s="18">
        <f>IF(D87="","",'Paramètres'!$B$6)</f>
        <v/>
      </c>
      <c r="M87" s="19">
        <f>IF(OR(J87="",F87=""),"",IFERROR(J87*F87,0))</f>
        <v/>
      </c>
      <c r="N87" s="19">
        <f>IF(OR(K87="",F87="",L87=""),"",IFERROR(K87*F87*L87,0))</f>
        <v/>
      </c>
      <c r="O87" s="19">
        <f>IF(OR(M87="",N87=""),"",IFERROR(M87+N87,0))</f>
        <v/>
      </c>
      <c r="P87" s="21" t="inlineStr"/>
      <c r="Q87" s="21" t="inlineStr"/>
      <c r="R87" s="17">
        <f>IF(D87="","",IF(COUNTIFS($D$6:$D$305,D87,$B$6:$B$305,B87)&gt;1,"Doublon employé/date",IF(OR(B87="",G87="",G87&lt;0,G87&gt;24,F87=""),"À corriger","OK")))</f>
        <v/>
      </c>
    </row>
    <row r="88">
      <c r="A88" s="21" t="inlineStr"/>
      <c r="B88" s="22" t="inlineStr"/>
      <c r="C88" s="23">
        <f>IF(B88="","",B88-MOD(B88-'Paramètres'!$B$10-('Paramètres'!$B$7-1),7))</f>
        <v/>
      </c>
      <c r="D88" s="21" t="inlineStr"/>
      <c r="E88" s="2">
        <f>IF(D88="","",IFERROR(VLOOKUP(D88,'Paramètres'!$A$14:$F$113,2,FALSE),""))</f>
        <v/>
      </c>
      <c r="F88" s="16">
        <f>IF(OR(D88="",B88=""),"",IFERROR(IF(COUNTIFS('Paramètres'!$A$14:$A$113,D88,'Paramètres'!$C$14:$C$113,"&lt;="&amp;B88)&gt;0,VLOOKUP(D88,'Paramètres'!$A$14:$D$113,4,FALSE),""),""))</f>
        <v/>
      </c>
      <c r="G88" s="24" t="inlineStr"/>
      <c r="H88" s="15">
        <f>IF(OR(D88="",C88="",B88=""),"",IFERROR(SUMIFS($G$6:$G$305,$D$6:$D$305,D88,$C$6:$C$305,C88,$B$6:$B$305,"&lt;"&amp;B88),0))</f>
        <v/>
      </c>
      <c r="I88" s="15">
        <f>IF(D88="","",'Paramètres'!$B$5)</f>
        <v/>
      </c>
      <c r="J88" s="15">
        <f>IF(OR(G88="",I88=""),"",IFERROR(MIN(G88,MAX(0,I88-H88)),0))</f>
        <v/>
      </c>
      <c r="K88" s="15">
        <f>IF(OR(G88="",J88=""),"",IFERROR(MAX(0,G88-J88),0))</f>
        <v/>
      </c>
      <c r="L88" s="15">
        <f>IF(D88="","",'Paramètres'!$B$6)</f>
        <v/>
      </c>
      <c r="M88" s="16">
        <f>IF(OR(J88="",F88=""),"",IFERROR(J88*F88,0))</f>
        <v/>
      </c>
      <c r="N88" s="16">
        <f>IF(OR(K88="",F88="",L88=""),"",IFERROR(K88*F88*L88,0))</f>
        <v/>
      </c>
      <c r="O88" s="16">
        <f>IF(OR(M88="",N88=""),"",IFERROR(M88+N88,0))</f>
        <v/>
      </c>
      <c r="P88" s="21" t="inlineStr"/>
      <c r="Q88" s="21" t="inlineStr"/>
      <c r="R88" s="2">
        <f>IF(D88="","",IF(COUNTIFS($D$6:$D$305,D88,$B$6:$B$305,B88)&gt;1,"Doublon employé/date",IF(OR(B88="",G88="",G88&lt;0,G88&gt;24,F88=""),"À corriger","OK")))</f>
        <v/>
      </c>
    </row>
    <row r="89">
      <c r="A89" s="21" t="inlineStr"/>
      <c r="B89" s="22" t="inlineStr"/>
      <c r="C89" s="25">
        <f>IF(B89="","",B89-MOD(B89-'Paramètres'!$B$10-('Paramètres'!$B$7-1),7))</f>
        <v/>
      </c>
      <c r="D89" s="21" t="inlineStr"/>
      <c r="E89" s="17">
        <f>IF(D89="","",IFERROR(VLOOKUP(D89,'Paramètres'!$A$14:$F$113,2,FALSE),""))</f>
        <v/>
      </c>
      <c r="F89" s="19">
        <f>IF(OR(D89="",B89=""),"",IFERROR(IF(COUNTIFS('Paramètres'!$A$14:$A$113,D89,'Paramètres'!$C$14:$C$113,"&lt;="&amp;B89)&gt;0,VLOOKUP(D89,'Paramètres'!$A$14:$D$113,4,FALSE),""),""))</f>
        <v/>
      </c>
      <c r="G89" s="24" t="inlineStr"/>
      <c r="H89" s="18">
        <f>IF(OR(D89="",C89="",B89=""),"",IFERROR(SUMIFS($G$6:$G$305,$D$6:$D$305,D89,$C$6:$C$305,C89,$B$6:$B$305,"&lt;"&amp;B89),0))</f>
        <v/>
      </c>
      <c r="I89" s="18">
        <f>IF(D89="","",'Paramètres'!$B$5)</f>
        <v/>
      </c>
      <c r="J89" s="18">
        <f>IF(OR(G89="",I89=""),"",IFERROR(MIN(G89,MAX(0,I89-H89)),0))</f>
        <v/>
      </c>
      <c r="K89" s="18">
        <f>IF(OR(G89="",J89=""),"",IFERROR(MAX(0,G89-J89),0))</f>
        <v/>
      </c>
      <c r="L89" s="18">
        <f>IF(D89="","",'Paramètres'!$B$6)</f>
        <v/>
      </c>
      <c r="M89" s="19">
        <f>IF(OR(J89="",F89=""),"",IFERROR(J89*F89,0))</f>
        <v/>
      </c>
      <c r="N89" s="19">
        <f>IF(OR(K89="",F89="",L89=""),"",IFERROR(K89*F89*L89,0))</f>
        <v/>
      </c>
      <c r="O89" s="19">
        <f>IF(OR(M89="",N89=""),"",IFERROR(M89+N89,0))</f>
        <v/>
      </c>
      <c r="P89" s="21" t="inlineStr"/>
      <c r="Q89" s="21" t="inlineStr"/>
      <c r="R89" s="17">
        <f>IF(D89="","",IF(COUNTIFS($D$6:$D$305,D89,$B$6:$B$305,B89)&gt;1,"Doublon employé/date",IF(OR(B89="",G89="",G89&lt;0,G89&gt;24,F89=""),"À corriger","OK")))</f>
        <v/>
      </c>
    </row>
    <row r="90">
      <c r="A90" s="21" t="inlineStr"/>
      <c r="B90" s="22" t="inlineStr"/>
      <c r="C90" s="23">
        <f>IF(B90="","",B90-MOD(B90-'Paramètres'!$B$10-('Paramètres'!$B$7-1),7))</f>
        <v/>
      </c>
      <c r="D90" s="21" t="inlineStr"/>
      <c r="E90" s="2">
        <f>IF(D90="","",IFERROR(VLOOKUP(D90,'Paramètres'!$A$14:$F$113,2,FALSE),""))</f>
        <v/>
      </c>
      <c r="F90" s="16">
        <f>IF(OR(D90="",B90=""),"",IFERROR(IF(COUNTIFS('Paramètres'!$A$14:$A$113,D90,'Paramètres'!$C$14:$C$113,"&lt;="&amp;B90)&gt;0,VLOOKUP(D90,'Paramètres'!$A$14:$D$113,4,FALSE),""),""))</f>
        <v/>
      </c>
      <c r="G90" s="24" t="inlineStr"/>
      <c r="H90" s="15">
        <f>IF(OR(D90="",C90="",B90=""),"",IFERROR(SUMIFS($G$6:$G$305,$D$6:$D$305,D90,$C$6:$C$305,C90,$B$6:$B$305,"&lt;"&amp;B90),0))</f>
        <v/>
      </c>
      <c r="I90" s="15">
        <f>IF(D90="","",'Paramètres'!$B$5)</f>
        <v/>
      </c>
      <c r="J90" s="15">
        <f>IF(OR(G90="",I90=""),"",IFERROR(MIN(G90,MAX(0,I90-H90)),0))</f>
        <v/>
      </c>
      <c r="K90" s="15">
        <f>IF(OR(G90="",J90=""),"",IFERROR(MAX(0,G90-J90),0))</f>
        <v/>
      </c>
      <c r="L90" s="15">
        <f>IF(D90="","",'Paramètres'!$B$6)</f>
        <v/>
      </c>
      <c r="M90" s="16">
        <f>IF(OR(J90="",F90=""),"",IFERROR(J90*F90,0))</f>
        <v/>
      </c>
      <c r="N90" s="16">
        <f>IF(OR(K90="",F90="",L90=""),"",IFERROR(K90*F90*L90,0))</f>
        <v/>
      </c>
      <c r="O90" s="16">
        <f>IF(OR(M90="",N90=""),"",IFERROR(M90+N90,0))</f>
        <v/>
      </c>
      <c r="P90" s="21" t="inlineStr"/>
      <c r="Q90" s="21" t="inlineStr"/>
      <c r="R90" s="2">
        <f>IF(D90="","",IF(COUNTIFS($D$6:$D$305,D90,$B$6:$B$305,B90)&gt;1,"Doublon employé/date",IF(OR(B90="",G90="",G90&lt;0,G90&gt;24,F90=""),"À corriger","OK")))</f>
        <v/>
      </c>
    </row>
    <row r="91">
      <c r="A91" s="21" t="inlineStr"/>
      <c r="B91" s="22" t="inlineStr"/>
      <c r="C91" s="25">
        <f>IF(B91="","",B91-MOD(B91-'Paramètres'!$B$10-('Paramètres'!$B$7-1),7))</f>
        <v/>
      </c>
      <c r="D91" s="21" t="inlineStr"/>
      <c r="E91" s="17">
        <f>IF(D91="","",IFERROR(VLOOKUP(D91,'Paramètres'!$A$14:$F$113,2,FALSE),""))</f>
        <v/>
      </c>
      <c r="F91" s="19">
        <f>IF(OR(D91="",B91=""),"",IFERROR(IF(COUNTIFS('Paramètres'!$A$14:$A$113,D91,'Paramètres'!$C$14:$C$113,"&lt;="&amp;B91)&gt;0,VLOOKUP(D91,'Paramètres'!$A$14:$D$113,4,FALSE),""),""))</f>
        <v/>
      </c>
      <c r="G91" s="24" t="inlineStr"/>
      <c r="H91" s="18">
        <f>IF(OR(D91="",C91="",B91=""),"",IFERROR(SUMIFS($G$6:$G$305,$D$6:$D$305,D91,$C$6:$C$305,C91,$B$6:$B$305,"&lt;"&amp;B91),0))</f>
        <v/>
      </c>
      <c r="I91" s="18">
        <f>IF(D91="","",'Paramètres'!$B$5)</f>
        <v/>
      </c>
      <c r="J91" s="18">
        <f>IF(OR(G91="",I91=""),"",IFERROR(MIN(G91,MAX(0,I91-H91)),0))</f>
        <v/>
      </c>
      <c r="K91" s="18">
        <f>IF(OR(G91="",J91=""),"",IFERROR(MAX(0,G91-J91),0))</f>
        <v/>
      </c>
      <c r="L91" s="18">
        <f>IF(D91="","",'Paramètres'!$B$6)</f>
        <v/>
      </c>
      <c r="M91" s="19">
        <f>IF(OR(J91="",F91=""),"",IFERROR(J91*F91,0))</f>
        <v/>
      </c>
      <c r="N91" s="19">
        <f>IF(OR(K91="",F91="",L91=""),"",IFERROR(K91*F91*L91,0))</f>
        <v/>
      </c>
      <c r="O91" s="19">
        <f>IF(OR(M91="",N91=""),"",IFERROR(M91+N91,0))</f>
        <v/>
      </c>
      <c r="P91" s="21" t="inlineStr"/>
      <c r="Q91" s="21" t="inlineStr"/>
      <c r="R91" s="17">
        <f>IF(D91="","",IF(COUNTIFS($D$6:$D$305,D91,$B$6:$B$305,B91)&gt;1,"Doublon employé/date",IF(OR(B91="",G91="",G91&lt;0,G91&gt;24,F91=""),"À corriger","OK")))</f>
        <v/>
      </c>
    </row>
    <row r="92">
      <c r="A92" s="21" t="inlineStr"/>
      <c r="B92" s="22" t="inlineStr"/>
      <c r="C92" s="23">
        <f>IF(B92="","",B92-MOD(B92-'Paramètres'!$B$10-('Paramètres'!$B$7-1),7))</f>
        <v/>
      </c>
      <c r="D92" s="21" t="inlineStr"/>
      <c r="E92" s="2">
        <f>IF(D92="","",IFERROR(VLOOKUP(D92,'Paramètres'!$A$14:$F$113,2,FALSE),""))</f>
        <v/>
      </c>
      <c r="F92" s="16">
        <f>IF(OR(D92="",B92=""),"",IFERROR(IF(COUNTIFS('Paramètres'!$A$14:$A$113,D92,'Paramètres'!$C$14:$C$113,"&lt;="&amp;B92)&gt;0,VLOOKUP(D92,'Paramètres'!$A$14:$D$113,4,FALSE),""),""))</f>
        <v/>
      </c>
      <c r="G92" s="24" t="inlineStr"/>
      <c r="H92" s="15">
        <f>IF(OR(D92="",C92="",B92=""),"",IFERROR(SUMIFS($G$6:$G$305,$D$6:$D$305,D92,$C$6:$C$305,C92,$B$6:$B$305,"&lt;"&amp;B92),0))</f>
        <v/>
      </c>
      <c r="I92" s="15">
        <f>IF(D92="","",'Paramètres'!$B$5)</f>
        <v/>
      </c>
      <c r="J92" s="15">
        <f>IF(OR(G92="",I92=""),"",IFERROR(MIN(G92,MAX(0,I92-H92)),0))</f>
        <v/>
      </c>
      <c r="K92" s="15">
        <f>IF(OR(G92="",J92=""),"",IFERROR(MAX(0,G92-J92),0))</f>
        <v/>
      </c>
      <c r="L92" s="15">
        <f>IF(D92="","",'Paramètres'!$B$6)</f>
        <v/>
      </c>
      <c r="M92" s="16">
        <f>IF(OR(J92="",F92=""),"",IFERROR(J92*F92,0))</f>
        <v/>
      </c>
      <c r="N92" s="16">
        <f>IF(OR(K92="",F92="",L92=""),"",IFERROR(K92*F92*L92,0))</f>
        <v/>
      </c>
      <c r="O92" s="16">
        <f>IF(OR(M92="",N92=""),"",IFERROR(M92+N92,0))</f>
        <v/>
      </c>
      <c r="P92" s="21" t="inlineStr"/>
      <c r="Q92" s="21" t="inlineStr"/>
      <c r="R92" s="2">
        <f>IF(D92="","",IF(COUNTIFS($D$6:$D$305,D92,$B$6:$B$305,B92)&gt;1,"Doublon employé/date",IF(OR(B92="",G92="",G92&lt;0,G92&gt;24,F92=""),"À corriger","OK")))</f>
        <v/>
      </c>
    </row>
    <row r="93">
      <c r="A93" s="21" t="inlineStr"/>
      <c r="B93" s="22" t="inlineStr"/>
      <c r="C93" s="25">
        <f>IF(B93="","",B93-MOD(B93-'Paramètres'!$B$10-('Paramètres'!$B$7-1),7))</f>
        <v/>
      </c>
      <c r="D93" s="21" t="inlineStr"/>
      <c r="E93" s="17">
        <f>IF(D93="","",IFERROR(VLOOKUP(D93,'Paramètres'!$A$14:$F$113,2,FALSE),""))</f>
        <v/>
      </c>
      <c r="F93" s="19">
        <f>IF(OR(D93="",B93=""),"",IFERROR(IF(COUNTIFS('Paramètres'!$A$14:$A$113,D93,'Paramètres'!$C$14:$C$113,"&lt;="&amp;B93)&gt;0,VLOOKUP(D93,'Paramètres'!$A$14:$D$113,4,FALSE),""),""))</f>
        <v/>
      </c>
      <c r="G93" s="24" t="inlineStr"/>
      <c r="H93" s="18">
        <f>IF(OR(D93="",C93="",B93=""),"",IFERROR(SUMIFS($G$6:$G$305,$D$6:$D$305,D93,$C$6:$C$305,C93,$B$6:$B$305,"&lt;"&amp;B93),0))</f>
        <v/>
      </c>
      <c r="I93" s="18">
        <f>IF(D93="","",'Paramètres'!$B$5)</f>
        <v/>
      </c>
      <c r="J93" s="18">
        <f>IF(OR(G93="",I93=""),"",IFERROR(MIN(G93,MAX(0,I93-H93)),0))</f>
        <v/>
      </c>
      <c r="K93" s="18">
        <f>IF(OR(G93="",J93=""),"",IFERROR(MAX(0,G93-J93),0))</f>
        <v/>
      </c>
      <c r="L93" s="18">
        <f>IF(D93="","",'Paramètres'!$B$6)</f>
        <v/>
      </c>
      <c r="M93" s="19">
        <f>IF(OR(J93="",F93=""),"",IFERROR(J93*F93,0))</f>
        <v/>
      </c>
      <c r="N93" s="19">
        <f>IF(OR(K93="",F93="",L93=""),"",IFERROR(K93*F93*L93,0))</f>
        <v/>
      </c>
      <c r="O93" s="19">
        <f>IF(OR(M93="",N93=""),"",IFERROR(M93+N93,0))</f>
        <v/>
      </c>
      <c r="P93" s="21" t="inlineStr"/>
      <c r="Q93" s="21" t="inlineStr"/>
      <c r="R93" s="17">
        <f>IF(D93="","",IF(COUNTIFS($D$6:$D$305,D93,$B$6:$B$305,B93)&gt;1,"Doublon employé/date",IF(OR(B93="",G93="",G93&lt;0,G93&gt;24,F93=""),"À corriger","OK")))</f>
        <v/>
      </c>
    </row>
    <row r="94">
      <c r="A94" s="21" t="inlineStr"/>
      <c r="B94" s="22" t="inlineStr"/>
      <c r="C94" s="23">
        <f>IF(B94="","",B94-MOD(B94-'Paramètres'!$B$10-('Paramètres'!$B$7-1),7))</f>
        <v/>
      </c>
      <c r="D94" s="21" t="inlineStr"/>
      <c r="E94" s="2">
        <f>IF(D94="","",IFERROR(VLOOKUP(D94,'Paramètres'!$A$14:$F$113,2,FALSE),""))</f>
        <v/>
      </c>
      <c r="F94" s="16">
        <f>IF(OR(D94="",B94=""),"",IFERROR(IF(COUNTIFS('Paramètres'!$A$14:$A$113,D94,'Paramètres'!$C$14:$C$113,"&lt;="&amp;B94)&gt;0,VLOOKUP(D94,'Paramètres'!$A$14:$D$113,4,FALSE),""),""))</f>
        <v/>
      </c>
      <c r="G94" s="24" t="inlineStr"/>
      <c r="H94" s="15">
        <f>IF(OR(D94="",C94="",B94=""),"",IFERROR(SUMIFS($G$6:$G$305,$D$6:$D$305,D94,$C$6:$C$305,C94,$B$6:$B$305,"&lt;"&amp;B94),0))</f>
        <v/>
      </c>
      <c r="I94" s="15">
        <f>IF(D94="","",'Paramètres'!$B$5)</f>
        <v/>
      </c>
      <c r="J94" s="15">
        <f>IF(OR(G94="",I94=""),"",IFERROR(MIN(G94,MAX(0,I94-H94)),0))</f>
        <v/>
      </c>
      <c r="K94" s="15">
        <f>IF(OR(G94="",J94=""),"",IFERROR(MAX(0,G94-J94),0))</f>
        <v/>
      </c>
      <c r="L94" s="15">
        <f>IF(D94="","",'Paramètres'!$B$6)</f>
        <v/>
      </c>
      <c r="M94" s="16">
        <f>IF(OR(J94="",F94=""),"",IFERROR(J94*F94,0))</f>
        <v/>
      </c>
      <c r="N94" s="16">
        <f>IF(OR(K94="",F94="",L94=""),"",IFERROR(K94*F94*L94,0))</f>
        <v/>
      </c>
      <c r="O94" s="16">
        <f>IF(OR(M94="",N94=""),"",IFERROR(M94+N94,0))</f>
        <v/>
      </c>
      <c r="P94" s="21" t="inlineStr"/>
      <c r="Q94" s="21" t="inlineStr"/>
      <c r="R94" s="2">
        <f>IF(D94="","",IF(COUNTIFS($D$6:$D$305,D94,$B$6:$B$305,B94)&gt;1,"Doublon employé/date",IF(OR(B94="",G94="",G94&lt;0,G94&gt;24,F94=""),"À corriger","OK")))</f>
        <v/>
      </c>
    </row>
    <row r="95">
      <c r="A95" s="21" t="inlineStr"/>
      <c r="B95" s="22" t="inlineStr"/>
      <c r="C95" s="25">
        <f>IF(B95="","",B95-MOD(B95-'Paramètres'!$B$10-('Paramètres'!$B$7-1),7))</f>
        <v/>
      </c>
      <c r="D95" s="21" t="inlineStr"/>
      <c r="E95" s="17">
        <f>IF(D95="","",IFERROR(VLOOKUP(D95,'Paramètres'!$A$14:$F$113,2,FALSE),""))</f>
        <v/>
      </c>
      <c r="F95" s="19">
        <f>IF(OR(D95="",B95=""),"",IFERROR(IF(COUNTIFS('Paramètres'!$A$14:$A$113,D95,'Paramètres'!$C$14:$C$113,"&lt;="&amp;B95)&gt;0,VLOOKUP(D95,'Paramètres'!$A$14:$D$113,4,FALSE),""),""))</f>
        <v/>
      </c>
      <c r="G95" s="24" t="inlineStr"/>
      <c r="H95" s="18">
        <f>IF(OR(D95="",C95="",B95=""),"",IFERROR(SUMIFS($G$6:$G$305,$D$6:$D$305,D95,$C$6:$C$305,C95,$B$6:$B$305,"&lt;"&amp;B95),0))</f>
        <v/>
      </c>
      <c r="I95" s="18">
        <f>IF(D95="","",'Paramètres'!$B$5)</f>
        <v/>
      </c>
      <c r="J95" s="18">
        <f>IF(OR(G95="",I95=""),"",IFERROR(MIN(G95,MAX(0,I95-H95)),0))</f>
        <v/>
      </c>
      <c r="K95" s="18">
        <f>IF(OR(G95="",J95=""),"",IFERROR(MAX(0,G95-J95),0))</f>
        <v/>
      </c>
      <c r="L95" s="18">
        <f>IF(D95="","",'Paramètres'!$B$6)</f>
        <v/>
      </c>
      <c r="M95" s="19">
        <f>IF(OR(J95="",F95=""),"",IFERROR(J95*F95,0))</f>
        <v/>
      </c>
      <c r="N95" s="19">
        <f>IF(OR(K95="",F95="",L95=""),"",IFERROR(K95*F95*L95,0))</f>
        <v/>
      </c>
      <c r="O95" s="19">
        <f>IF(OR(M95="",N95=""),"",IFERROR(M95+N95,0))</f>
        <v/>
      </c>
      <c r="P95" s="21" t="inlineStr"/>
      <c r="Q95" s="21" t="inlineStr"/>
      <c r="R95" s="17">
        <f>IF(D95="","",IF(COUNTIFS($D$6:$D$305,D95,$B$6:$B$305,B95)&gt;1,"Doublon employé/date",IF(OR(B95="",G95="",G95&lt;0,G95&gt;24,F95=""),"À corriger","OK")))</f>
        <v/>
      </c>
    </row>
    <row r="96">
      <c r="A96" s="21" t="inlineStr"/>
      <c r="B96" s="22" t="inlineStr"/>
      <c r="C96" s="23">
        <f>IF(B96="","",B96-MOD(B96-'Paramètres'!$B$10-('Paramètres'!$B$7-1),7))</f>
        <v/>
      </c>
      <c r="D96" s="21" t="inlineStr"/>
      <c r="E96" s="2">
        <f>IF(D96="","",IFERROR(VLOOKUP(D96,'Paramètres'!$A$14:$F$113,2,FALSE),""))</f>
        <v/>
      </c>
      <c r="F96" s="16">
        <f>IF(OR(D96="",B96=""),"",IFERROR(IF(COUNTIFS('Paramètres'!$A$14:$A$113,D96,'Paramètres'!$C$14:$C$113,"&lt;="&amp;B96)&gt;0,VLOOKUP(D96,'Paramètres'!$A$14:$D$113,4,FALSE),""),""))</f>
        <v/>
      </c>
      <c r="G96" s="24" t="inlineStr"/>
      <c r="H96" s="15">
        <f>IF(OR(D96="",C96="",B96=""),"",IFERROR(SUMIFS($G$6:$G$305,$D$6:$D$305,D96,$C$6:$C$305,C96,$B$6:$B$305,"&lt;"&amp;B96),0))</f>
        <v/>
      </c>
      <c r="I96" s="15">
        <f>IF(D96="","",'Paramètres'!$B$5)</f>
        <v/>
      </c>
      <c r="J96" s="15">
        <f>IF(OR(G96="",I96=""),"",IFERROR(MIN(G96,MAX(0,I96-H96)),0))</f>
        <v/>
      </c>
      <c r="K96" s="15">
        <f>IF(OR(G96="",J96=""),"",IFERROR(MAX(0,G96-J96),0))</f>
        <v/>
      </c>
      <c r="L96" s="15">
        <f>IF(D96="","",'Paramètres'!$B$6)</f>
        <v/>
      </c>
      <c r="M96" s="16">
        <f>IF(OR(J96="",F96=""),"",IFERROR(J96*F96,0))</f>
        <v/>
      </c>
      <c r="N96" s="16">
        <f>IF(OR(K96="",F96="",L96=""),"",IFERROR(K96*F96*L96,0))</f>
        <v/>
      </c>
      <c r="O96" s="16">
        <f>IF(OR(M96="",N96=""),"",IFERROR(M96+N96,0))</f>
        <v/>
      </c>
      <c r="P96" s="21" t="inlineStr"/>
      <c r="Q96" s="21" t="inlineStr"/>
      <c r="R96" s="2">
        <f>IF(D96="","",IF(COUNTIFS($D$6:$D$305,D96,$B$6:$B$305,B96)&gt;1,"Doublon employé/date",IF(OR(B96="",G96="",G96&lt;0,G96&gt;24,F96=""),"À corriger","OK")))</f>
        <v/>
      </c>
    </row>
    <row r="97">
      <c r="A97" s="21" t="inlineStr"/>
      <c r="B97" s="22" t="inlineStr"/>
      <c r="C97" s="25">
        <f>IF(B97="","",B97-MOD(B97-'Paramètres'!$B$10-('Paramètres'!$B$7-1),7))</f>
        <v/>
      </c>
      <c r="D97" s="21" t="inlineStr"/>
      <c r="E97" s="17">
        <f>IF(D97="","",IFERROR(VLOOKUP(D97,'Paramètres'!$A$14:$F$113,2,FALSE),""))</f>
        <v/>
      </c>
      <c r="F97" s="19">
        <f>IF(OR(D97="",B97=""),"",IFERROR(IF(COUNTIFS('Paramètres'!$A$14:$A$113,D97,'Paramètres'!$C$14:$C$113,"&lt;="&amp;B97)&gt;0,VLOOKUP(D97,'Paramètres'!$A$14:$D$113,4,FALSE),""),""))</f>
        <v/>
      </c>
      <c r="G97" s="24" t="inlineStr"/>
      <c r="H97" s="18">
        <f>IF(OR(D97="",C97="",B97=""),"",IFERROR(SUMIFS($G$6:$G$305,$D$6:$D$305,D97,$C$6:$C$305,C97,$B$6:$B$305,"&lt;"&amp;B97),0))</f>
        <v/>
      </c>
      <c r="I97" s="18">
        <f>IF(D97="","",'Paramètres'!$B$5)</f>
        <v/>
      </c>
      <c r="J97" s="18">
        <f>IF(OR(G97="",I97=""),"",IFERROR(MIN(G97,MAX(0,I97-H97)),0))</f>
        <v/>
      </c>
      <c r="K97" s="18">
        <f>IF(OR(G97="",J97=""),"",IFERROR(MAX(0,G97-J97),0))</f>
        <v/>
      </c>
      <c r="L97" s="18">
        <f>IF(D97="","",'Paramètres'!$B$6)</f>
        <v/>
      </c>
      <c r="M97" s="19">
        <f>IF(OR(J97="",F97=""),"",IFERROR(J97*F97,0))</f>
        <v/>
      </c>
      <c r="N97" s="19">
        <f>IF(OR(K97="",F97="",L97=""),"",IFERROR(K97*F97*L97,0))</f>
        <v/>
      </c>
      <c r="O97" s="19">
        <f>IF(OR(M97="",N97=""),"",IFERROR(M97+N97,0))</f>
        <v/>
      </c>
      <c r="P97" s="21" t="inlineStr"/>
      <c r="Q97" s="21" t="inlineStr"/>
      <c r="R97" s="17">
        <f>IF(D97="","",IF(COUNTIFS($D$6:$D$305,D97,$B$6:$B$305,B97)&gt;1,"Doublon employé/date",IF(OR(B97="",G97="",G97&lt;0,G97&gt;24,F97=""),"À corriger","OK")))</f>
        <v/>
      </c>
    </row>
    <row r="98">
      <c r="A98" s="21" t="inlineStr"/>
      <c r="B98" s="22" t="inlineStr"/>
      <c r="C98" s="23">
        <f>IF(B98="","",B98-MOD(B98-'Paramètres'!$B$10-('Paramètres'!$B$7-1),7))</f>
        <v/>
      </c>
      <c r="D98" s="21" t="inlineStr"/>
      <c r="E98" s="2">
        <f>IF(D98="","",IFERROR(VLOOKUP(D98,'Paramètres'!$A$14:$F$113,2,FALSE),""))</f>
        <v/>
      </c>
      <c r="F98" s="16">
        <f>IF(OR(D98="",B98=""),"",IFERROR(IF(COUNTIFS('Paramètres'!$A$14:$A$113,D98,'Paramètres'!$C$14:$C$113,"&lt;="&amp;B98)&gt;0,VLOOKUP(D98,'Paramètres'!$A$14:$D$113,4,FALSE),""),""))</f>
        <v/>
      </c>
      <c r="G98" s="24" t="inlineStr"/>
      <c r="H98" s="15">
        <f>IF(OR(D98="",C98="",B98=""),"",IFERROR(SUMIFS($G$6:$G$305,$D$6:$D$305,D98,$C$6:$C$305,C98,$B$6:$B$305,"&lt;"&amp;B98),0))</f>
        <v/>
      </c>
      <c r="I98" s="15">
        <f>IF(D98="","",'Paramètres'!$B$5)</f>
        <v/>
      </c>
      <c r="J98" s="15">
        <f>IF(OR(G98="",I98=""),"",IFERROR(MIN(G98,MAX(0,I98-H98)),0))</f>
        <v/>
      </c>
      <c r="K98" s="15">
        <f>IF(OR(G98="",J98=""),"",IFERROR(MAX(0,G98-J98),0))</f>
        <v/>
      </c>
      <c r="L98" s="15">
        <f>IF(D98="","",'Paramètres'!$B$6)</f>
        <v/>
      </c>
      <c r="M98" s="16">
        <f>IF(OR(J98="",F98=""),"",IFERROR(J98*F98,0))</f>
        <v/>
      </c>
      <c r="N98" s="16">
        <f>IF(OR(K98="",F98="",L98=""),"",IFERROR(K98*F98*L98,0))</f>
        <v/>
      </c>
      <c r="O98" s="16">
        <f>IF(OR(M98="",N98=""),"",IFERROR(M98+N98,0))</f>
        <v/>
      </c>
      <c r="P98" s="21" t="inlineStr"/>
      <c r="Q98" s="21" t="inlineStr"/>
      <c r="R98" s="2">
        <f>IF(D98="","",IF(COUNTIFS($D$6:$D$305,D98,$B$6:$B$305,B98)&gt;1,"Doublon employé/date",IF(OR(B98="",G98="",G98&lt;0,G98&gt;24,F98=""),"À corriger","OK")))</f>
        <v/>
      </c>
    </row>
    <row r="99">
      <c r="A99" s="21" t="inlineStr"/>
      <c r="B99" s="22" t="inlineStr"/>
      <c r="C99" s="25">
        <f>IF(B99="","",B99-MOD(B99-'Paramètres'!$B$10-('Paramètres'!$B$7-1),7))</f>
        <v/>
      </c>
      <c r="D99" s="21" t="inlineStr"/>
      <c r="E99" s="17">
        <f>IF(D99="","",IFERROR(VLOOKUP(D99,'Paramètres'!$A$14:$F$113,2,FALSE),""))</f>
        <v/>
      </c>
      <c r="F99" s="19">
        <f>IF(OR(D99="",B99=""),"",IFERROR(IF(COUNTIFS('Paramètres'!$A$14:$A$113,D99,'Paramètres'!$C$14:$C$113,"&lt;="&amp;B99)&gt;0,VLOOKUP(D99,'Paramètres'!$A$14:$D$113,4,FALSE),""),""))</f>
        <v/>
      </c>
      <c r="G99" s="24" t="inlineStr"/>
      <c r="H99" s="18">
        <f>IF(OR(D99="",C99="",B99=""),"",IFERROR(SUMIFS($G$6:$G$305,$D$6:$D$305,D99,$C$6:$C$305,C99,$B$6:$B$305,"&lt;"&amp;B99),0))</f>
        <v/>
      </c>
      <c r="I99" s="18">
        <f>IF(D99="","",'Paramètres'!$B$5)</f>
        <v/>
      </c>
      <c r="J99" s="18">
        <f>IF(OR(G99="",I99=""),"",IFERROR(MIN(G99,MAX(0,I99-H99)),0))</f>
        <v/>
      </c>
      <c r="K99" s="18">
        <f>IF(OR(G99="",J99=""),"",IFERROR(MAX(0,G99-J99),0))</f>
        <v/>
      </c>
      <c r="L99" s="18">
        <f>IF(D99="","",'Paramètres'!$B$6)</f>
        <v/>
      </c>
      <c r="M99" s="19">
        <f>IF(OR(J99="",F99=""),"",IFERROR(J99*F99,0))</f>
        <v/>
      </c>
      <c r="N99" s="19">
        <f>IF(OR(K99="",F99="",L99=""),"",IFERROR(K99*F99*L99,0))</f>
        <v/>
      </c>
      <c r="O99" s="19">
        <f>IF(OR(M99="",N99=""),"",IFERROR(M99+N99,0))</f>
        <v/>
      </c>
      <c r="P99" s="21" t="inlineStr"/>
      <c r="Q99" s="21" t="inlineStr"/>
      <c r="R99" s="17">
        <f>IF(D99="","",IF(COUNTIFS($D$6:$D$305,D99,$B$6:$B$305,B99)&gt;1,"Doublon employé/date",IF(OR(B99="",G99="",G99&lt;0,G99&gt;24,F99=""),"À corriger","OK")))</f>
        <v/>
      </c>
    </row>
    <row r="100">
      <c r="A100" s="21" t="inlineStr"/>
      <c r="B100" s="22" t="inlineStr"/>
      <c r="C100" s="23">
        <f>IF(B100="","",B100-MOD(B100-'Paramètres'!$B$10-('Paramètres'!$B$7-1),7))</f>
        <v/>
      </c>
      <c r="D100" s="21" t="inlineStr"/>
      <c r="E100" s="2">
        <f>IF(D100="","",IFERROR(VLOOKUP(D100,'Paramètres'!$A$14:$F$113,2,FALSE),""))</f>
        <v/>
      </c>
      <c r="F100" s="16">
        <f>IF(OR(D100="",B100=""),"",IFERROR(IF(COUNTIFS('Paramètres'!$A$14:$A$113,D100,'Paramètres'!$C$14:$C$113,"&lt;="&amp;B100)&gt;0,VLOOKUP(D100,'Paramètres'!$A$14:$D$113,4,FALSE),""),""))</f>
        <v/>
      </c>
      <c r="G100" s="24" t="inlineStr"/>
      <c r="H100" s="15">
        <f>IF(OR(D100="",C100="",B100=""),"",IFERROR(SUMIFS($G$6:$G$305,$D$6:$D$305,D100,$C$6:$C$305,C100,$B$6:$B$305,"&lt;"&amp;B100),0))</f>
        <v/>
      </c>
      <c r="I100" s="15">
        <f>IF(D100="","",'Paramètres'!$B$5)</f>
        <v/>
      </c>
      <c r="J100" s="15">
        <f>IF(OR(G100="",I100=""),"",IFERROR(MIN(G100,MAX(0,I100-H100)),0))</f>
        <v/>
      </c>
      <c r="K100" s="15">
        <f>IF(OR(G100="",J100=""),"",IFERROR(MAX(0,G100-J100),0))</f>
        <v/>
      </c>
      <c r="L100" s="15">
        <f>IF(D100="","",'Paramètres'!$B$6)</f>
        <v/>
      </c>
      <c r="M100" s="16">
        <f>IF(OR(J100="",F100=""),"",IFERROR(J100*F100,0))</f>
        <v/>
      </c>
      <c r="N100" s="16">
        <f>IF(OR(K100="",F100="",L100=""),"",IFERROR(K100*F100*L100,0))</f>
        <v/>
      </c>
      <c r="O100" s="16">
        <f>IF(OR(M100="",N100=""),"",IFERROR(M100+N100,0))</f>
        <v/>
      </c>
      <c r="P100" s="21" t="inlineStr"/>
      <c r="Q100" s="21" t="inlineStr"/>
      <c r="R100" s="2">
        <f>IF(D100="","",IF(COUNTIFS($D$6:$D$305,D100,$B$6:$B$305,B100)&gt;1,"Doublon employé/date",IF(OR(B100="",G100="",G100&lt;0,G100&gt;24,F100=""),"À corriger","OK")))</f>
        <v/>
      </c>
    </row>
    <row r="101">
      <c r="A101" s="21" t="inlineStr"/>
      <c r="B101" s="22" t="inlineStr"/>
      <c r="C101" s="25">
        <f>IF(B101="","",B101-MOD(B101-'Paramètres'!$B$10-('Paramètres'!$B$7-1),7))</f>
        <v/>
      </c>
      <c r="D101" s="21" t="inlineStr"/>
      <c r="E101" s="17">
        <f>IF(D101="","",IFERROR(VLOOKUP(D101,'Paramètres'!$A$14:$F$113,2,FALSE),""))</f>
        <v/>
      </c>
      <c r="F101" s="19">
        <f>IF(OR(D101="",B101=""),"",IFERROR(IF(COUNTIFS('Paramètres'!$A$14:$A$113,D101,'Paramètres'!$C$14:$C$113,"&lt;="&amp;B101)&gt;0,VLOOKUP(D101,'Paramètres'!$A$14:$D$113,4,FALSE),""),""))</f>
        <v/>
      </c>
      <c r="G101" s="24" t="inlineStr"/>
      <c r="H101" s="18">
        <f>IF(OR(D101="",C101="",B101=""),"",IFERROR(SUMIFS($G$6:$G$305,$D$6:$D$305,D101,$C$6:$C$305,C101,$B$6:$B$305,"&lt;"&amp;B101),0))</f>
        <v/>
      </c>
      <c r="I101" s="18">
        <f>IF(D101="","",'Paramètres'!$B$5)</f>
        <v/>
      </c>
      <c r="J101" s="18">
        <f>IF(OR(G101="",I101=""),"",IFERROR(MIN(G101,MAX(0,I101-H101)),0))</f>
        <v/>
      </c>
      <c r="K101" s="18">
        <f>IF(OR(G101="",J101=""),"",IFERROR(MAX(0,G101-J101),0))</f>
        <v/>
      </c>
      <c r="L101" s="18">
        <f>IF(D101="","",'Paramètres'!$B$6)</f>
        <v/>
      </c>
      <c r="M101" s="19">
        <f>IF(OR(J101="",F101=""),"",IFERROR(J101*F101,0))</f>
        <v/>
      </c>
      <c r="N101" s="19">
        <f>IF(OR(K101="",F101="",L101=""),"",IFERROR(K101*F101*L101,0))</f>
        <v/>
      </c>
      <c r="O101" s="19">
        <f>IF(OR(M101="",N101=""),"",IFERROR(M101+N101,0))</f>
        <v/>
      </c>
      <c r="P101" s="21" t="inlineStr"/>
      <c r="Q101" s="21" t="inlineStr"/>
      <c r="R101" s="17">
        <f>IF(D101="","",IF(COUNTIFS($D$6:$D$305,D101,$B$6:$B$305,B101)&gt;1,"Doublon employé/date",IF(OR(B101="",G101="",G101&lt;0,G101&gt;24,F101=""),"À corriger","OK")))</f>
        <v/>
      </c>
    </row>
    <row r="102">
      <c r="A102" s="21" t="inlineStr"/>
      <c r="B102" s="22" t="inlineStr"/>
      <c r="C102" s="23">
        <f>IF(B102="","",B102-MOD(B102-'Paramètres'!$B$10-('Paramètres'!$B$7-1),7))</f>
        <v/>
      </c>
      <c r="D102" s="21" t="inlineStr"/>
      <c r="E102" s="2">
        <f>IF(D102="","",IFERROR(VLOOKUP(D102,'Paramètres'!$A$14:$F$113,2,FALSE),""))</f>
        <v/>
      </c>
      <c r="F102" s="16">
        <f>IF(OR(D102="",B102=""),"",IFERROR(IF(COUNTIFS('Paramètres'!$A$14:$A$113,D102,'Paramètres'!$C$14:$C$113,"&lt;="&amp;B102)&gt;0,VLOOKUP(D102,'Paramètres'!$A$14:$D$113,4,FALSE),""),""))</f>
        <v/>
      </c>
      <c r="G102" s="24" t="inlineStr"/>
      <c r="H102" s="15">
        <f>IF(OR(D102="",C102="",B102=""),"",IFERROR(SUMIFS($G$6:$G$305,$D$6:$D$305,D102,$C$6:$C$305,C102,$B$6:$B$305,"&lt;"&amp;B102),0))</f>
        <v/>
      </c>
      <c r="I102" s="15">
        <f>IF(D102="","",'Paramètres'!$B$5)</f>
        <v/>
      </c>
      <c r="J102" s="15">
        <f>IF(OR(G102="",I102=""),"",IFERROR(MIN(G102,MAX(0,I102-H102)),0))</f>
        <v/>
      </c>
      <c r="K102" s="15">
        <f>IF(OR(G102="",J102=""),"",IFERROR(MAX(0,G102-J102),0))</f>
        <v/>
      </c>
      <c r="L102" s="15">
        <f>IF(D102="","",'Paramètres'!$B$6)</f>
        <v/>
      </c>
      <c r="M102" s="16">
        <f>IF(OR(J102="",F102=""),"",IFERROR(J102*F102,0))</f>
        <v/>
      </c>
      <c r="N102" s="16">
        <f>IF(OR(K102="",F102="",L102=""),"",IFERROR(K102*F102*L102,0))</f>
        <v/>
      </c>
      <c r="O102" s="16">
        <f>IF(OR(M102="",N102=""),"",IFERROR(M102+N102,0))</f>
        <v/>
      </c>
      <c r="P102" s="21" t="inlineStr"/>
      <c r="Q102" s="21" t="inlineStr"/>
      <c r="R102" s="2">
        <f>IF(D102="","",IF(COUNTIFS($D$6:$D$305,D102,$B$6:$B$305,B102)&gt;1,"Doublon employé/date",IF(OR(B102="",G102="",G102&lt;0,G102&gt;24,F102=""),"À corriger","OK")))</f>
        <v/>
      </c>
    </row>
    <row r="103">
      <c r="A103" s="21" t="inlineStr"/>
      <c r="B103" s="22" t="inlineStr"/>
      <c r="C103" s="25">
        <f>IF(B103="","",B103-MOD(B103-'Paramètres'!$B$10-('Paramètres'!$B$7-1),7))</f>
        <v/>
      </c>
      <c r="D103" s="21" t="inlineStr"/>
      <c r="E103" s="17">
        <f>IF(D103="","",IFERROR(VLOOKUP(D103,'Paramètres'!$A$14:$F$113,2,FALSE),""))</f>
        <v/>
      </c>
      <c r="F103" s="19">
        <f>IF(OR(D103="",B103=""),"",IFERROR(IF(COUNTIFS('Paramètres'!$A$14:$A$113,D103,'Paramètres'!$C$14:$C$113,"&lt;="&amp;B103)&gt;0,VLOOKUP(D103,'Paramètres'!$A$14:$D$113,4,FALSE),""),""))</f>
        <v/>
      </c>
      <c r="G103" s="24" t="inlineStr"/>
      <c r="H103" s="18">
        <f>IF(OR(D103="",C103="",B103=""),"",IFERROR(SUMIFS($G$6:$G$305,$D$6:$D$305,D103,$C$6:$C$305,C103,$B$6:$B$305,"&lt;"&amp;B103),0))</f>
        <v/>
      </c>
      <c r="I103" s="18">
        <f>IF(D103="","",'Paramètres'!$B$5)</f>
        <v/>
      </c>
      <c r="J103" s="18">
        <f>IF(OR(G103="",I103=""),"",IFERROR(MIN(G103,MAX(0,I103-H103)),0))</f>
        <v/>
      </c>
      <c r="K103" s="18">
        <f>IF(OR(G103="",J103=""),"",IFERROR(MAX(0,G103-J103),0))</f>
        <v/>
      </c>
      <c r="L103" s="18">
        <f>IF(D103="","",'Paramètres'!$B$6)</f>
        <v/>
      </c>
      <c r="M103" s="19">
        <f>IF(OR(J103="",F103=""),"",IFERROR(J103*F103,0))</f>
        <v/>
      </c>
      <c r="N103" s="19">
        <f>IF(OR(K103="",F103="",L103=""),"",IFERROR(K103*F103*L103,0))</f>
        <v/>
      </c>
      <c r="O103" s="19">
        <f>IF(OR(M103="",N103=""),"",IFERROR(M103+N103,0))</f>
        <v/>
      </c>
      <c r="P103" s="21" t="inlineStr"/>
      <c r="Q103" s="21" t="inlineStr"/>
      <c r="R103" s="17">
        <f>IF(D103="","",IF(COUNTIFS($D$6:$D$305,D103,$B$6:$B$305,B103)&gt;1,"Doublon employé/date",IF(OR(B103="",G103="",G103&lt;0,G103&gt;24,F103=""),"À corriger","OK")))</f>
        <v/>
      </c>
    </row>
    <row r="104">
      <c r="A104" s="21" t="inlineStr"/>
      <c r="B104" s="22" t="inlineStr"/>
      <c r="C104" s="23">
        <f>IF(B104="","",B104-MOD(B104-'Paramètres'!$B$10-('Paramètres'!$B$7-1),7))</f>
        <v/>
      </c>
      <c r="D104" s="21" t="inlineStr"/>
      <c r="E104" s="2">
        <f>IF(D104="","",IFERROR(VLOOKUP(D104,'Paramètres'!$A$14:$F$113,2,FALSE),""))</f>
        <v/>
      </c>
      <c r="F104" s="16">
        <f>IF(OR(D104="",B104=""),"",IFERROR(IF(COUNTIFS('Paramètres'!$A$14:$A$113,D104,'Paramètres'!$C$14:$C$113,"&lt;="&amp;B104)&gt;0,VLOOKUP(D104,'Paramètres'!$A$14:$D$113,4,FALSE),""),""))</f>
        <v/>
      </c>
      <c r="G104" s="24" t="inlineStr"/>
      <c r="H104" s="15">
        <f>IF(OR(D104="",C104="",B104=""),"",IFERROR(SUMIFS($G$6:$G$305,$D$6:$D$305,D104,$C$6:$C$305,C104,$B$6:$B$305,"&lt;"&amp;B104),0))</f>
        <v/>
      </c>
      <c r="I104" s="15">
        <f>IF(D104="","",'Paramètres'!$B$5)</f>
        <v/>
      </c>
      <c r="J104" s="15">
        <f>IF(OR(G104="",I104=""),"",IFERROR(MIN(G104,MAX(0,I104-H104)),0))</f>
        <v/>
      </c>
      <c r="K104" s="15">
        <f>IF(OR(G104="",J104=""),"",IFERROR(MAX(0,G104-J104),0))</f>
        <v/>
      </c>
      <c r="L104" s="15">
        <f>IF(D104="","",'Paramètres'!$B$6)</f>
        <v/>
      </c>
      <c r="M104" s="16">
        <f>IF(OR(J104="",F104=""),"",IFERROR(J104*F104,0))</f>
        <v/>
      </c>
      <c r="N104" s="16">
        <f>IF(OR(K104="",F104="",L104=""),"",IFERROR(K104*F104*L104,0))</f>
        <v/>
      </c>
      <c r="O104" s="16">
        <f>IF(OR(M104="",N104=""),"",IFERROR(M104+N104,0))</f>
        <v/>
      </c>
      <c r="P104" s="21" t="inlineStr"/>
      <c r="Q104" s="21" t="inlineStr"/>
      <c r="R104" s="2">
        <f>IF(D104="","",IF(COUNTIFS($D$6:$D$305,D104,$B$6:$B$305,B104)&gt;1,"Doublon employé/date",IF(OR(B104="",G104="",G104&lt;0,G104&gt;24,F104=""),"À corriger","OK")))</f>
        <v/>
      </c>
    </row>
    <row r="105">
      <c r="A105" s="21" t="inlineStr"/>
      <c r="B105" s="22" t="inlineStr"/>
      <c r="C105" s="25">
        <f>IF(B105="","",B105-MOD(B105-'Paramètres'!$B$10-('Paramètres'!$B$7-1),7))</f>
        <v/>
      </c>
      <c r="D105" s="21" t="inlineStr"/>
      <c r="E105" s="17">
        <f>IF(D105="","",IFERROR(VLOOKUP(D105,'Paramètres'!$A$14:$F$113,2,FALSE),""))</f>
        <v/>
      </c>
      <c r="F105" s="19">
        <f>IF(OR(D105="",B105=""),"",IFERROR(IF(COUNTIFS('Paramètres'!$A$14:$A$113,D105,'Paramètres'!$C$14:$C$113,"&lt;="&amp;B105)&gt;0,VLOOKUP(D105,'Paramètres'!$A$14:$D$113,4,FALSE),""),""))</f>
        <v/>
      </c>
      <c r="G105" s="24" t="inlineStr"/>
      <c r="H105" s="18">
        <f>IF(OR(D105="",C105="",B105=""),"",IFERROR(SUMIFS($G$6:$G$305,$D$6:$D$305,D105,$C$6:$C$305,C105,$B$6:$B$305,"&lt;"&amp;B105),0))</f>
        <v/>
      </c>
      <c r="I105" s="18">
        <f>IF(D105="","",'Paramètres'!$B$5)</f>
        <v/>
      </c>
      <c r="J105" s="18">
        <f>IF(OR(G105="",I105=""),"",IFERROR(MIN(G105,MAX(0,I105-H105)),0))</f>
        <v/>
      </c>
      <c r="K105" s="18">
        <f>IF(OR(G105="",J105=""),"",IFERROR(MAX(0,G105-J105),0))</f>
        <v/>
      </c>
      <c r="L105" s="18">
        <f>IF(D105="","",'Paramètres'!$B$6)</f>
        <v/>
      </c>
      <c r="M105" s="19">
        <f>IF(OR(J105="",F105=""),"",IFERROR(J105*F105,0))</f>
        <v/>
      </c>
      <c r="N105" s="19">
        <f>IF(OR(K105="",F105="",L105=""),"",IFERROR(K105*F105*L105,0))</f>
        <v/>
      </c>
      <c r="O105" s="19">
        <f>IF(OR(M105="",N105=""),"",IFERROR(M105+N105,0))</f>
        <v/>
      </c>
      <c r="P105" s="21" t="inlineStr"/>
      <c r="Q105" s="21" t="inlineStr"/>
      <c r="R105" s="17">
        <f>IF(D105="","",IF(COUNTIFS($D$6:$D$305,D105,$B$6:$B$305,B105)&gt;1,"Doublon employé/date",IF(OR(B105="",G105="",G105&lt;0,G105&gt;24,F105=""),"À corriger","OK")))</f>
        <v/>
      </c>
    </row>
    <row r="106">
      <c r="A106" s="21" t="inlineStr"/>
      <c r="B106" s="22" t="inlineStr"/>
      <c r="C106" s="23">
        <f>IF(B106="","",B106-MOD(B106-'Paramètres'!$B$10-('Paramètres'!$B$7-1),7))</f>
        <v/>
      </c>
      <c r="D106" s="21" t="inlineStr"/>
      <c r="E106" s="2">
        <f>IF(D106="","",IFERROR(VLOOKUP(D106,'Paramètres'!$A$14:$F$113,2,FALSE),""))</f>
        <v/>
      </c>
      <c r="F106" s="16">
        <f>IF(OR(D106="",B106=""),"",IFERROR(IF(COUNTIFS('Paramètres'!$A$14:$A$113,D106,'Paramètres'!$C$14:$C$113,"&lt;="&amp;B106)&gt;0,VLOOKUP(D106,'Paramètres'!$A$14:$D$113,4,FALSE),""),""))</f>
        <v/>
      </c>
      <c r="G106" s="24" t="inlineStr"/>
      <c r="H106" s="15">
        <f>IF(OR(D106="",C106="",B106=""),"",IFERROR(SUMIFS($G$6:$G$305,$D$6:$D$305,D106,$C$6:$C$305,C106,$B$6:$B$305,"&lt;"&amp;B106),0))</f>
        <v/>
      </c>
      <c r="I106" s="15">
        <f>IF(D106="","",'Paramètres'!$B$5)</f>
        <v/>
      </c>
      <c r="J106" s="15">
        <f>IF(OR(G106="",I106=""),"",IFERROR(MIN(G106,MAX(0,I106-H106)),0))</f>
        <v/>
      </c>
      <c r="K106" s="15">
        <f>IF(OR(G106="",J106=""),"",IFERROR(MAX(0,G106-J106),0))</f>
        <v/>
      </c>
      <c r="L106" s="15">
        <f>IF(D106="","",'Paramètres'!$B$6)</f>
        <v/>
      </c>
      <c r="M106" s="16">
        <f>IF(OR(J106="",F106=""),"",IFERROR(J106*F106,0))</f>
        <v/>
      </c>
      <c r="N106" s="16">
        <f>IF(OR(K106="",F106="",L106=""),"",IFERROR(K106*F106*L106,0))</f>
        <v/>
      </c>
      <c r="O106" s="16">
        <f>IF(OR(M106="",N106=""),"",IFERROR(M106+N106,0))</f>
        <v/>
      </c>
      <c r="P106" s="21" t="inlineStr"/>
      <c r="Q106" s="21" t="inlineStr"/>
      <c r="R106" s="2">
        <f>IF(D106="","",IF(COUNTIFS($D$6:$D$305,D106,$B$6:$B$305,B106)&gt;1,"Doublon employé/date",IF(OR(B106="",G106="",G106&lt;0,G106&gt;24,F106=""),"À corriger","OK")))</f>
        <v/>
      </c>
    </row>
    <row r="107">
      <c r="A107" s="21" t="inlineStr"/>
      <c r="B107" s="22" t="inlineStr"/>
      <c r="C107" s="25">
        <f>IF(B107="","",B107-MOD(B107-'Paramètres'!$B$10-('Paramètres'!$B$7-1),7))</f>
        <v/>
      </c>
      <c r="D107" s="21" t="inlineStr"/>
      <c r="E107" s="17">
        <f>IF(D107="","",IFERROR(VLOOKUP(D107,'Paramètres'!$A$14:$F$113,2,FALSE),""))</f>
        <v/>
      </c>
      <c r="F107" s="19">
        <f>IF(OR(D107="",B107=""),"",IFERROR(IF(COUNTIFS('Paramètres'!$A$14:$A$113,D107,'Paramètres'!$C$14:$C$113,"&lt;="&amp;B107)&gt;0,VLOOKUP(D107,'Paramètres'!$A$14:$D$113,4,FALSE),""),""))</f>
        <v/>
      </c>
      <c r="G107" s="24" t="inlineStr"/>
      <c r="H107" s="18">
        <f>IF(OR(D107="",C107="",B107=""),"",IFERROR(SUMIFS($G$6:$G$305,$D$6:$D$305,D107,$C$6:$C$305,C107,$B$6:$B$305,"&lt;"&amp;B107),0))</f>
        <v/>
      </c>
      <c r="I107" s="18">
        <f>IF(D107="","",'Paramètres'!$B$5)</f>
        <v/>
      </c>
      <c r="J107" s="18">
        <f>IF(OR(G107="",I107=""),"",IFERROR(MIN(G107,MAX(0,I107-H107)),0))</f>
        <v/>
      </c>
      <c r="K107" s="18">
        <f>IF(OR(G107="",J107=""),"",IFERROR(MAX(0,G107-J107),0))</f>
        <v/>
      </c>
      <c r="L107" s="18">
        <f>IF(D107="","",'Paramètres'!$B$6)</f>
        <v/>
      </c>
      <c r="M107" s="19">
        <f>IF(OR(J107="",F107=""),"",IFERROR(J107*F107,0))</f>
        <v/>
      </c>
      <c r="N107" s="19">
        <f>IF(OR(K107="",F107="",L107=""),"",IFERROR(K107*F107*L107,0))</f>
        <v/>
      </c>
      <c r="O107" s="19">
        <f>IF(OR(M107="",N107=""),"",IFERROR(M107+N107,0))</f>
        <v/>
      </c>
      <c r="P107" s="21" t="inlineStr"/>
      <c r="Q107" s="21" t="inlineStr"/>
      <c r="R107" s="17">
        <f>IF(D107="","",IF(COUNTIFS($D$6:$D$305,D107,$B$6:$B$305,B107)&gt;1,"Doublon employé/date",IF(OR(B107="",G107="",G107&lt;0,G107&gt;24,F107=""),"À corriger","OK")))</f>
        <v/>
      </c>
    </row>
    <row r="108">
      <c r="A108" s="21" t="inlineStr"/>
      <c r="B108" s="22" t="inlineStr"/>
      <c r="C108" s="23">
        <f>IF(B108="","",B108-MOD(B108-'Paramètres'!$B$10-('Paramètres'!$B$7-1),7))</f>
        <v/>
      </c>
      <c r="D108" s="21" t="inlineStr"/>
      <c r="E108" s="2">
        <f>IF(D108="","",IFERROR(VLOOKUP(D108,'Paramètres'!$A$14:$F$113,2,FALSE),""))</f>
        <v/>
      </c>
      <c r="F108" s="16">
        <f>IF(OR(D108="",B108=""),"",IFERROR(IF(COUNTIFS('Paramètres'!$A$14:$A$113,D108,'Paramètres'!$C$14:$C$113,"&lt;="&amp;B108)&gt;0,VLOOKUP(D108,'Paramètres'!$A$14:$D$113,4,FALSE),""),""))</f>
        <v/>
      </c>
      <c r="G108" s="24" t="inlineStr"/>
      <c r="H108" s="15">
        <f>IF(OR(D108="",C108="",B108=""),"",IFERROR(SUMIFS($G$6:$G$305,$D$6:$D$305,D108,$C$6:$C$305,C108,$B$6:$B$305,"&lt;"&amp;B108),0))</f>
        <v/>
      </c>
      <c r="I108" s="15">
        <f>IF(D108="","",'Paramètres'!$B$5)</f>
        <v/>
      </c>
      <c r="J108" s="15">
        <f>IF(OR(G108="",I108=""),"",IFERROR(MIN(G108,MAX(0,I108-H108)),0))</f>
        <v/>
      </c>
      <c r="K108" s="15">
        <f>IF(OR(G108="",J108=""),"",IFERROR(MAX(0,G108-J108),0))</f>
        <v/>
      </c>
      <c r="L108" s="15">
        <f>IF(D108="","",'Paramètres'!$B$6)</f>
        <v/>
      </c>
      <c r="M108" s="16">
        <f>IF(OR(J108="",F108=""),"",IFERROR(J108*F108,0))</f>
        <v/>
      </c>
      <c r="N108" s="16">
        <f>IF(OR(K108="",F108="",L108=""),"",IFERROR(K108*F108*L108,0))</f>
        <v/>
      </c>
      <c r="O108" s="16">
        <f>IF(OR(M108="",N108=""),"",IFERROR(M108+N108,0))</f>
        <v/>
      </c>
      <c r="P108" s="21" t="inlineStr"/>
      <c r="Q108" s="21" t="inlineStr"/>
      <c r="R108" s="2">
        <f>IF(D108="","",IF(COUNTIFS($D$6:$D$305,D108,$B$6:$B$305,B108)&gt;1,"Doublon employé/date",IF(OR(B108="",G108="",G108&lt;0,G108&gt;24,F108=""),"À corriger","OK")))</f>
        <v/>
      </c>
    </row>
    <row r="109">
      <c r="A109" s="21" t="inlineStr"/>
      <c r="B109" s="22" t="inlineStr"/>
      <c r="C109" s="25">
        <f>IF(B109="","",B109-MOD(B109-'Paramètres'!$B$10-('Paramètres'!$B$7-1),7))</f>
        <v/>
      </c>
      <c r="D109" s="21" t="inlineStr"/>
      <c r="E109" s="17">
        <f>IF(D109="","",IFERROR(VLOOKUP(D109,'Paramètres'!$A$14:$F$113,2,FALSE),""))</f>
        <v/>
      </c>
      <c r="F109" s="19">
        <f>IF(OR(D109="",B109=""),"",IFERROR(IF(COUNTIFS('Paramètres'!$A$14:$A$113,D109,'Paramètres'!$C$14:$C$113,"&lt;="&amp;B109)&gt;0,VLOOKUP(D109,'Paramètres'!$A$14:$D$113,4,FALSE),""),""))</f>
        <v/>
      </c>
      <c r="G109" s="24" t="inlineStr"/>
      <c r="H109" s="18">
        <f>IF(OR(D109="",C109="",B109=""),"",IFERROR(SUMIFS($G$6:$G$305,$D$6:$D$305,D109,$C$6:$C$305,C109,$B$6:$B$305,"&lt;"&amp;B109),0))</f>
        <v/>
      </c>
      <c r="I109" s="18">
        <f>IF(D109="","",'Paramètres'!$B$5)</f>
        <v/>
      </c>
      <c r="J109" s="18">
        <f>IF(OR(G109="",I109=""),"",IFERROR(MIN(G109,MAX(0,I109-H109)),0))</f>
        <v/>
      </c>
      <c r="K109" s="18">
        <f>IF(OR(G109="",J109=""),"",IFERROR(MAX(0,G109-J109),0))</f>
        <v/>
      </c>
      <c r="L109" s="18">
        <f>IF(D109="","",'Paramètres'!$B$6)</f>
        <v/>
      </c>
      <c r="M109" s="19">
        <f>IF(OR(J109="",F109=""),"",IFERROR(J109*F109,0))</f>
        <v/>
      </c>
      <c r="N109" s="19">
        <f>IF(OR(K109="",F109="",L109=""),"",IFERROR(K109*F109*L109,0))</f>
        <v/>
      </c>
      <c r="O109" s="19">
        <f>IF(OR(M109="",N109=""),"",IFERROR(M109+N109,0))</f>
        <v/>
      </c>
      <c r="P109" s="21" t="inlineStr"/>
      <c r="Q109" s="21" t="inlineStr"/>
      <c r="R109" s="17">
        <f>IF(D109="","",IF(COUNTIFS($D$6:$D$305,D109,$B$6:$B$305,B109)&gt;1,"Doublon employé/date",IF(OR(B109="",G109="",G109&lt;0,G109&gt;24,F109=""),"À corriger","OK")))</f>
        <v/>
      </c>
    </row>
    <row r="110">
      <c r="A110" s="21" t="inlineStr"/>
      <c r="B110" s="22" t="inlineStr"/>
      <c r="C110" s="23">
        <f>IF(B110="","",B110-MOD(B110-'Paramètres'!$B$10-('Paramètres'!$B$7-1),7))</f>
        <v/>
      </c>
      <c r="D110" s="21" t="inlineStr"/>
      <c r="E110" s="2">
        <f>IF(D110="","",IFERROR(VLOOKUP(D110,'Paramètres'!$A$14:$F$113,2,FALSE),""))</f>
        <v/>
      </c>
      <c r="F110" s="16">
        <f>IF(OR(D110="",B110=""),"",IFERROR(IF(COUNTIFS('Paramètres'!$A$14:$A$113,D110,'Paramètres'!$C$14:$C$113,"&lt;="&amp;B110)&gt;0,VLOOKUP(D110,'Paramètres'!$A$14:$D$113,4,FALSE),""),""))</f>
        <v/>
      </c>
      <c r="G110" s="24" t="inlineStr"/>
      <c r="H110" s="15">
        <f>IF(OR(D110="",C110="",B110=""),"",IFERROR(SUMIFS($G$6:$G$305,$D$6:$D$305,D110,$C$6:$C$305,C110,$B$6:$B$305,"&lt;"&amp;B110),0))</f>
        <v/>
      </c>
      <c r="I110" s="15">
        <f>IF(D110="","",'Paramètres'!$B$5)</f>
        <v/>
      </c>
      <c r="J110" s="15">
        <f>IF(OR(G110="",I110=""),"",IFERROR(MIN(G110,MAX(0,I110-H110)),0))</f>
        <v/>
      </c>
      <c r="K110" s="15">
        <f>IF(OR(G110="",J110=""),"",IFERROR(MAX(0,G110-J110),0))</f>
        <v/>
      </c>
      <c r="L110" s="15">
        <f>IF(D110="","",'Paramètres'!$B$6)</f>
        <v/>
      </c>
      <c r="M110" s="16">
        <f>IF(OR(J110="",F110=""),"",IFERROR(J110*F110,0))</f>
        <v/>
      </c>
      <c r="N110" s="16">
        <f>IF(OR(K110="",F110="",L110=""),"",IFERROR(K110*F110*L110,0))</f>
        <v/>
      </c>
      <c r="O110" s="16">
        <f>IF(OR(M110="",N110=""),"",IFERROR(M110+N110,0))</f>
        <v/>
      </c>
      <c r="P110" s="21" t="inlineStr"/>
      <c r="Q110" s="21" t="inlineStr"/>
      <c r="R110" s="2">
        <f>IF(D110="","",IF(COUNTIFS($D$6:$D$305,D110,$B$6:$B$305,B110)&gt;1,"Doublon employé/date",IF(OR(B110="",G110="",G110&lt;0,G110&gt;24,F110=""),"À corriger","OK")))</f>
        <v/>
      </c>
    </row>
    <row r="111">
      <c r="A111" s="21" t="inlineStr"/>
      <c r="B111" s="22" t="inlineStr"/>
      <c r="C111" s="25">
        <f>IF(B111="","",B111-MOD(B111-'Paramètres'!$B$10-('Paramètres'!$B$7-1),7))</f>
        <v/>
      </c>
      <c r="D111" s="21" t="inlineStr"/>
      <c r="E111" s="17">
        <f>IF(D111="","",IFERROR(VLOOKUP(D111,'Paramètres'!$A$14:$F$113,2,FALSE),""))</f>
        <v/>
      </c>
      <c r="F111" s="19">
        <f>IF(OR(D111="",B111=""),"",IFERROR(IF(COUNTIFS('Paramètres'!$A$14:$A$113,D111,'Paramètres'!$C$14:$C$113,"&lt;="&amp;B111)&gt;0,VLOOKUP(D111,'Paramètres'!$A$14:$D$113,4,FALSE),""),""))</f>
        <v/>
      </c>
      <c r="G111" s="24" t="inlineStr"/>
      <c r="H111" s="18">
        <f>IF(OR(D111="",C111="",B111=""),"",IFERROR(SUMIFS($G$6:$G$305,$D$6:$D$305,D111,$C$6:$C$305,C111,$B$6:$B$305,"&lt;"&amp;B111),0))</f>
        <v/>
      </c>
      <c r="I111" s="18">
        <f>IF(D111="","",'Paramètres'!$B$5)</f>
        <v/>
      </c>
      <c r="J111" s="18">
        <f>IF(OR(G111="",I111=""),"",IFERROR(MIN(G111,MAX(0,I111-H111)),0))</f>
        <v/>
      </c>
      <c r="K111" s="18">
        <f>IF(OR(G111="",J111=""),"",IFERROR(MAX(0,G111-J111),0))</f>
        <v/>
      </c>
      <c r="L111" s="18">
        <f>IF(D111="","",'Paramètres'!$B$6)</f>
        <v/>
      </c>
      <c r="M111" s="19">
        <f>IF(OR(J111="",F111=""),"",IFERROR(J111*F111,0))</f>
        <v/>
      </c>
      <c r="N111" s="19">
        <f>IF(OR(K111="",F111="",L111=""),"",IFERROR(K111*F111*L111,0))</f>
        <v/>
      </c>
      <c r="O111" s="19">
        <f>IF(OR(M111="",N111=""),"",IFERROR(M111+N111,0))</f>
        <v/>
      </c>
      <c r="P111" s="21" t="inlineStr"/>
      <c r="Q111" s="21" t="inlineStr"/>
      <c r="R111" s="17">
        <f>IF(D111="","",IF(COUNTIFS($D$6:$D$305,D111,$B$6:$B$305,B111)&gt;1,"Doublon employé/date",IF(OR(B111="",G111="",G111&lt;0,G111&gt;24,F111=""),"À corriger","OK")))</f>
        <v/>
      </c>
    </row>
    <row r="112">
      <c r="A112" s="21" t="inlineStr"/>
      <c r="B112" s="22" t="inlineStr"/>
      <c r="C112" s="23">
        <f>IF(B112="","",B112-MOD(B112-'Paramètres'!$B$10-('Paramètres'!$B$7-1),7))</f>
        <v/>
      </c>
      <c r="D112" s="21" t="inlineStr"/>
      <c r="E112" s="2">
        <f>IF(D112="","",IFERROR(VLOOKUP(D112,'Paramètres'!$A$14:$F$113,2,FALSE),""))</f>
        <v/>
      </c>
      <c r="F112" s="16">
        <f>IF(OR(D112="",B112=""),"",IFERROR(IF(COUNTIFS('Paramètres'!$A$14:$A$113,D112,'Paramètres'!$C$14:$C$113,"&lt;="&amp;B112)&gt;0,VLOOKUP(D112,'Paramètres'!$A$14:$D$113,4,FALSE),""),""))</f>
        <v/>
      </c>
      <c r="G112" s="24" t="inlineStr"/>
      <c r="H112" s="15">
        <f>IF(OR(D112="",C112="",B112=""),"",IFERROR(SUMIFS($G$6:$G$305,$D$6:$D$305,D112,$C$6:$C$305,C112,$B$6:$B$305,"&lt;"&amp;B112),0))</f>
        <v/>
      </c>
      <c r="I112" s="15">
        <f>IF(D112="","",'Paramètres'!$B$5)</f>
        <v/>
      </c>
      <c r="J112" s="15">
        <f>IF(OR(G112="",I112=""),"",IFERROR(MIN(G112,MAX(0,I112-H112)),0))</f>
        <v/>
      </c>
      <c r="K112" s="15">
        <f>IF(OR(G112="",J112=""),"",IFERROR(MAX(0,G112-J112),0))</f>
        <v/>
      </c>
      <c r="L112" s="15">
        <f>IF(D112="","",'Paramètres'!$B$6)</f>
        <v/>
      </c>
      <c r="M112" s="16">
        <f>IF(OR(J112="",F112=""),"",IFERROR(J112*F112,0))</f>
        <v/>
      </c>
      <c r="N112" s="16">
        <f>IF(OR(K112="",F112="",L112=""),"",IFERROR(K112*F112*L112,0))</f>
        <v/>
      </c>
      <c r="O112" s="16">
        <f>IF(OR(M112="",N112=""),"",IFERROR(M112+N112,0))</f>
        <v/>
      </c>
      <c r="P112" s="21" t="inlineStr"/>
      <c r="Q112" s="21" t="inlineStr"/>
      <c r="R112" s="2">
        <f>IF(D112="","",IF(COUNTIFS($D$6:$D$305,D112,$B$6:$B$305,B112)&gt;1,"Doublon employé/date",IF(OR(B112="",G112="",G112&lt;0,G112&gt;24,F112=""),"À corriger","OK")))</f>
        <v/>
      </c>
    </row>
    <row r="113">
      <c r="A113" s="21" t="inlineStr"/>
      <c r="B113" s="22" t="inlineStr"/>
      <c r="C113" s="25">
        <f>IF(B113="","",B113-MOD(B113-'Paramètres'!$B$10-('Paramètres'!$B$7-1),7))</f>
        <v/>
      </c>
      <c r="D113" s="21" t="inlineStr"/>
      <c r="E113" s="17">
        <f>IF(D113="","",IFERROR(VLOOKUP(D113,'Paramètres'!$A$14:$F$113,2,FALSE),""))</f>
        <v/>
      </c>
      <c r="F113" s="19">
        <f>IF(OR(D113="",B113=""),"",IFERROR(IF(COUNTIFS('Paramètres'!$A$14:$A$113,D113,'Paramètres'!$C$14:$C$113,"&lt;="&amp;B113)&gt;0,VLOOKUP(D113,'Paramètres'!$A$14:$D$113,4,FALSE),""),""))</f>
        <v/>
      </c>
      <c r="G113" s="24" t="inlineStr"/>
      <c r="H113" s="18">
        <f>IF(OR(D113="",C113="",B113=""),"",IFERROR(SUMIFS($G$6:$G$305,$D$6:$D$305,D113,$C$6:$C$305,C113,$B$6:$B$305,"&lt;"&amp;B113),0))</f>
        <v/>
      </c>
      <c r="I113" s="18">
        <f>IF(D113="","",'Paramètres'!$B$5)</f>
        <v/>
      </c>
      <c r="J113" s="18">
        <f>IF(OR(G113="",I113=""),"",IFERROR(MIN(G113,MAX(0,I113-H113)),0))</f>
        <v/>
      </c>
      <c r="K113" s="18">
        <f>IF(OR(G113="",J113=""),"",IFERROR(MAX(0,G113-J113),0))</f>
        <v/>
      </c>
      <c r="L113" s="18">
        <f>IF(D113="","",'Paramètres'!$B$6)</f>
        <v/>
      </c>
      <c r="M113" s="19">
        <f>IF(OR(J113="",F113=""),"",IFERROR(J113*F113,0))</f>
        <v/>
      </c>
      <c r="N113" s="19">
        <f>IF(OR(K113="",F113="",L113=""),"",IFERROR(K113*F113*L113,0))</f>
        <v/>
      </c>
      <c r="O113" s="19">
        <f>IF(OR(M113="",N113=""),"",IFERROR(M113+N113,0))</f>
        <v/>
      </c>
      <c r="P113" s="21" t="inlineStr"/>
      <c r="Q113" s="21" t="inlineStr"/>
      <c r="R113" s="17">
        <f>IF(D113="","",IF(COUNTIFS($D$6:$D$305,D113,$B$6:$B$305,B113)&gt;1,"Doublon employé/date",IF(OR(B113="",G113="",G113&lt;0,G113&gt;24,F113=""),"À corriger","OK")))</f>
        <v/>
      </c>
    </row>
    <row r="114">
      <c r="A114" s="21" t="inlineStr"/>
      <c r="B114" s="22" t="inlineStr"/>
      <c r="C114" s="23">
        <f>IF(B114="","",B114-MOD(B114-'Paramètres'!$B$10-('Paramètres'!$B$7-1),7))</f>
        <v/>
      </c>
      <c r="D114" s="21" t="inlineStr"/>
      <c r="E114" s="2">
        <f>IF(D114="","",IFERROR(VLOOKUP(D114,'Paramètres'!$A$14:$F$113,2,FALSE),""))</f>
        <v/>
      </c>
      <c r="F114" s="16">
        <f>IF(OR(D114="",B114=""),"",IFERROR(IF(COUNTIFS('Paramètres'!$A$14:$A$113,D114,'Paramètres'!$C$14:$C$113,"&lt;="&amp;B114)&gt;0,VLOOKUP(D114,'Paramètres'!$A$14:$D$113,4,FALSE),""),""))</f>
        <v/>
      </c>
      <c r="G114" s="24" t="inlineStr"/>
      <c r="H114" s="15">
        <f>IF(OR(D114="",C114="",B114=""),"",IFERROR(SUMIFS($G$6:$G$305,$D$6:$D$305,D114,$C$6:$C$305,C114,$B$6:$B$305,"&lt;"&amp;B114),0))</f>
        <v/>
      </c>
      <c r="I114" s="15">
        <f>IF(D114="","",'Paramètres'!$B$5)</f>
        <v/>
      </c>
      <c r="J114" s="15">
        <f>IF(OR(G114="",I114=""),"",IFERROR(MIN(G114,MAX(0,I114-H114)),0))</f>
        <v/>
      </c>
      <c r="K114" s="15">
        <f>IF(OR(G114="",J114=""),"",IFERROR(MAX(0,G114-J114),0))</f>
        <v/>
      </c>
      <c r="L114" s="15">
        <f>IF(D114="","",'Paramètres'!$B$6)</f>
        <v/>
      </c>
      <c r="M114" s="16">
        <f>IF(OR(J114="",F114=""),"",IFERROR(J114*F114,0))</f>
        <v/>
      </c>
      <c r="N114" s="16">
        <f>IF(OR(K114="",F114="",L114=""),"",IFERROR(K114*F114*L114,0))</f>
        <v/>
      </c>
      <c r="O114" s="16">
        <f>IF(OR(M114="",N114=""),"",IFERROR(M114+N114,0))</f>
        <v/>
      </c>
      <c r="P114" s="21" t="inlineStr"/>
      <c r="Q114" s="21" t="inlineStr"/>
      <c r="R114" s="2">
        <f>IF(D114="","",IF(COUNTIFS($D$6:$D$305,D114,$B$6:$B$305,B114)&gt;1,"Doublon employé/date",IF(OR(B114="",G114="",G114&lt;0,G114&gt;24,F114=""),"À corriger","OK")))</f>
        <v/>
      </c>
    </row>
    <row r="115">
      <c r="A115" s="21" t="inlineStr"/>
      <c r="B115" s="22" t="inlineStr"/>
      <c r="C115" s="25">
        <f>IF(B115="","",B115-MOD(B115-'Paramètres'!$B$10-('Paramètres'!$B$7-1),7))</f>
        <v/>
      </c>
      <c r="D115" s="21" t="inlineStr"/>
      <c r="E115" s="17">
        <f>IF(D115="","",IFERROR(VLOOKUP(D115,'Paramètres'!$A$14:$F$113,2,FALSE),""))</f>
        <v/>
      </c>
      <c r="F115" s="19">
        <f>IF(OR(D115="",B115=""),"",IFERROR(IF(COUNTIFS('Paramètres'!$A$14:$A$113,D115,'Paramètres'!$C$14:$C$113,"&lt;="&amp;B115)&gt;0,VLOOKUP(D115,'Paramètres'!$A$14:$D$113,4,FALSE),""),""))</f>
        <v/>
      </c>
      <c r="G115" s="24" t="inlineStr"/>
      <c r="H115" s="18">
        <f>IF(OR(D115="",C115="",B115=""),"",IFERROR(SUMIFS($G$6:$G$305,$D$6:$D$305,D115,$C$6:$C$305,C115,$B$6:$B$305,"&lt;"&amp;B115),0))</f>
        <v/>
      </c>
      <c r="I115" s="18">
        <f>IF(D115="","",'Paramètres'!$B$5)</f>
        <v/>
      </c>
      <c r="J115" s="18">
        <f>IF(OR(G115="",I115=""),"",IFERROR(MIN(G115,MAX(0,I115-H115)),0))</f>
        <v/>
      </c>
      <c r="K115" s="18">
        <f>IF(OR(G115="",J115=""),"",IFERROR(MAX(0,G115-J115),0))</f>
        <v/>
      </c>
      <c r="L115" s="18">
        <f>IF(D115="","",'Paramètres'!$B$6)</f>
        <v/>
      </c>
      <c r="M115" s="19">
        <f>IF(OR(J115="",F115=""),"",IFERROR(J115*F115,0))</f>
        <v/>
      </c>
      <c r="N115" s="19">
        <f>IF(OR(K115="",F115="",L115=""),"",IFERROR(K115*F115*L115,0))</f>
        <v/>
      </c>
      <c r="O115" s="19">
        <f>IF(OR(M115="",N115=""),"",IFERROR(M115+N115,0))</f>
        <v/>
      </c>
      <c r="P115" s="21" t="inlineStr"/>
      <c r="Q115" s="21" t="inlineStr"/>
      <c r="R115" s="17">
        <f>IF(D115="","",IF(COUNTIFS($D$6:$D$305,D115,$B$6:$B$305,B115)&gt;1,"Doublon employé/date",IF(OR(B115="",G115="",G115&lt;0,G115&gt;24,F115=""),"À corriger","OK")))</f>
        <v/>
      </c>
    </row>
    <row r="116">
      <c r="A116" s="21" t="inlineStr"/>
      <c r="B116" s="22" t="inlineStr"/>
      <c r="C116" s="23">
        <f>IF(B116="","",B116-MOD(B116-'Paramètres'!$B$10-('Paramètres'!$B$7-1),7))</f>
        <v/>
      </c>
      <c r="D116" s="21" t="inlineStr"/>
      <c r="E116" s="2">
        <f>IF(D116="","",IFERROR(VLOOKUP(D116,'Paramètres'!$A$14:$F$113,2,FALSE),""))</f>
        <v/>
      </c>
      <c r="F116" s="16">
        <f>IF(OR(D116="",B116=""),"",IFERROR(IF(COUNTIFS('Paramètres'!$A$14:$A$113,D116,'Paramètres'!$C$14:$C$113,"&lt;="&amp;B116)&gt;0,VLOOKUP(D116,'Paramètres'!$A$14:$D$113,4,FALSE),""),""))</f>
        <v/>
      </c>
      <c r="G116" s="24" t="inlineStr"/>
      <c r="H116" s="15">
        <f>IF(OR(D116="",C116="",B116=""),"",IFERROR(SUMIFS($G$6:$G$305,$D$6:$D$305,D116,$C$6:$C$305,C116,$B$6:$B$305,"&lt;"&amp;B116),0))</f>
        <v/>
      </c>
      <c r="I116" s="15">
        <f>IF(D116="","",'Paramètres'!$B$5)</f>
        <v/>
      </c>
      <c r="J116" s="15">
        <f>IF(OR(G116="",I116=""),"",IFERROR(MIN(G116,MAX(0,I116-H116)),0))</f>
        <v/>
      </c>
      <c r="K116" s="15">
        <f>IF(OR(G116="",J116=""),"",IFERROR(MAX(0,G116-J116),0))</f>
        <v/>
      </c>
      <c r="L116" s="15">
        <f>IF(D116="","",'Paramètres'!$B$6)</f>
        <v/>
      </c>
      <c r="M116" s="16">
        <f>IF(OR(J116="",F116=""),"",IFERROR(J116*F116,0))</f>
        <v/>
      </c>
      <c r="N116" s="16">
        <f>IF(OR(K116="",F116="",L116=""),"",IFERROR(K116*F116*L116,0))</f>
        <v/>
      </c>
      <c r="O116" s="16">
        <f>IF(OR(M116="",N116=""),"",IFERROR(M116+N116,0))</f>
        <v/>
      </c>
      <c r="P116" s="21" t="inlineStr"/>
      <c r="Q116" s="21" t="inlineStr"/>
      <c r="R116" s="2">
        <f>IF(D116="","",IF(COUNTIFS($D$6:$D$305,D116,$B$6:$B$305,B116)&gt;1,"Doublon employé/date",IF(OR(B116="",G116="",G116&lt;0,G116&gt;24,F116=""),"À corriger","OK")))</f>
        <v/>
      </c>
    </row>
    <row r="117">
      <c r="A117" s="21" t="inlineStr"/>
      <c r="B117" s="22" t="inlineStr"/>
      <c r="C117" s="25">
        <f>IF(B117="","",B117-MOD(B117-'Paramètres'!$B$10-('Paramètres'!$B$7-1),7))</f>
        <v/>
      </c>
      <c r="D117" s="21" t="inlineStr"/>
      <c r="E117" s="17">
        <f>IF(D117="","",IFERROR(VLOOKUP(D117,'Paramètres'!$A$14:$F$113,2,FALSE),""))</f>
        <v/>
      </c>
      <c r="F117" s="19">
        <f>IF(OR(D117="",B117=""),"",IFERROR(IF(COUNTIFS('Paramètres'!$A$14:$A$113,D117,'Paramètres'!$C$14:$C$113,"&lt;="&amp;B117)&gt;0,VLOOKUP(D117,'Paramètres'!$A$14:$D$113,4,FALSE),""),""))</f>
        <v/>
      </c>
      <c r="G117" s="24" t="inlineStr"/>
      <c r="H117" s="18">
        <f>IF(OR(D117="",C117="",B117=""),"",IFERROR(SUMIFS($G$6:$G$305,$D$6:$D$305,D117,$C$6:$C$305,C117,$B$6:$B$305,"&lt;"&amp;B117),0))</f>
        <v/>
      </c>
      <c r="I117" s="18">
        <f>IF(D117="","",'Paramètres'!$B$5)</f>
        <v/>
      </c>
      <c r="J117" s="18">
        <f>IF(OR(G117="",I117=""),"",IFERROR(MIN(G117,MAX(0,I117-H117)),0))</f>
        <v/>
      </c>
      <c r="K117" s="18">
        <f>IF(OR(G117="",J117=""),"",IFERROR(MAX(0,G117-J117),0))</f>
        <v/>
      </c>
      <c r="L117" s="18">
        <f>IF(D117="","",'Paramètres'!$B$6)</f>
        <v/>
      </c>
      <c r="M117" s="19">
        <f>IF(OR(J117="",F117=""),"",IFERROR(J117*F117,0))</f>
        <v/>
      </c>
      <c r="N117" s="19">
        <f>IF(OR(K117="",F117="",L117=""),"",IFERROR(K117*F117*L117,0))</f>
        <v/>
      </c>
      <c r="O117" s="19">
        <f>IF(OR(M117="",N117=""),"",IFERROR(M117+N117,0))</f>
        <v/>
      </c>
      <c r="P117" s="21" t="inlineStr"/>
      <c r="Q117" s="21" t="inlineStr"/>
      <c r="R117" s="17">
        <f>IF(D117="","",IF(COUNTIFS($D$6:$D$305,D117,$B$6:$B$305,B117)&gt;1,"Doublon employé/date",IF(OR(B117="",G117="",G117&lt;0,G117&gt;24,F117=""),"À corriger","OK")))</f>
        <v/>
      </c>
    </row>
    <row r="118">
      <c r="A118" s="21" t="inlineStr"/>
      <c r="B118" s="22" t="inlineStr"/>
      <c r="C118" s="23">
        <f>IF(B118="","",B118-MOD(B118-'Paramètres'!$B$10-('Paramètres'!$B$7-1),7))</f>
        <v/>
      </c>
      <c r="D118" s="21" t="inlineStr"/>
      <c r="E118" s="2">
        <f>IF(D118="","",IFERROR(VLOOKUP(D118,'Paramètres'!$A$14:$F$113,2,FALSE),""))</f>
        <v/>
      </c>
      <c r="F118" s="16">
        <f>IF(OR(D118="",B118=""),"",IFERROR(IF(COUNTIFS('Paramètres'!$A$14:$A$113,D118,'Paramètres'!$C$14:$C$113,"&lt;="&amp;B118)&gt;0,VLOOKUP(D118,'Paramètres'!$A$14:$D$113,4,FALSE),""),""))</f>
        <v/>
      </c>
      <c r="G118" s="24" t="inlineStr"/>
      <c r="H118" s="15">
        <f>IF(OR(D118="",C118="",B118=""),"",IFERROR(SUMIFS($G$6:$G$305,$D$6:$D$305,D118,$C$6:$C$305,C118,$B$6:$B$305,"&lt;"&amp;B118),0))</f>
        <v/>
      </c>
      <c r="I118" s="15">
        <f>IF(D118="","",'Paramètres'!$B$5)</f>
        <v/>
      </c>
      <c r="J118" s="15">
        <f>IF(OR(G118="",I118=""),"",IFERROR(MIN(G118,MAX(0,I118-H118)),0))</f>
        <v/>
      </c>
      <c r="K118" s="15">
        <f>IF(OR(G118="",J118=""),"",IFERROR(MAX(0,G118-J118),0))</f>
        <v/>
      </c>
      <c r="L118" s="15">
        <f>IF(D118="","",'Paramètres'!$B$6)</f>
        <v/>
      </c>
      <c r="M118" s="16">
        <f>IF(OR(J118="",F118=""),"",IFERROR(J118*F118,0))</f>
        <v/>
      </c>
      <c r="N118" s="16">
        <f>IF(OR(K118="",F118="",L118=""),"",IFERROR(K118*F118*L118,0))</f>
        <v/>
      </c>
      <c r="O118" s="16">
        <f>IF(OR(M118="",N118=""),"",IFERROR(M118+N118,0))</f>
        <v/>
      </c>
      <c r="P118" s="21" t="inlineStr"/>
      <c r="Q118" s="21" t="inlineStr"/>
      <c r="R118" s="2">
        <f>IF(D118="","",IF(COUNTIFS($D$6:$D$305,D118,$B$6:$B$305,B118)&gt;1,"Doublon employé/date",IF(OR(B118="",G118="",G118&lt;0,G118&gt;24,F118=""),"À corriger","OK")))</f>
        <v/>
      </c>
    </row>
    <row r="119">
      <c r="A119" s="21" t="inlineStr"/>
      <c r="B119" s="22" t="inlineStr"/>
      <c r="C119" s="25">
        <f>IF(B119="","",B119-MOD(B119-'Paramètres'!$B$10-('Paramètres'!$B$7-1),7))</f>
        <v/>
      </c>
      <c r="D119" s="21" t="inlineStr"/>
      <c r="E119" s="17">
        <f>IF(D119="","",IFERROR(VLOOKUP(D119,'Paramètres'!$A$14:$F$113,2,FALSE),""))</f>
        <v/>
      </c>
      <c r="F119" s="19">
        <f>IF(OR(D119="",B119=""),"",IFERROR(IF(COUNTIFS('Paramètres'!$A$14:$A$113,D119,'Paramètres'!$C$14:$C$113,"&lt;="&amp;B119)&gt;0,VLOOKUP(D119,'Paramètres'!$A$14:$D$113,4,FALSE),""),""))</f>
        <v/>
      </c>
      <c r="G119" s="24" t="inlineStr"/>
      <c r="H119" s="18">
        <f>IF(OR(D119="",C119="",B119=""),"",IFERROR(SUMIFS($G$6:$G$305,$D$6:$D$305,D119,$C$6:$C$305,C119,$B$6:$B$305,"&lt;"&amp;B119),0))</f>
        <v/>
      </c>
      <c r="I119" s="18">
        <f>IF(D119="","",'Paramètres'!$B$5)</f>
        <v/>
      </c>
      <c r="J119" s="18">
        <f>IF(OR(G119="",I119=""),"",IFERROR(MIN(G119,MAX(0,I119-H119)),0))</f>
        <v/>
      </c>
      <c r="K119" s="18">
        <f>IF(OR(G119="",J119=""),"",IFERROR(MAX(0,G119-J119),0))</f>
        <v/>
      </c>
      <c r="L119" s="18">
        <f>IF(D119="","",'Paramètres'!$B$6)</f>
        <v/>
      </c>
      <c r="M119" s="19">
        <f>IF(OR(J119="",F119=""),"",IFERROR(J119*F119,0))</f>
        <v/>
      </c>
      <c r="N119" s="19">
        <f>IF(OR(K119="",F119="",L119=""),"",IFERROR(K119*F119*L119,0))</f>
        <v/>
      </c>
      <c r="O119" s="19">
        <f>IF(OR(M119="",N119=""),"",IFERROR(M119+N119,0))</f>
        <v/>
      </c>
      <c r="P119" s="21" t="inlineStr"/>
      <c r="Q119" s="21" t="inlineStr"/>
      <c r="R119" s="17">
        <f>IF(D119="","",IF(COUNTIFS($D$6:$D$305,D119,$B$6:$B$305,B119)&gt;1,"Doublon employé/date",IF(OR(B119="",G119="",G119&lt;0,G119&gt;24,F119=""),"À corriger","OK")))</f>
        <v/>
      </c>
    </row>
    <row r="120">
      <c r="A120" s="21" t="inlineStr"/>
      <c r="B120" s="22" t="inlineStr"/>
      <c r="C120" s="23">
        <f>IF(B120="","",B120-MOD(B120-'Paramètres'!$B$10-('Paramètres'!$B$7-1),7))</f>
        <v/>
      </c>
      <c r="D120" s="21" t="inlineStr"/>
      <c r="E120" s="2">
        <f>IF(D120="","",IFERROR(VLOOKUP(D120,'Paramètres'!$A$14:$F$113,2,FALSE),""))</f>
        <v/>
      </c>
      <c r="F120" s="16">
        <f>IF(OR(D120="",B120=""),"",IFERROR(IF(COUNTIFS('Paramètres'!$A$14:$A$113,D120,'Paramètres'!$C$14:$C$113,"&lt;="&amp;B120)&gt;0,VLOOKUP(D120,'Paramètres'!$A$14:$D$113,4,FALSE),""),""))</f>
        <v/>
      </c>
      <c r="G120" s="24" t="inlineStr"/>
      <c r="H120" s="15">
        <f>IF(OR(D120="",C120="",B120=""),"",IFERROR(SUMIFS($G$6:$G$305,$D$6:$D$305,D120,$C$6:$C$305,C120,$B$6:$B$305,"&lt;"&amp;B120),0))</f>
        <v/>
      </c>
      <c r="I120" s="15">
        <f>IF(D120="","",'Paramètres'!$B$5)</f>
        <v/>
      </c>
      <c r="J120" s="15">
        <f>IF(OR(G120="",I120=""),"",IFERROR(MIN(G120,MAX(0,I120-H120)),0))</f>
        <v/>
      </c>
      <c r="K120" s="15">
        <f>IF(OR(G120="",J120=""),"",IFERROR(MAX(0,G120-J120),0))</f>
        <v/>
      </c>
      <c r="L120" s="15">
        <f>IF(D120="","",'Paramètres'!$B$6)</f>
        <v/>
      </c>
      <c r="M120" s="16">
        <f>IF(OR(J120="",F120=""),"",IFERROR(J120*F120,0))</f>
        <v/>
      </c>
      <c r="N120" s="16">
        <f>IF(OR(K120="",F120="",L120=""),"",IFERROR(K120*F120*L120,0))</f>
        <v/>
      </c>
      <c r="O120" s="16">
        <f>IF(OR(M120="",N120=""),"",IFERROR(M120+N120,0))</f>
        <v/>
      </c>
      <c r="P120" s="21" t="inlineStr"/>
      <c r="Q120" s="21" t="inlineStr"/>
      <c r="R120" s="2">
        <f>IF(D120="","",IF(COUNTIFS($D$6:$D$305,D120,$B$6:$B$305,B120)&gt;1,"Doublon employé/date",IF(OR(B120="",G120="",G120&lt;0,G120&gt;24,F120=""),"À corriger","OK")))</f>
        <v/>
      </c>
    </row>
    <row r="121">
      <c r="A121" s="21" t="inlineStr"/>
      <c r="B121" s="22" t="inlineStr"/>
      <c r="C121" s="25">
        <f>IF(B121="","",B121-MOD(B121-'Paramètres'!$B$10-('Paramètres'!$B$7-1),7))</f>
        <v/>
      </c>
      <c r="D121" s="21" t="inlineStr"/>
      <c r="E121" s="17">
        <f>IF(D121="","",IFERROR(VLOOKUP(D121,'Paramètres'!$A$14:$F$113,2,FALSE),""))</f>
        <v/>
      </c>
      <c r="F121" s="19">
        <f>IF(OR(D121="",B121=""),"",IFERROR(IF(COUNTIFS('Paramètres'!$A$14:$A$113,D121,'Paramètres'!$C$14:$C$113,"&lt;="&amp;B121)&gt;0,VLOOKUP(D121,'Paramètres'!$A$14:$D$113,4,FALSE),""),""))</f>
        <v/>
      </c>
      <c r="G121" s="24" t="inlineStr"/>
      <c r="H121" s="18">
        <f>IF(OR(D121="",C121="",B121=""),"",IFERROR(SUMIFS($G$6:$G$305,$D$6:$D$305,D121,$C$6:$C$305,C121,$B$6:$B$305,"&lt;"&amp;B121),0))</f>
        <v/>
      </c>
      <c r="I121" s="18">
        <f>IF(D121="","",'Paramètres'!$B$5)</f>
        <v/>
      </c>
      <c r="J121" s="18">
        <f>IF(OR(G121="",I121=""),"",IFERROR(MIN(G121,MAX(0,I121-H121)),0))</f>
        <v/>
      </c>
      <c r="K121" s="18">
        <f>IF(OR(G121="",J121=""),"",IFERROR(MAX(0,G121-J121),0))</f>
        <v/>
      </c>
      <c r="L121" s="18">
        <f>IF(D121="","",'Paramètres'!$B$6)</f>
        <v/>
      </c>
      <c r="M121" s="19">
        <f>IF(OR(J121="",F121=""),"",IFERROR(J121*F121,0))</f>
        <v/>
      </c>
      <c r="N121" s="19">
        <f>IF(OR(K121="",F121="",L121=""),"",IFERROR(K121*F121*L121,0))</f>
        <v/>
      </c>
      <c r="O121" s="19">
        <f>IF(OR(M121="",N121=""),"",IFERROR(M121+N121,0))</f>
        <v/>
      </c>
      <c r="P121" s="21" t="inlineStr"/>
      <c r="Q121" s="21" t="inlineStr"/>
      <c r="R121" s="17">
        <f>IF(D121="","",IF(COUNTIFS($D$6:$D$305,D121,$B$6:$B$305,B121)&gt;1,"Doublon employé/date",IF(OR(B121="",G121="",G121&lt;0,G121&gt;24,F121=""),"À corriger","OK")))</f>
        <v/>
      </c>
    </row>
    <row r="122">
      <c r="A122" s="21" t="inlineStr"/>
      <c r="B122" s="22" t="inlineStr"/>
      <c r="C122" s="23">
        <f>IF(B122="","",B122-MOD(B122-'Paramètres'!$B$10-('Paramètres'!$B$7-1),7))</f>
        <v/>
      </c>
      <c r="D122" s="21" t="inlineStr"/>
      <c r="E122" s="2">
        <f>IF(D122="","",IFERROR(VLOOKUP(D122,'Paramètres'!$A$14:$F$113,2,FALSE),""))</f>
        <v/>
      </c>
      <c r="F122" s="16">
        <f>IF(OR(D122="",B122=""),"",IFERROR(IF(COUNTIFS('Paramètres'!$A$14:$A$113,D122,'Paramètres'!$C$14:$C$113,"&lt;="&amp;B122)&gt;0,VLOOKUP(D122,'Paramètres'!$A$14:$D$113,4,FALSE),""),""))</f>
        <v/>
      </c>
      <c r="G122" s="24" t="inlineStr"/>
      <c r="H122" s="15">
        <f>IF(OR(D122="",C122="",B122=""),"",IFERROR(SUMIFS($G$6:$G$305,$D$6:$D$305,D122,$C$6:$C$305,C122,$B$6:$B$305,"&lt;"&amp;B122),0))</f>
        <v/>
      </c>
      <c r="I122" s="15">
        <f>IF(D122="","",'Paramètres'!$B$5)</f>
        <v/>
      </c>
      <c r="J122" s="15">
        <f>IF(OR(G122="",I122=""),"",IFERROR(MIN(G122,MAX(0,I122-H122)),0))</f>
        <v/>
      </c>
      <c r="K122" s="15">
        <f>IF(OR(G122="",J122=""),"",IFERROR(MAX(0,G122-J122),0))</f>
        <v/>
      </c>
      <c r="L122" s="15">
        <f>IF(D122="","",'Paramètres'!$B$6)</f>
        <v/>
      </c>
      <c r="M122" s="16">
        <f>IF(OR(J122="",F122=""),"",IFERROR(J122*F122,0))</f>
        <v/>
      </c>
      <c r="N122" s="16">
        <f>IF(OR(K122="",F122="",L122=""),"",IFERROR(K122*F122*L122,0))</f>
        <v/>
      </c>
      <c r="O122" s="16">
        <f>IF(OR(M122="",N122=""),"",IFERROR(M122+N122,0))</f>
        <v/>
      </c>
      <c r="P122" s="21" t="inlineStr"/>
      <c r="Q122" s="21" t="inlineStr"/>
      <c r="R122" s="2">
        <f>IF(D122="","",IF(COUNTIFS($D$6:$D$305,D122,$B$6:$B$305,B122)&gt;1,"Doublon employé/date",IF(OR(B122="",G122="",G122&lt;0,G122&gt;24,F122=""),"À corriger","OK")))</f>
        <v/>
      </c>
    </row>
    <row r="123">
      <c r="A123" s="21" t="inlineStr"/>
      <c r="B123" s="22" t="inlineStr"/>
      <c r="C123" s="25">
        <f>IF(B123="","",B123-MOD(B123-'Paramètres'!$B$10-('Paramètres'!$B$7-1),7))</f>
        <v/>
      </c>
      <c r="D123" s="21" t="inlineStr"/>
      <c r="E123" s="17">
        <f>IF(D123="","",IFERROR(VLOOKUP(D123,'Paramètres'!$A$14:$F$113,2,FALSE),""))</f>
        <v/>
      </c>
      <c r="F123" s="19">
        <f>IF(OR(D123="",B123=""),"",IFERROR(IF(COUNTIFS('Paramètres'!$A$14:$A$113,D123,'Paramètres'!$C$14:$C$113,"&lt;="&amp;B123)&gt;0,VLOOKUP(D123,'Paramètres'!$A$14:$D$113,4,FALSE),""),""))</f>
        <v/>
      </c>
      <c r="G123" s="24" t="inlineStr"/>
      <c r="H123" s="18">
        <f>IF(OR(D123="",C123="",B123=""),"",IFERROR(SUMIFS($G$6:$G$305,$D$6:$D$305,D123,$C$6:$C$305,C123,$B$6:$B$305,"&lt;"&amp;B123),0))</f>
        <v/>
      </c>
      <c r="I123" s="18">
        <f>IF(D123="","",'Paramètres'!$B$5)</f>
        <v/>
      </c>
      <c r="J123" s="18">
        <f>IF(OR(G123="",I123=""),"",IFERROR(MIN(G123,MAX(0,I123-H123)),0))</f>
        <v/>
      </c>
      <c r="K123" s="18">
        <f>IF(OR(G123="",J123=""),"",IFERROR(MAX(0,G123-J123),0))</f>
        <v/>
      </c>
      <c r="L123" s="18">
        <f>IF(D123="","",'Paramètres'!$B$6)</f>
        <v/>
      </c>
      <c r="M123" s="19">
        <f>IF(OR(J123="",F123=""),"",IFERROR(J123*F123,0))</f>
        <v/>
      </c>
      <c r="N123" s="19">
        <f>IF(OR(K123="",F123="",L123=""),"",IFERROR(K123*F123*L123,0))</f>
        <v/>
      </c>
      <c r="O123" s="19">
        <f>IF(OR(M123="",N123=""),"",IFERROR(M123+N123,0))</f>
        <v/>
      </c>
      <c r="P123" s="21" t="inlineStr"/>
      <c r="Q123" s="21" t="inlineStr"/>
      <c r="R123" s="17">
        <f>IF(D123="","",IF(COUNTIFS($D$6:$D$305,D123,$B$6:$B$305,B123)&gt;1,"Doublon employé/date",IF(OR(B123="",G123="",G123&lt;0,G123&gt;24,F123=""),"À corriger","OK")))</f>
        <v/>
      </c>
    </row>
    <row r="124">
      <c r="A124" s="21" t="inlineStr"/>
      <c r="B124" s="22" t="inlineStr"/>
      <c r="C124" s="23">
        <f>IF(B124="","",B124-MOD(B124-'Paramètres'!$B$10-('Paramètres'!$B$7-1),7))</f>
        <v/>
      </c>
      <c r="D124" s="21" t="inlineStr"/>
      <c r="E124" s="2">
        <f>IF(D124="","",IFERROR(VLOOKUP(D124,'Paramètres'!$A$14:$F$113,2,FALSE),""))</f>
        <v/>
      </c>
      <c r="F124" s="16">
        <f>IF(OR(D124="",B124=""),"",IFERROR(IF(COUNTIFS('Paramètres'!$A$14:$A$113,D124,'Paramètres'!$C$14:$C$113,"&lt;="&amp;B124)&gt;0,VLOOKUP(D124,'Paramètres'!$A$14:$D$113,4,FALSE),""),""))</f>
        <v/>
      </c>
      <c r="G124" s="24" t="inlineStr"/>
      <c r="H124" s="15">
        <f>IF(OR(D124="",C124="",B124=""),"",IFERROR(SUMIFS($G$6:$G$305,$D$6:$D$305,D124,$C$6:$C$305,C124,$B$6:$B$305,"&lt;"&amp;B124),0))</f>
        <v/>
      </c>
      <c r="I124" s="15">
        <f>IF(D124="","",'Paramètres'!$B$5)</f>
        <v/>
      </c>
      <c r="J124" s="15">
        <f>IF(OR(G124="",I124=""),"",IFERROR(MIN(G124,MAX(0,I124-H124)),0))</f>
        <v/>
      </c>
      <c r="K124" s="15">
        <f>IF(OR(G124="",J124=""),"",IFERROR(MAX(0,G124-J124),0))</f>
        <v/>
      </c>
      <c r="L124" s="15">
        <f>IF(D124="","",'Paramètres'!$B$6)</f>
        <v/>
      </c>
      <c r="M124" s="16">
        <f>IF(OR(J124="",F124=""),"",IFERROR(J124*F124,0))</f>
        <v/>
      </c>
      <c r="N124" s="16">
        <f>IF(OR(K124="",F124="",L124=""),"",IFERROR(K124*F124*L124,0))</f>
        <v/>
      </c>
      <c r="O124" s="16">
        <f>IF(OR(M124="",N124=""),"",IFERROR(M124+N124,0))</f>
        <v/>
      </c>
      <c r="P124" s="21" t="inlineStr"/>
      <c r="Q124" s="21" t="inlineStr"/>
      <c r="R124" s="2">
        <f>IF(D124="","",IF(COUNTIFS($D$6:$D$305,D124,$B$6:$B$305,B124)&gt;1,"Doublon employé/date",IF(OR(B124="",G124="",G124&lt;0,G124&gt;24,F124=""),"À corriger","OK")))</f>
        <v/>
      </c>
    </row>
    <row r="125">
      <c r="A125" s="21" t="inlineStr"/>
      <c r="B125" s="22" t="inlineStr"/>
      <c r="C125" s="25">
        <f>IF(B125="","",B125-MOD(B125-'Paramètres'!$B$10-('Paramètres'!$B$7-1),7))</f>
        <v/>
      </c>
      <c r="D125" s="21" t="inlineStr"/>
      <c r="E125" s="17">
        <f>IF(D125="","",IFERROR(VLOOKUP(D125,'Paramètres'!$A$14:$F$113,2,FALSE),""))</f>
        <v/>
      </c>
      <c r="F125" s="19">
        <f>IF(OR(D125="",B125=""),"",IFERROR(IF(COUNTIFS('Paramètres'!$A$14:$A$113,D125,'Paramètres'!$C$14:$C$113,"&lt;="&amp;B125)&gt;0,VLOOKUP(D125,'Paramètres'!$A$14:$D$113,4,FALSE),""),""))</f>
        <v/>
      </c>
      <c r="G125" s="24" t="inlineStr"/>
      <c r="H125" s="18">
        <f>IF(OR(D125="",C125="",B125=""),"",IFERROR(SUMIFS($G$6:$G$305,$D$6:$D$305,D125,$C$6:$C$305,C125,$B$6:$B$305,"&lt;"&amp;B125),0))</f>
        <v/>
      </c>
      <c r="I125" s="18">
        <f>IF(D125="","",'Paramètres'!$B$5)</f>
        <v/>
      </c>
      <c r="J125" s="18">
        <f>IF(OR(G125="",I125=""),"",IFERROR(MIN(G125,MAX(0,I125-H125)),0))</f>
        <v/>
      </c>
      <c r="K125" s="18">
        <f>IF(OR(G125="",J125=""),"",IFERROR(MAX(0,G125-J125),0))</f>
        <v/>
      </c>
      <c r="L125" s="18">
        <f>IF(D125="","",'Paramètres'!$B$6)</f>
        <v/>
      </c>
      <c r="M125" s="19">
        <f>IF(OR(J125="",F125=""),"",IFERROR(J125*F125,0))</f>
        <v/>
      </c>
      <c r="N125" s="19">
        <f>IF(OR(K125="",F125="",L125=""),"",IFERROR(K125*F125*L125,0))</f>
        <v/>
      </c>
      <c r="O125" s="19">
        <f>IF(OR(M125="",N125=""),"",IFERROR(M125+N125,0))</f>
        <v/>
      </c>
      <c r="P125" s="21" t="inlineStr"/>
      <c r="Q125" s="21" t="inlineStr"/>
      <c r="R125" s="17">
        <f>IF(D125="","",IF(COUNTIFS($D$6:$D$305,D125,$B$6:$B$305,B125)&gt;1,"Doublon employé/date",IF(OR(B125="",G125="",G125&lt;0,G125&gt;24,F125=""),"À corriger","OK")))</f>
        <v/>
      </c>
    </row>
    <row r="126">
      <c r="A126" s="21" t="inlineStr"/>
      <c r="B126" s="22" t="inlineStr"/>
      <c r="C126" s="23">
        <f>IF(B126="","",B126-MOD(B126-'Paramètres'!$B$10-('Paramètres'!$B$7-1),7))</f>
        <v/>
      </c>
      <c r="D126" s="21" t="inlineStr"/>
      <c r="E126" s="2">
        <f>IF(D126="","",IFERROR(VLOOKUP(D126,'Paramètres'!$A$14:$F$113,2,FALSE),""))</f>
        <v/>
      </c>
      <c r="F126" s="16">
        <f>IF(OR(D126="",B126=""),"",IFERROR(IF(COUNTIFS('Paramètres'!$A$14:$A$113,D126,'Paramètres'!$C$14:$C$113,"&lt;="&amp;B126)&gt;0,VLOOKUP(D126,'Paramètres'!$A$14:$D$113,4,FALSE),""),""))</f>
        <v/>
      </c>
      <c r="G126" s="24" t="inlineStr"/>
      <c r="H126" s="15">
        <f>IF(OR(D126="",C126="",B126=""),"",IFERROR(SUMIFS($G$6:$G$305,$D$6:$D$305,D126,$C$6:$C$305,C126,$B$6:$B$305,"&lt;"&amp;B126),0))</f>
        <v/>
      </c>
      <c r="I126" s="15">
        <f>IF(D126="","",'Paramètres'!$B$5)</f>
        <v/>
      </c>
      <c r="J126" s="15">
        <f>IF(OR(G126="",I126=""),"",IFERROR(MIN(G126,MAX(0,I126-H126)),0))</f>
        <v/>
      </c>
      <c r="K126" s="15">
        <f>IF(OR(G126="",J126=""),"",IFERROR(MAX(0,G126-J126),0))</f>
        <v/>
      </c>
      <c r="L126" s="15">
        <f>IF(D126="","",'Paramètres'!$B$6)</f>
        <v/>
      </c>
      <c r="M126" s="16">
        <f>IF(OR(J126="",F126=""),"",IFERROR(J126*F126,0))</f>
        <v/>
      </c>
      <c r="N126" s="16">
        <f>IF(OR(K126="",F126="",L126=""),"",IFERROR(K126*F126*L126,0))</f>
        <v/>
      </c>
      <c r="O126" s="16">
        <f>IF(OR(M126="",N126=""),"",IFERROR(M126+N126,0))</f>
        <v/>
      </c>
      <c r="P126" s="21" t="inlineStr"/>
      <c r="Q126" s="21" t="inlineStr"/>
      <c r="R126" s="2">
        <f>IF(D126="","",IF(COUNTIFS($D$6:$D$305,D126,$B$6:$B$305,B126)&gt;1,"Doublon employé/date",IF(OR(B126="",G126="",G126&lt;0,G126&gt;24,F126=""),"À corriger","OK")))</f>
        <v/>
      </c>
    </row>
    <row r="127">
      <c r="A127" s="21" t="inlineStr"/>
      <c r="B127" s="22" t="inlineStr"/>
      <c r="C127" s="25">
        <f>IF(B127="","",B127-MOD(B127-'Paramètres'!$B$10-('Paramètres'!$B$7-1),7))</f>
        <v/>
      </c>
      <c r="D127" s="21" t="inlineStr"/>
      <c r="E127" s="17">
        <f>IF(D127="","",IFERROR(VLOOKUP(D127,'Paramètres'!$A$14:$F$113,2,FALSE),""))</f>
        <v/>
      </c>
      <c r="F127" s="19">
        <f>IF(OR(D127="",B127=""),"",IFERROR(IF(COUNTIFS('Paramètres'!$A$14:$A$113,D127,'Paramètres'!$C$14:$C$113,"&lt;="&amp;B127)&gt;0,VLOOKUP(D127,'Paramètres'!$A$14:$D$113,4,FALSE),""),""))</f>
        <v/>
      </c>
      <c r="G127" s="24" t="inlineStr"/>
      <c r="H127" s="18">
        <f>IF(OR(D127="",C127="",B127=""),"",IFERROR(SUMIFS($G$6:$G$305,$D$6:$D$305,D127,$C$6:$C$305,C127,$B$6:$B$305,"&lt;"&amp;B127),0))</f>
        <v/>
      </c>
      <c r="I127" s="18">
        <f>IF(D127="","",'Paramètres'!$B$5)</f>
        <v/>
      </c>
      <c r="J127" s="18">
        <f>IF(OR(G127="",I127=""),"",IFERROR(MIN(G127,MAX(0,I127-H127)),0))</f>
        <v/>
      </c>
      <c r="K127" s="18">
        <f>IF(OR(G127="",J127=""),"",IFERROR(MAX(0,G127-J127),0))</f>
        <v/>
      </c>
      <c r="L127" s="18">
        <f>IF(D127="","",'Paramètres'!$B$6)</f>
        <v/>
      </c>
      <c r="M127" s="19">
        <f>IF(OR(J127="",F127=""),"",IFERROR(J127*F127,0))</f>
        <v/>
      </c>
      <c r="N127" s="19">
        <f>IF(OR(K127="",F127="",L127=""),"",IFERROR(K127*F127*L127,0))</f>
        <v/>
      </c>
      <c r="O127" s="19">
        <f>IF(OR(M127="",N127=""),"",IFERROR(M127+N127,0))</f>
        <v/>
      </c>
      <c r="P127" s="21" t="inlineStr"/>
      <c r="Q127" s="21" t="inlineStr"/>
      <c r="R127" s="17">
        <f>IF(D127="","",IF(COUNTIFS($D$6:$D$305,D127,$B$6:$B$305,B127)&gt;1,"Doublon employé/date",IF(OR(B127="",G127="",G127&lt;0,G127&gt;24,F127=""),"À corriger","OK")))</f>
        <v/>
      </c>
    </row>
    <row r="128">
      <c r="A128" s="21" t="inlineStr"/>
      <c r="B128" s="22" t="inlineStr"/>
      <c r="C128" s="23">
        <f>IF(B128="","",B128-MOD(B128-'Paramètres'!$B$10-('Paramètres'!$B$7-1),7))</f>
        <v/>
      </c>
      <c r="D128" s="21" t="inlineStr"/>
      <c r="E128" s="2">
        <f>IF(D128="","",IFERROR(VLOOKUP(D128,'Paramètres'!$A$14:$F$113,2,FALSE),""))</f>
        <v/>
      </c>
      <c r="F128" s="16">
        <f>IF(OR(D128="",B128=""),"",IFERROR(IF(COUNTIFS('Paramètres'!$A$14:$A$113,D128,'Paramètres'!$C$14:$C$113,"&lt;="&amp;B128)&gt;0,VLOOKUP(D128,'Paramètres'!$A$14:$D$113,4,FALSE),""),""))</f>
        <v/>
      </c>
      <c r="G128" s="24" t="inlineStr"/>
      <c r="H128" s="15">
        <f>IF(OR(D128="",C128="",B128=""),"",IFERROR(SUMIFS($G$6:$G$305,$D$6:$D$305,D128,$C$6:$C$305,C128,$B$6:$B$305,"&lt;"&amp;B128),0))</f>
        <v/>
      </c>
      <c r="I128" s="15">
        <f>IF(D128="","",'Paramètres'!$B$5)</f>
        <v/>
      </c>
      <c r="J128" s="15">
        <f>IF(OR(G128="",I128=""),"",IFERROR(MIN(G128,MAX(0,I128-H128)),0))</f>
        <v/>
      </c>
      <c r="K128" s="15">
        <f>IF(OR(G128="",J128=""),"",IFERROR(MAX(0,G128-J128),0))</f>
        <v/>
      </c>
      <c r="L128" s="15">
        <f>IF(D128="","",'Paramètres'!$B$6)</f>
        <v/>
      </c>
      <c r="M128" s="16">
        <f>IF(OR(J128="",F128=""),"",IFERROR(J128*F128,0))</f>
        <v/>
      </c>
      <c r="N128" s="16">
        <f>IF(OR(K128="",F128="",L128=""),"",IFERROR(K128*F128*L128,0))</f>
        <v/>
      </c>
      <c r="O128" s="16">
        <f>IF(OR(M128="",N128=""),"",IFERROR(M128+N128,0))</f>
        <v/>
      </c>
      <c r="P128" s="21" t="inlineStr"/>
      <c r="Q128" s="21" t="inlineStr"/>
      <c r="R128" s="2">
        <f>IF(D128="","",IF(COUNTIFS($D$6:$D$305,D128,$B$6:$B$305,B128)&gt;1,"Doublon employé/date",IF(OR(B128="",G128="",G128&lt;0,G128&gt;24,F128=""),"À corriger","OK")))</f>
        <v/>
      </c>
    </row>
    <row r="129">
      <c r="A129" s="21" t="inlineStr"/>
      <c r="B129" s="22" t="inlineStr"/>
      <c r="C129" s="25">
        <f>IF(B129="","",B129-MOD(B129-'Paramètres'!$B$10-('Paramètres'!$B$7-1),7))</f>
        <v/>
      </c>
      <c r="D129" s="21" t="inlineStr"/>
      <c r="E129" s="17">
        <f>IF(D129="","",IFERROR(VLOOKUP(D129,'Paramètres'!$A$14:$F$113,2,FALSE),""))</f>
        <v/>
      </c>
      <c r="F129" s="19">
        <f>IF(OR(D129="",B129=""),"",IFERROR(IF(COUNTIFS('Paramètres'!$A$14:$A$113,D129,'Paramètres'!$C$14:$C$113,"&lt;="&amp;B129)&gt;0,VLOOKUP(D129,'Paramètres'!$A$14:$D$113,4,FALSE),""),""))</f>
        <v/>
      </c>
      <c r="G129" s="24" t="inlineStr"/>
      <c r="H129" s="18">
        <f>IF(OR(D129="",C129="",B129=""),"",IFERROR(SUMIFS($G$6:$G$305,$D$6:$D$305,D129,$C$6:$C$305,C129,$B$6:$B$305,"&lt;"&amp;B129),0))</f>
        <v/>
      </c>
      <c r="I129" s="18">
        <f>IF(D129="","",'Paramètres'!$B$5)</f>
        <v/>
      </c>
      <c r="J129" s="18">
        <f>IF(OR(G129="",I129=""),"",IFERROR(MIN(G129,MAX(0,I129-H129)),0))</f>
        <v/>
      </c>
      <c r="K129" s="18">
        <f>IF(OR(G129="",J129=""),"",IFERROR(MAX(0,G129-J129),0))</f>
        <v/>
      </c>
      <c r="L129" s="18">
        <f>IF(D129="","",'Paramètres'!$B$6)</f>
        <v/>
      </c>
      <c r="M129" s="19">
        <f>IF(OR(J129="",F129=""),"",IFERROR(J129*F129,0))</f>
        <v/>
      </c>
      <c r="N129" s="19">
        <f>IF(OR(K129="",F129="",L129=""),"",IFERROR(K129*F129*L129,0))</f>
        <v/>
      </c>
      <c r="O129" s="19">
        <f>IF(OR(M129="",N129=""),"",IFERROR(M129+N129,0))</f>
        <v/>
      </c>
      <c r="P129" s="21" t="inlineStr"/>
      <c r="Q129" s="21" t="inlineStr"/>
      <c r="R129" s="17">
        <f>IF(D129="","",IF(COUNTIFS($D$6:$D$305,D129,$B$6:$B$305,B129)&gt;1,"Doublon employé/date",IF(OR(B129="",G129="",G129&lt;0,G129&gt;24,F129=""),"À corriger","OK")))</f>
        <v/>
      </c>
    </row>
    <row r="130">
      <c r="A130" s="21" t="inlineStr"/>
      <c r="B130" s="22" t="inlineStr"/>
      <c r="C130" s="23">
        <f>IF(B130="","",B130-MOD(B130-'Paramètres'!$B$10-('Paramètres'!$B$7-1),7))</f>
        <v/>
      </c>
      <c r="D130" s="21" t="inlineStr"/>
      <c r="E130" s="2">
        <f>IF(D130="","",IFERROR(VLOOKUP(D130,'Paramètres'!$A$14:$F$113,2,FALSE),""))</f>
        <v/>
      </c>
      <c r="F130" s="16">
        <f>IF(OR(D130="",B130=""),"",IFERROR(IF(COUNTIFS('Paramètres'!$A$14:$A$113,D130,'Paramètres'!$C$14:$C$113,"&lt;="&amp;B130)&gt;0,VLOOKUP(D130,'Paramètres'!$A$14:$D$113,4,FALSE),""),""))</f>
        <v/>
      </c>
      <c r="G130" s="24" t="inlineStr"/>
      <c r="H130" s="15">
        <f>IF(OR(D130="",C130="",B130=""),"",IFERROR(SUMIFS($G$6:$G$305,$D$6:$D$305,D130,$C$6:$C$305,C130,$B$6:$B$305,"&lt;"&amp;B130),0))</f>
        <v/>
      </c>
      <c r="I130" s="15">
        <f>IF(D130="","",'Paramètres'!$B$5)</f>
        <v/>
      </c>
      <c r="J130" s="15">
        <f>IF(OR(G130="",I130=""),"",IFERROR(MIN(G130,MAX(0,I130-H130)),0))</f>
        <v/>
      </c>
      <c r="K130" s="15">
        <f>IF(OR(G130="",J130=""),"",IFERROR(MAX(0,G130-J130),0))</f>
        <v/>
      </c>
      <c r="L130" s="15">
        <f>IF(D130="","",'Paramètres'!$B$6)</f>
        <v/>
      </c>
      <c r="M130" s="16">
        <f>IF(OR(J130="",F130=""),"",IFERROR(J130*F130,0))</f>
        <v/>
      </c>
      <c r="N130" s="16">
        <f>IF(OR(K130="",F130="",L130=""),"",IFERROR(K130*F130*L130,0))</f>
        <v/>
      </c>
      <c r="O130" s="16">
        <f>IF(OR(M130="",N130=""),"",IFERROR(M130+N130,0))</f>
        <v/>
      </c>
      <c r="P130" s="21" t="inlineStr"/>
      <c r="Q130" s="21" t="inlineStr"/>
      <c r="R130" s="2">
        <f>IF(D130="","",IF(COUNTIFS($D$6:$D$305,D130,$B$6:$B$305,B130)&gt;1,"Doublon employé/date",IF(OR(B130="",G130="",G130&lt;0,G130&gt;24,F130=""),"À corriger","OK")))</f>
        <v/>
      </c>
    </row>
    <row r="131">
      <c r="A131" s="21" t="inlineStr"/>
      <c r="B131" s="22" t="inlineStr"/>
      <c r="C131" s="25">
        <f>IF(B131="","",B131-MOD(B131-'Paramètres'!$B$10-('Paramètres'!$B$7-1),7))</f>
        <v/>
      </c>
      <c r="D131" s="21" t="inlineStr"/>
      <c r="E131" s="17">
        <f>IF(D131="","",IFERROR(VLOOKUP(D131,'Paramètres'!$A$14:$F$113,2,FALSE),""))</f>
        <v/>
      </c>
      <c r="F131" s="19">
        <f>IF(OR(D131="",B131=""),"",IFERROR(IF(COUNTIFS('Paramètres'!$A$14:$A$113,D131,'Paramètres'!$C$14:$C$113,"&lt;="&amp;B131)&gt;0,VLOOKUP(D131,'Paramètres'!$A$14:$D$113,4,FALSE),""),""))</f>
        <v/>
      </c>
      <c r="G131" s="24" t="inlineStr"/>
      <c r="H131" s="18">
        <f>IF(OR(D131="",C131="",B131=""),"",IFERROR(SUMIFS($G$6:$G$305,$D$6:$D$305,D131,$C$6:$C$305,C131,$B$6:$B$305,"&lt;"&amp;B131),0))</f>
        <v/>
      </c>
      <c r="I131" s="18">
        <f>IF(D131="","",'Paramètres'!$B$5)</f>
        <v/>
      </c>
      <c r="J131" s="18">
        <f>IF(OR(G131="",I131=""),"",IFERROR(MIN(G131,MAX(0,I131-H131)),0))</f>
        <v/>
      </c>
      <c r="K131" s="18">
        <f>IF(OR(G131="",J131=""),"",IFERROR(MAX(0,G131-J131),0))</f>
        <v/>
      </c>
      <c r="L131" s="18">
        <f>IF(D131="","",'Paramètres'!$B$6)</f>
        <v/>
      </c>
      <c r="M131" s="19">
        <f>IF(OR(J131="",F131=""),"",IFERROR(J131*F131,0))</f>
        <v/>
      </c>
      <c r="N131" s="19">
        <f>IF(OR(K131="",F131="",L131=""),"",IFERROR(K131*F131*L131,0))</f>
        <v/>
      </c>
      <c r="O131" s="19">
        <f>IF(OR(M131="",N131=""),"",IFERROR(M131+N131,0))</f>
        <v/>
      </c>
      <c r="P131" s="21" t="inlineStr"/>
      <c r="Q131" s="21" t="inlineStr"/>
      <c r="R131" s="17">
        <f>IF(D131="","",IF(COUNTIFS($D$6:$D$305,D131,$B$6:$B$305,B131)&gt;1,"Doublon employé/date",IF(OR(B131="",G131="",G131&lt;0,G131&gt;24,F131=""),"À corriger","OK")))</f>
        <v/>
      </c>
    </row>
    <row r="132">
      <c r="A132" s="21" t="inlineStr"/>
      <c r="B132" s="22" t="inlineStr"/>
      <c r="C132" s="23">
        <f>IF(B132="","",B132-MOD(B132-'Paramètres'!$B$10-('Paramètres'!$B$7-1),7))</f>
        <v/>
      </c>
      <c r="D132" s="21" t="inlineStr"/>
      <c r="E132" s="2">
        <f>IF(D132="","",IFERROR(VLOOKUP(D132,'Paramètres'!$A$14:$F$113,2,FALSE),""))</f>
        <v/>
      </c>
      <c r="F132" s="16">
        <f>IF(OR(D132="",B132=""),"",IFERROR(IF(COUNTIFS('Paramètres'!$A$14:$A$113,D132,'Paramètres'!$C$14:$C$113,"&lt;="&amp;B132)&gt;0,VLOOKUP(D132,'Paramètres'!$A$14:$D$113,4,FALSE),""),""))</f>
        <v/>
      </c>
      <c r="G132" s="24" t="inlineStr"/>
      <c r="H132" s="15">
        <f>IF(OR(D132="",C132="",B132=""),"",IFERROR(SUMIFS($G$6:$G$305,$D$6:$D$305,D132,$C$6:$C$305,C132,$B$6:$B$305,"&lt;"&amp;B132),0))</f>
        <v/>
      </c>
      <c r="I132" s="15">
        <f>IF(D132="","",'Paramètres'!$B$5)</f>
        <v/>
      </c>
      <c r="J132" s="15">
        <f>IF(OR(G132="",I132=""),"",IFERROR(MIN(G132,MAX(0,I132-H132)),0))</f>
        <v/>
      </c>
      <c r="K132" s="15">
        <f>IF(OR(G132="",J132=""),"",IFERROR(MAX(0,G132-J132),0))</f>
        <v/>
      </c>
      <c r="L132" s="15">
        <f>IF(D132="","",'Paramètres'!$B$6)</f>
        <v/>
      </c>
      <c r="M132" s="16">
        <f>IF(OR(J132="",F132=""),"",IFERROR(J132*F132,0))</f>
        <v/>
      </c>
      <c r="N132" s="16">
        <f>IF(OR(K132="",F132="",L132=""),"",IFERROR(K132*F132*L132,0))</f>
        <v/>
      </c>
      <c r="O132" s="16">
        <f>IF(OR(M132="",N132=""),"",IFERROR(M132+N132,0))</f>
        <v/>
      </c>
      <c r="P132" s="21" t="inlineStr"/>
      <c r="Q132" s="21" t="inlineStr"/>
      <c r="R132" s="2">
        <f>IF(D132="","",IF(COUNTIFS($D$6:$D$305,D132,$B$6:$B$305,B132)&gt;1,"Doublon employé/date",IF(OR(B132="",G132="",G132&lt;0,G132&gt;24,F132=""),"À corriger","OK")))</f>
        <v/>
      </c>
    </row>
    <row r="133">
      <c r="A133" s="21" t="inlineStr"/>
      <c r="B133" s="22" t="inlineStr"/>
      <c r="C133" s="25">
        <f>IF(B133="","",B133-MOD(B133-'Paramètres'!$B$10-('Paramètres'!$B$7-1),7))</f>
        <v/>
      </c>
      <c r="D133" s="21" t="inlineStr"/>
      <c r="E133" s="17">
        <f>IF(D133="","",IFERROR(VLOOKUP(D133,'Paramètres'!$A$14:$F$113,2,FALSE),""))</f>
        <v/>
      </c>
      <c r="F133" s="19">
        <f>IF(OR(D133="",B133=""),"",IFERROR(IF(COUNTIFS('Paramètres'!$A$14:$A$113,D133,'Paramètres'!$C$14:$C$113,"&lt;="&amp;B133)&gt;0,VLOOKUP(D133,'Paramètres'!$A$14:$D$113,4,FALSE),""),""))</f>
        <v/>
      </c>
      <c r="G133" s="24" t="inlineStr"/>
      <c r="H133" s="18">
        <f>IF(OR(D133="",C133="",B133=""),"",IFERROR(SUMIFS($G$6:$G$305,$D$6:$D$305,D133,$C$6:$C$305,C133,$B$6:$B$305,"&lt;"&amp;B133),0))</f>
        <v/>
      </c>
      <c r="I133" s="18">
        <f>IF(D133="","",'Paramètres'!$B$5)</f>
        <v/>
      </c>
      <c r="J133" s="18">
        <f>IF(OR(G133="",I133=""),"",IFERROR(MIN(G133,MAX(0,I133-H133)),0))</f>
        <v/>
      </c>
      <c r="K133" s="18">
        <f>IF(OR(G133="",J133=""),"",IFERROR(MAX(0,G133-J133),0))</f>
        <v/>
      </c>
      <c r="L133" s="18">
        <f>IF(D133="","",'Paramètres'!$B$6)</f>
        <v/>
      </c>
      <c r="M133" s="19">
        <f>IF(OR(J133="",F133=""),"",IFERROR(J133*F133,0))</f>
        <v/>
      </c>
      <c r="N133" s="19">
        <f>IF(OR(K133="",F133="",L133=""),"",IFERROR(K133*F133*L133,0))</f>
        <v/>
      </c>
      <c r="O133" s="19">
        <f>IF(OR(M133="",N133=""),"",IFERROR(M133+N133,0))</f>
        <v/>
      </c>
      <c r="P133" s="21" t="inlineStr"/>
      <c r="Q133" s="21" t="inlineStr"/>
      <c r="R133" s="17">
        <f>IF(D133="","",IF(COUNTIFS($D$6:$D$305,D133,$B$6:$B$305,B133)&gt;1,"Doublon employé/date",IF(OR(B133="",G133="",G133&lt;0,G133&gt;24,F133=""),"À corriger","OK")))</f>
        <v/>
      </c>
    </row>
    <row r="134">
      <c r="A134" s="21" t="inlineStr"/>
      <c r="B134" s="22" t="inlineStr"/>
      <c r="C134" s="23">
        <f>IF(B134="","",B134-MOD(B134-'Paramètres'!$B$10-('Paramètres'!$B$7-1),7))</f>
        <v/>
      </c>
      <c r="D134" s="21" t="inlineStr"/>
      <c r="E134" s="2">
        <f>IF(D134="","",IFERROR(VLOOKUP(D134,'Paramètres'!$A$14:$F$113,2,FALSE),""))</f>
        <v/>
      </c>
      <c r="F134" s="16">
        <f>IF(OR(D134="",B134=""),"",IFERROR(IF(COUNTIFS('Paramètres'!$A$14:$A$113,D134,'Paramètres'!$C$14:$C$113,"&lt;="&amp;B134)&gt;0,VLOOKUP(D134,'Paramètres'!$A$14:$D$113,4,FALSE),""),""))</f>
        <v/>
      </c>
      <c r="G134" s="24" t="inlineStr"/>
      <c r="H134" s="15">
        <f>IF(OR(D134="",C134="",B134=""),"",IFERROR(SUMIFS($G$6:$G$305,$D$6:$D$305,D134,$C$6:$C$305,C134,$B$6:$B$305,"&lt;"&amp;B134),0))</f>
        <v/>
      </c>
      <c r="I134" s="15">
        <f>IF(D134="","",'Paramètres'!$B$5)</f>
        <v/>
      </c>
      <c r="J134" s="15">
        <f>IF(OR(G134="",I134=""),"",IFERROR(MIN(G134,MAX(0,I134-H134)),0))</f>
        <v/>
      </c>
      <c r="K134" s="15">
        <f>IF(OR(G134="",J134=""),"",IFERROR(MAX(0,G134-J134),0))</f>
        <v/>
      </c>
      <c r="L134" s="15">
        <f>IF(D134="","",'Paramètres'!$B$6)</f>
        <v/>
      </c>
      <c r="M134" s="16">
        <f>IF(OR(J134="",F134=""),"",IFERROR(J134*F134,0))</f>
        <v/>
      </c>
      <c r="N134" s="16">
        <f>IF(OR(K134="",F134="",L134=""),"",IFERROR(K134*F134*L134,0))</f>
        <v/>
      </c>
      <c r="O134" s="16">
        <f>IF(OR(M134="",N134=""),"",IFERROR(M134+N134,0))</f>
        <v/>
      </c>
      <c r="P134" s="21" t="inlineStr"/>
      <c r="Q134" s="21" t="inlineStr"/>
      <c r="R134" s="2">
        <f>IF(D134="","",IF(COUNTIFS($D$6:$D$305,D134,$B$6:$B$305,B134)&gt;1,"Doublon employé/date",IF(OR(B134="",G134="",G134&lt;0,G134&gt;24,F134=""),"À corriger","OK")))</f>
        <v/>
      </c>
    </row>
    <row r="135">
      <c r="A135" s="21" t="inlineStr"/>
      <c r="B135" s="22" t="inlineStr"/>
      <c r="C135" s="25">
        <f>IF(B135="","",B135-MOD(B135-'Paramètres'!$B$10-('Paramètres'!$B$7-1),7))</f>
        <v/>
      </c>
      <c r="D135" s="21" t="inlineStr"/>
      <c r="E135" s="17">
        <f>IF(D135="","",IFERROR(VLOOKUP(D135,'Paramètres'!$A$14:$F$113,2,FALSE),""))</f>
        <v/>
      </c>
      <c r="F135" s="19">
        <f>IF(OR(D135="",B135=""),"",IFERROR(IF(COUNTIFS('Paramètres'!$A$14:$A$113,D135,'Paramètres'!$C$14:$C$113,"&lt;="&amp;B135)&gt;0,VLOOKUP(D135,'Paramètres'!$A$14:$D$113,4,FALSE),""),""))</f>
        <v/>
      </c>
      <c r="G135" s="24" t="inlineStr"/>
      <c r="H135" s="18">
        <f>IF(OR(D135="",C135="",B135=""),"",IFERROR(SUMIFS($G$6:$G$305,$D$6:$D$305,D135,$C$6:$C$305,C135,$B$6:$B$305,"&lt;"&amp;B135),0))</f>
        <v/>
      </c>
      <c r="I135" s="18">
        <f>IF(D135="","",'Paramètres'!$B$5)</f>
        <v/>
      </c>
      <c r="J135" s="18">
        <f>IF(OR(G135="",I135=""),"",IFERROR(MIN(G135,MAX(0,I135-H135)),0))</f>
        <v/>
      </c>
      <c r="K135" s="18">
        <f>IF(OR(G135="",J135=""),"",IFERROR(MAX(0,G135-J135),0))</f>
        <v/>
      </c>
      <c r="L135" s="18">
        <f>IF(D135="","",'Paramètres'!$B$6)</f>
        <v/>
      </c>
      <c r="M135" s="19">
        <f>IF(OR(J135="",F135=""),"",IFERROR(J135*F135,0))</f>
        <v/>
      </c>
      <c r="N135" s="19">
        <f>IF(OR(K135="",F135="",L135=""),"",IFERROR(K135*F135*L135,0))</f>
        <v/>
      </c>
      <c r="O135" s="19">
        <f>IF(OR(M135="",N135=""),"",IFERROR(M135+N135,0))</f>
        <v/>
      </c>
      <c r="P135" s="21" t="inlineStr"/>
      <c r="Q135" s="21" t="inlineStr"/>
      <c r="R135" s="17">
        <f>IF(D135="","",IF(COUNTIFS($D$6:$D$305,D135,$B$6:$B$305,B135)&gt;1,"Doublon employé/date",IF(OR(B135="",G135="",G135&lt;0,G135&gt;24,F135=""),"À corriger","OK")))</f>
        <v/>
      </c>
    </row>
    <row r="136">
      <c r="A136" s="21" t="inlineStr"/>
      <c r="B136" s="22" t="inlineStr"/>
      <c r="C136" s="23">
        <f>IF(B136="","",B136-MOD(B136-'Paramètres'!$B$10-('Paramètres'!$B$7-1),7))</f>
        <v/>
      </c>
      <c r="D136" s="21" t="inlineStr"/>
      <c r="E136" s="2">
        <f>IF(D136="","",IFERROR(VLOOKUP(D136,'Paramètres'!$A$14:$F$113,2,FALSE),""))</f>
        <v/>
      </c>
      <c r="F136" s="16">
        <f>IF(OR(D136="",B136=""),"",IFERROR(IF(COUNTIFS('Paramètres'!$A$14:$A$113,D136,'Paramètres'!$C$14:$C$113,"&lt;="&amp;B136)&gt;0,VLOOKUP(D136,'Paramètres'!$A$14:$D$113,4,FALSE),""),""))</f>
        <v/>
      </c>
      <c r="G136" s="24" t="inlineStr"/>
      <c r="H136" s="15">
        <f>IF(OR(D136="",C136="",B136=""),"",IFERROR(SUMIFS($G$6:$G$305,$D$6:$D$305,D136,$C$6:$C$305,C136,$B$6:$B$305,"&lt;"&amp;B136),0))</f>
        <v/>
      </c>
      <c r="I136" s="15">
        <f>IF(D136="","",'Paramètres'!$B$5)</f>
        <v/>
      </c>
      <c r="J136" s="15">
        <f>IF(OR(G136="",I136=""),"",IFERROR(MIN(G136,MAX(0,I136-H136)),0))</f>
        <v/>
      </c>
      <c r="K136" s="15">
        <f>IF(OR(G136="",J136=""),"",IFERROR(MAX(0,G136-J136),0))</f>
        <v/>
      </c>
      <c r="L136" s="15">
        <f>IF(D136="","",'Paramètres'!$B$6)</f>
        <v/>
      </c>
      <c r="M136" s="16">
        <f>IF(OR(J136="",F136=""),"",IFERROR(J136*F136,0))</f>
        <v/>
      </c>
      <c r="N136" s="16">
        <f>IF(OR(K136="",F136="",L136=""),"",IFERROR(K136*F136*L136,0))</f>
        <v/>
      </c>
      <c r="O136" s="16">
        <f>IF(OR(M136="",N136=""),"",IFERROR(M136+N136,0))</f>
        <v/>
      </c>
      <c r="P136" s="21" t="inlineStr"/>
      <c r="Q136" s="21" t="inlineStr"/>
      <c r="R136" s="2">
        <f>IF(D136="","",IF(COUNTIFS($D$6:$D$305,D136,$B$6:$B$305,B136)&gt;1,"Doublon employé/date",IF(OR(B136="",G136="",G136&lt;0,G136&gt;24,F136=""),"À corriger","OK")))</f>
        <v/>
      </c>
    </row>
    <row r="137">
      <c r="A137" s="21" t="inlineStr"/>
      <c r="B137" s="22" t="inlineStr"/>
      <c r="C137" s="25">
        <f>IF(B137="","",B137-MOD(B137-'Paramètres'!$B$10-('Paramètres'!$B$7-1),7))</f>
        <v/>
      </c>
      <c r="D137" s="21" t="inlineStr"/>
      <c r="E137" s="17">
        <f>IF(D137="","",IFERROR(VLOOKUP(D137,'Paramètres'!$A$14:$F$113,2,FALSE),""))</f>
        <v/>
      </c>
      <c r="F137" s="19">
        <f>IF(OR(D137="",B137=""),"",IFERROR(IF(COUNTIFS('Paramètres'!$A$14:$A$113,D137,'Paramètres'!$C$14:$C$113,"&lt;="&amp;B137)&gt;0,VLOOKUP(D137,'Paramètres'!$A$14:$D$113,4,FALSE),""),""))</f>
        <v/>
      </c>
      <c r="G137" s="24" t="inlineStr"/>
      <c r="H137" s="18">
        <f>IF(OR(D137="",C137="",B137=""),"",IFERROR(SUMIFS($G$6:$G$305,$D$6:$D$305,D137,$C$6:$C$305,C137,$B$6:$B$305,"&lt;"&amp;B137),0))</f>
        <v/>
      </c>
      <c r="I137" s="18">
        <f>IF(D137="","",'Paramètres'!$B$5)</f>
        <v/>
      </c>
      <c r="J137" s="18">
        <f>IF(OR(G137="",I137=""),"",IFERROR(MIN(G137,MAX(0,I137-H137)),0))</f>
        <v/>
      </c>
      <c r="K137" s="18">
        <f>IF(OR(G137="",J137=""),"",IFERROR(MAX(0,G137-J137),0))</f>
        <v/>
      </c>
      <c r="L137" s="18">
        <f>IF(D137="","",'Paramètres'!$B$6)</f>
        <v/>
      </c>
      <c r="M137" s="19">
        <f>IF(OR(J137="",F137=""),"",IFERROR(J137*F137,0))</f>
        <v/>
      </c>
      <c r="N137" s="19">
        <f>IF(OR(K137="",F137="",L137=""),"",IFERROR(K137*F137*L137,0))</f>
        <v/>
      </c>
      <c r="O137" s="19">
        <f>IF(OR(M137="",N137=""),"",IFERROR(M137+N137,0))</f>
        <v/>
      </c>
      <c r="P137" s="21" t="inlineStr"/>
      <c r="Q137" s="21" t="inlineStr"/>
      <c r="R137" s="17">
        <f>IF(D137="","",IF(COUNTIFS($D$6:$D$305,D137,$B$6:$B$305,B137)&gt;1,"Doublon employé/date",IF(OR(B137="",G137="",G137&lt;0,G137&gt;24,F137=""),"À corriger","OK")))</f>
        <v/>
      </c>
    </row>
    <row r="138">
      <c r="A138" s="21" t="inlineStr"/>
      <c r="B138" s="22" t="inlineStr"/>
      <c r="C138" s="23">
        <f>IF(B138="","",B138-MOD(B138-'Paramètres'!$B$10-('Paramètres'!$B$7-1),7))</f>
        <v/>
      </c>
      <c r="D138" s="21" t="inlineStr"/>
      <c r="E138" s="2">
        <f>IF(D138="","",IFERROR(VLOOKUP(D138,'Paramètres'!$A$14:$F$113,2,FALSE),""))</f>
        <v/>
      </c>
      <c r="F138" s="16">
        <f>IF(OR(D138="",B138=""),"",IFERROR(IF(COUNTIFS('Paramètres'!$A$14:$A$113,D138,'Paramètres'!$C$14:$C$113,"&lt;="&amp;B138)&gt;0,VLOOKUP(D138,'Paramètres'!$A$14:$D$113,4,FALSE),""),""))</f>
        <v/>
      </c>
      <c r="G138" s="24" t="inlineStr"/>
      <c r="H138" s="15">
        <f>IF(OR(D138="",C138="",B138=""),"",IFERROR(SUMIFS($G$6:$G$305,$D$6:$D$305,D138,$C$6:$C$305,C138,$B$6:$B$305,"&lt;"&amp;B138),0))</f>
        <v/>
      </c>
      <c r="I138" s="15">
        <f>IF(D138="","",'Paramètres'!$B$5)</f>
        <v/>
      </c>
      <c r="J138" s="15">
        <f>IF(OR(G138="",I138=""),"",IFERROR(MIN(G138,MAX(0,I138-H138)),0))</f>
        <v/>
      </c>
      <c r="K138" s="15">
        <f>IF(OR(G138="",J138=""),"",IFERROR(MAX(0,G138-J138),0))</f>
        <v/>
      </c>
      <c r="L138" s="15">
        <f>IF(D138="","",'Paramètres'!$B$6)</f>
        <v/>
      </c>
      <c r="M138" s="16">
        <f>IF(OR(J138="",F138=""),"",IFERROR(J138*F138,0))</f>
        <v/>
      </c>
      <c r="N138" s="16">
        <f>IF(OR(K138="",F138="",L138=""),"",IFERROR(K138*F138*L138,0))</f>
        <v/>
      </c>
      <c r="O138" s="16">
        <f>IF(OR(M138="",N138=""),"",IFERROR(M138+N138,0))</f>
        <v/>
      </c>
      <c r="P138" s="21" t="inlineStr"/>
      <c r="Q138" s="21" t="inlineStr"/>
      <c r="R138" s="2">
        <f>IF(D138="","",IF(COUNTIFS($D$6:$D$305,D138,$B$6:$B$305,B138)&gt;1,"Doublon employé/date",IF(OR(B138="",G138="",G138&lt;0,G138&gt;24,F138=""),"À corriger","OK")))</f>
        <v/>
      </c>
    </row>
    <row r="139">
      <c r="A139" s="21" t="inlineStr"/>
      <c r="B139" s="22" t="inlineStr"/>
      <c r="C139" s="25">
        <f>IF(B139="","",B139-MOD(B139-'Paramètres'!$B$10-('Paramètres'!$B$7-1),7))</f>
        <v/>
      </c>
      <c r="D139" s="21" t="inlineStr"/>
      <c r="E139" s="17">
        <f>IF(D139="","",IFERROR(VLOOKUP(D139,'Paramètres'!$A$14:$F$113,2,FALSE),""))</f>
        <v/>
      </c>
      <c r="F139" s="19">
        <f>IF(OR(D139="",B139=""),"",IFERROR(IF(COUNTIFS('Paramètres'!$A$14:$A$113,D139,'Paramètres'!$C$14:$C$113,"&lt;="&amp;B139)&gt;0,VLOOKUP(D139,'Paramètres'!$A$14:$D$113,4,FALSE),""),""))</f>
        <v/>
      </c>
      <c r="G139" s="24" t="inlineStr"/>
      <c r="H139" s="18">
        <f>IF(OR(D139="",C139="",B139=""),"",IFERROR(SUMIFS($G$6:$G$305,$D$6:$D$305,D139,$C$6:$C$305,C139,$B$6:$B$305,"&lt;"&amp;B139),0))</f>
        <v/>
      </c>
      <c r="I139" s="18">
        <f>IF(D139="","",'Paramètres'!$B$5)</f>
        <v/>
      </c>
      <c r="J139" s="18">
        <f>IF(OR(G139="",I139=""),"",IFERROR(MIN(G139,MAX(0,I139-H139)),0))</f>
        <v/>
      </c>
      <c r="K139" s="18">
        <f>IF(OR(G139="",J139=""),"",IFERROR(MAX(0,G139-J139),0))</f>
        <v/>
      </c>
      <c r="L139" s="18">
        <f>IF(D139="","",'Paramètres'!$B$6)</f>
        <v/>
      </c>
      <c r="M139" s="19">
        <f>IF(OR(J139="",F139=""),"",IFERROR(J139*F139,0))</f>
        <v/>
      </c>
      <c r="N139" s="19">
        <f>IF(OR(K139="",F139="",L139=""),"",IFERROR(K139*F139*L139,0))</f>
        <v/>
      </c>
      <c r="O139" s="19">
        <f>IF(OR(M139="",N139=""),"",IFERROR(M139+N139,0))</f>
        <v/>
      </c>
      <c r="P139" s="21" t="inlineStr"/>
      <c r="Q139" s="21" t="inlineStr"/>
      <c r="R139" s="17">
        <f>IF(D139="","",IF(COUNTIFS($D$6:$D$305,D139,$B$6:$B$305,B139)&gt;1,"Doublon employé/date",IF(OR(B139="",G139="",G139&lt;0,G139&gt;24,F139=""),"À corriger","OK")))</f>
        <v/>
      </c>
    </row>
    <row r="140">
      <c r="A140" s="21" t="inlineStr"/>
      <c r="B140" s="22" t="inlineStr"/>
      <c r="C140" s="23">
        <f>IF(B140="","",B140-MOD(B140-'Paramètres'!$B$10-('Paramètres'!$B$7-1),7))</f>
        <v/>
      </c>
      <c r="D140" s="21" t="inlineStr"/>
      <c r="E140" s="2">
        <f>IF(D140="","",IFERROR(VLOOKUP(D140,'Paramètres'!$A$14:$F$113,2,FALSE),""))</f>
        <v/>
      </c>
      <c r="F140" s="16">
        <f>IF(OR(D140="",B140=""),"",IFERROR(IF(COUNTIFS('Paramètres'!$A$14:$A$113,D140,'Paramètres'!$C$14:$C$113,"&lt;="&amp;B140)&gt;0,VLOOKUP(D140,'Paramètres'!$A$14:$D$113,4,FALSE),""),""))</f>
        <v/>
      </c>
      <c r="G140" s="24" t="inlineStr"/>
      <c r="H140" s="15">
        <f>IF(OR(D140="",C140="",B140=""),"",IFERROR(SUMIFS($G$6:$G$305,$D$6:$D$305,D140,$C$6:$C$305,C140,$B$6:$B$305,"&lt;"&amp;B140),0))</f>
        <v/>
      </c>
      <c r="I140" s="15">
        <f>IF(D140="","",'Paramètres'!$B$5)</f>
        <v/>
      </c>
      <c r="J140" s="15">
        <f>IF(OR(G140="",I140=""),"",IFERROR(MIN(G140,MAX(0,I140-H140)),0))</f>
        <v/>
      </c>
      <c r="K140" s="15">
        <f>IF(OR(G140="",J140=""),"",IFERROR(MAX(0,G140-J140),0))</f>
        <v/>
      </c>
      <c r="L140" s="15">
        <f>IF(D140="","",'Paramètres'!$B$6)</f>
        <v/>
      </c>
      <c r="M140" s="16">
        <f>IF(OR(J140="",F140=""),"",IFERROR(J140*F140,0))</f>
        <v/>
      </c>
      <c r="N140" s="16">
        <f>IF(OR(K140="",F140="",L140=""),"",IFERROR(K140*F140*L140,0))</f>
        <v/>
      </c>
      <c r="O140" s="16">
        <f>IF(OR(M140="",N140=""),"",IFERROR(M140+N140,0))</f>
        <v/>
      </c>
      <c r="P140" s="21" t="inlineStr"/>
      <c r="Q140" s="21" t="inlineStr"/>
      <c r="R140" s="2">
        <f>IF(D140="","",IF(COUNTIFS($D$6:$D$305,D140,$B$6:$B$305,B140)&gt;1,"Doublon employé/date",IF(OR(B140="",G140="",G140&lt;0,G140&gt;24,F140=""),"À corriger","OK")))</f>
        <v/>
      </c>
    </row>
    <row r="141">
      <c r="A141" s="21" t="inlineStr"/>
      <c r="B141" s="22" t="inlineStr"/>
      <c r="C141" s="25">
        <f>IF(B141="","",B141-MOD(B141-'Paramètres'!$B$10-('Paramètres'!$B$7-1),7))</f>
        <v/>
      </c>
      <c r="D141" s="21" t="inlineStr"/>
      <c r="E141" s="17">
        <f>IF(D141="","",IFERROR(VLOOKUP(D141,'Paramètres'!$A$14:$F$113,2,FALSE),""))</f>
        <v/>
      </c>
      <c r="F141" s="19">
        <f>IF(OR(D141="",B141=""),"",IFERROR(IF(COUNTIFS('Paramètres'!$A$14:$A$113,D141,'Paramètres'!$C$14:$C$113,"&lt;="&amp;B141)&gt;0,VLOOKUP(D141,'Paramètres'!$A$14:$D$113,4,FALSE),""),""))</f>
        <v/>
      </c>
      <c r="G141" s="24" t="inlineStr"/>
      <c r="H141" s="18">
        <f>IF(OR(D141="",C141="",B141=""),"",IFERROR(SUMIFS($G$6:$G$305,$D$6:$D$305,D141,$C$6:$C$305,C141,$B$6:$B$305,"&lt;"&amp;B141),0))</f>
        <v/>
      </c>
      <c r="I141" s="18">
        <f>IF(D141="","",'Paramètres'!$B$5)</f>
        <v/>
      </c>
      <c r="J141" s="18">
        <f>IF(OR(G141="",I141=""),"",IFERROR(MIN(G141,MAX(0,I141-H141)),0))</f>
        <v/>
      </c>
      <c r="K141" s="18">
        <f>IF(OR(G141="",J141=""),"",IFERROR(MAX(0,G141-J141),0))</f>
        <v/>
      </c>
      <c r="L141" s="18">
        <f>IF(D141="","",'Paramètres'!$B$6)</f>
        <v/>
      </c>
      <c r="M141" s="19">
        <f>IF(OR(J141="",F141=""),"",IFERROR(J141*F141,0))</f>
        <v/>
      </c>
      <c r="N141" s="19">
        <f>IF(OR(K141="",F141="",L141=""),"",IFERROR(K141*F141*L141,0))</f>
        <v/>
      </c>
      <c r="O141" s="19">
        <f>IF(OR(M141="",N141=""),"",IFERROR(M141+N141,0))</f>
        <v/>
      </c>
      <c r="P141" s="21" t="inlineStr"/>
      <c r="Q141" s="21" t="inlineStr"/>
      <c r="R141" s="17">
        <f>IF(D141="","",IF(COUNTIFS($D$6:$D$305,D141,$B$6:$B$305,B141)&gt;1,"Doublon employé/date",IF(OR(B141="",G141="",G141&lt;0,G141&gt;24,F141=""),"À corriger","OK")))</f>
        <v/>
      </c>
    </row>
    <row r="142">
      <c r="A142" s="21" t="inlineStr"/>
      <c r="B142" s="22" t="inlineStr"/>
      <c r="C142" s="23">
        <f>IF(B142="","",B142-MOD(B142-'Paramètres'!$B$10-('Paramètres'!$B$7-1),7))</f>
        <v/>
      </c>
      <c r="D142" s="21" t="inlineStr"/>
      <c r="E142" s="2">
        <f>IF(D142="","",IFERROR(VLOOKUP(D142,'Paramètres'!$A$14:$F$113,2,FALSE),""))</f>
        <v/>
      </c>
      <c r="F142" s="16">
        <f>IF(OR(D142="",B142=""),"",IFERROR(IF(COUNTIFS('Paramètres'!$A$14:$A$113,D142,'Paramètres'!$C$14:$C$113,"&lt;="&amp;B142)&gt;0,VLOOKUP(D142,'Paramètres'!$A$14:$D$113,4,FALSE),""),""))</f>
        <v/>
      </c>
      <c r="G142" s="24" t="inlineStr"/>
      <c r="H142" s="15">
        <f>IF(OR(D142="",C142="",B142=""),"",IFERROR(SUMIFS($G$6:$G$305,$D$6:$D$305,D142,$C$6:$C$305,C142,$B$6:$B$305,"&lt;"&amp;B142),0))</f>
        <v/>
      </c>
      <c r="I142" s="15">
        <f>IF(D142="","",'Paramètres'!$B$5)</f>
        <v/>
      </c>
      <c r="J142" s="15">
        <f>IF(OR(G142="",I142=""),"",IFERROR(MIN(G142,MAX(0,I142-H142)),0))</f>
        <v/>
      </c>
      <c r="K142" s="15">
        <f>IF(OR(G142="",J142=""),"",IFERROR(MAX(0,G142-J142),0))</f>
        <v/>
      </c>
      <c r="L142" s="15">
        <f>IF(D142="","",'Paramètres'!$B$6)</f>
        <v/>
      </c>
      <c r="M142" s="16">
        <f>IF(OR(J142="",F142=""),"",IFERROR(J142*F142,0))</f>
        <v/>
      </c>
      <c r="N142" s="16">
        <f>IF(OR(K142="",F142="",L142=""),"",IFERROR(K142*F142*L142,0))</f>
        <v/>
      </c>
      <c r="O142" s="16">
        <f>IF(OR(M142="",N142=""),"",IFERROR(M142+N142,0))</f>
        <v/>
      </c>
      <c r="P142" s="21" t="inlineStr"/>
      <c r="Q142" s="21" t="inlineStr"/>
      <c r="R142" s="2">
        <f>IF(D142="","",IF(COUNTIFS($D$6:$D$305,D142,$B$6:$B$305,B142)&gt;1,"Doublon employé/date",IF(OR(B142="",G142="",G142&lt;0,G142&gt;24,F142=""),"À corriger","OK")))</f>
        <v/>
      </c>
    </row>
    <row r="143">
      <c r="A143" s="21" t="inlineStr"/>
      <c r="B143" s="22" t="inlineStr"/>
      <c r="C143" s="25">
        <f>IF(B143="","",B143-MOD(B143-'Paramètres'!$B$10-('Paramètres'!$B$7-1),7))</f>
        <v/>
      </c>
      <c r="D143" s="21" t="inlineStr"/>
      <c r="E143" s="17">
        <f>IF(D143="","",IFERROR(VLOOKUP(D143,'Paramètres'!$A$14:$F$113,2,FALSE),""))</f>
        <v/>
      </c>
      <c r="F143" s="19">
        <f>IF(OR(D143="",B143=""),"",IFERROR(IF(COUNTIFS('Paramètres'!$A$14:$A$113,D143,'Paramètres'!$C$14:$C$113,"&lt;="&amp;B143)&gt;0,VLOOKUP(D143,'Paramètres'!$A$14:$D$113,4,FALSE),""),""))</f>
        <v/>
      </c>
      <c r="G143" s="24" t="inlineStr"/>
      <c r="H143" s="18">
        <f>IF(OR(D143="",C143="",B143=""),"",IFERROR(SUMIFS($G$6:$G$305,$D$6:$D$305,D143,$C$6:$C$305,C143,$B$6:$B$305,"&lt;"&amp;B143),0))</f>
        <v/>
      </c>
      <c r="I143" s="18">
        <f>IF(D143="","",'Paramètres'!$B$5)</f>
        <v/>
      </c>
      <c r="J143" s="18">
        <f>IF(OR(G143="",I143=""),"",IFERROR(MIN(G143,MAX(0,I143-H143)),0))</f>
        <v/>
      </c>
      <c r="K143" s="18">
        <f>IF(OR(G143="",J143=""),"",IFERROR(MAX(0,G143-J143),0))</f>
        <v/>
      </c>
      <c r="L143" s="18">
        <f>IF(D143="","",'Paramètres'!$B$6)</f>
        <v/>
      </c>
      <c r="M143" s="19">
        <f>IF(OR(J143="",F143=""),"",IFERROR(J143*F143,0))</f>
        <v/>
      </c>
      <c r="N143" s="19">
        <f>IF(OR(K143="",F143="",L143=""),"",IFERROR(K143*F143*L143,0))</f>
        <v/>
      </c>
      <c r="O143" s="19">
        <f>IF(OR(M143="",N143=""),"",IFERROR(M143+N143,0))</f>
        <v/>
      </c>
      <c r="P143" s="21" t="inlineStr"/>
      <c r="Q143" s="21" t="inlineStr"/>
      <c r="R143" s="17">
        <f>IF(D143="","",IF(COUNTIFS($D$6:$D$305,D143,$B$6:$B$305,B143)&gt;1,"Doublon employé/date",IF(OR(B143="",G143="",G143&lt;0,G143&gt;24,F143=""),"À corriger","OK")))</f>
        <v/>
      </c>
    </row>
    <row r="144">
      <c r="A144" s="21" t="inlineStr"/>
      <c r="B144" s="22" t="inlineStr"/>
      <c r="C144" s="23">
        <f>IF(B144="","",B144-MOD(B144-'Paramètres'!$B$10-('Paramètres'!$B$7-1),7))</f>
        <v/>
      </c>
      <c r="D144" s="21" t="inlineStr"/>
      <c r="E144" s="2">
        <f>IF(D144="","",IFERROR(VLOOKUP(D144,'Paramètres'!$A$14:$F$113,2,FALSE),""))</f>
        <v/>
      </c>
      <c r="F144" s="16">
        <f>IF(OR(D144="",B144=""),"",IFERROR(IF(COUNTIFS('Paramètres'!$A$14:$A$113,D144,'Paramètres'!$C$14:$C$113,"&lt;="&amp;B144)&gt;0,VLOOKUP(D144,'Paramètres'!$A$14:$D$113,4,FALSE),""),""))</f>
        <v/>
      </c>
      <c r="G144" s="24" t="inlineStr"/>
      <c r="H144" s="15">
        <f>IF(OR(D144="",C144="",B144=""),"",IFERROR(SUMIFS($G$6:$G$305,$D$6:$D$305,D144,$C$6:$C$305,C144,$B$6:$B$305,"&lt;"&amp;B144),0))</f>
        <v/>
      </c>
      <c r="I144" s="15">
        <f>IF(D144="","",'Paramètres'!$B$5)</f>
        <v/>
      </c>
      <c r="J144" s="15">
        <f>IF(OR(G144="",I144=""),"",IFERROR(MIN(G144,MAX(0,I144-H144)),0))</f>
        <v/>
      </c>
      <c r="K144" s="15">
        <f>IF(OR(G144="",J144=""),"",IFERROR(MAX(0,G144-J144),0))</f>
        <v/>
      </c>
      <c r="L144" s="15">
        <f>IF(D144="","",'Paramètres'!$B$6)</f>
        <v/>
      </c>
      <c r="M144" s="16">
        <f>IF(OR(J144="",F144=""),"",IFERROR(J144*F144,0))</f>
        <v/>
      </c>
      <c r="N144" s="16">
        <f>IF(OR(K144="",F144="",L144=""),"",IFERROR(K144*F144*L144,0))</f>
        <v/>
      </c>
      <c r="O144" s="16">
        <f>IF(OR(M144="",N144=""),"",IFERROR(M144+N144,0))</f>
        <v/>
      </c>
      <c r="P144" s="21" t="inlineStr"/>
      <c r="Q144" s="21" t="inlineStr"/>
      <c r="R144" s="2">
        <f>IF(D144="","",IF(COUNTIFS($D$6:$D$305,D144,$B$6:$B$305,B144)&gt;1,"Doublon employé/date",IF(OR(B144="",G144="",G144&lt;0,G144&gt;24,F144=""),"À corriger","OK")))</f>
        <v/>
      </c>
    </row>
    <row r="145">
      <c r="A145" s="21" t="inlineStr"/>
      <c r="B145" s="22" t="inlineStr"/>
      <c r="C145" s="25">
        <f>IF(B145="","",B145-MOD(B145-'Paramètres'!$B$10-('Paramètres'!$B$7-1),7))</f>
        <v/>
      </c>
      <c r="D145" s="21" t="inlineStr"/>
      <c r="E145" s="17">
        <f>IF(D145="","",IFERROR(VLOOKUP(D145,'Paramètres'!$A$14:$F$113,2,FALSE),""))</f>
        <v/>
      </c>
      <c r="F145" s="19">
        <f>IF(OR(D145="",B145=""),"",IFERROR(IF(COUNTIFS('Paramètres'!$A$14:$A$113,D145,'Paramètres'!$C$14:$C$113,"&lt;="&amp;B145)&gt;0,VLOOKUP(D145,'Paramètres'!$A$14:$D$113,4,FALSE),""),""))</f>
        <v/>
      </c>
      <c r="G145" s="24" t="inlineStr"/>
      <c r="H145" s="18">
        <f>IF(OR(D145="",C145="",B145=""),"",IFERROR(SUMIFS($G$6:$G$305,$D$6:$D$305,D145,$C$6:$C$305,C145,$B$6:$B$305,"&lt;"&amp;B145),0))</f>
        <v/>
      </c>
      <c r="I145" s="18">
        <f>IF(D145="","",'Paramètres'!$B$5)</f>
        <v/>
      </c>
      <c r="J145" s="18">
        <f>IF(OR(G145="",I145=""),"",IFERROR(MIN(G145,MAX(0,I145-H145)),0))</f>
        <v/>
      </c>
      <c r="K145" s="18">
        <f>IF(OR(G145="",J145=""),"",IFERROR(MAX(0,G145-J145),0))</f>
        <v/>
      </c>
      <c r="L145" s="18">
        <f>IF(D145="","",'Paramètres'!$B$6)</f>
        <v/>
      </c>
      <c r="M145" s="19">
        <f>IF(OR(J145="",F145=""),"",IFERROR(J145*F145,0))</f>
        <v/>
      </c>
      <c r="N145" s="19">
        <f>IF(OR(K145="",F145="",L145=""),"",IFERROR(K145*F145*L145,0))</f>
        <v/>
      </c>
      <c r="O145" s="19">
        <f>IF(OR(M145="",N145=""),"",IFERROR(M145+N145,0))</f>
        <v/>
      </c>
      <c r="P145" s="21" t="inlineStr"/>
      <c r="Q145" s="21" t="inlineStr"/>
      <c r="R145" s="17">
        <f>IF(D145="","",IF(COUNTIFS($D$6:$D$305,D145,$B$6:$B$305,B145)&gt;1,"Doublon employé/date",IF(OR(B145="",G145="",G145&lt;0,G145&gt;24,F145=""),"À corriger","OK")))</f>
        <v/>
      </c>
    </row>
    <row r="146">
      <c r="A146" s="21" t="inlineStr"/>
      <c r="B146" s="22" t="inlineStr"/>
      <c r="C146" s="23">
        <f>IF(B146="","",B146-MOD(B146-'Paramètres'!$B$10-('Paramètres'!$B$7-1),7))</f>
        <v/>
      </c>
      <c r="D146" s="21" t="inlineStr"/>
      <c r="E146" s="2">
        <f>IF(D146="","",IFERROR(VLOOKUP(D146,'Paramètres'!$A$14:$F$113,2,FALSE),""))</f>
        <v/>
      </c>
      <c r="F146" s="16">
        <f>IF(OR(D146="",B146=""),"",IFERROR(IF(COUNTIFS('Paramètres'!$A$14:$A$113,D146,'Paramètres'!$C$14:$C$113,"&lt;="&amp;B146)&gt;0,VLOOKUP(D146,'Paramètres'!$A$14:$D$113,4,FALSE),""),""))</f>
        <v/>
      </c>
      <c r="G146" s="24" t="inlineStr"/>
      <c r="H146" s="15">
        <f>IF(OR(D146="",C146="",B146=""),"",IFERROR(SUMIFS($G$6:$G$305,$D$6:$D$305,D146,$C$6:$C$305,C146,$B$6:$B$305,"&lt;"&amp;B146),0))</f>
        <v/>
      </c>
      <c r="I146" s="15">
        <f>IF(D146="","",'Paramètres'!$B$5)</f>
        <v/>
      </c>
      <c r="J146" s="15">
        <f>IF(OR(G146="",I146=""),"",IFERROR(MIN(G146,MAX(0,I146-H146)),0))</f>
        <v/>
      </c>
      <c r="K146" s="15">
        <f>IF(OR(G146="",J146=""),"",IFERROR(MAX(0,G146-J146),0))</f>
        <v/>
      </c>
      <c r="L146" s="15">
        <f>IF(D146="","",'Paramètres'!$B$6)</f>
        <v/>
      </c>
      <c r="M146" s="16">
        <f>IF(OR(J146="",F146=""),"",IFERROR(J146*F146,0))</f>
        <v/>
      </c>
      <c r="N146" s="16">
        <f>IF(OR(K146="",F146="",L146=""),"",IFERROR(K146*F146*L146,0))</f>
        <v/>
      </c>
      <c r="O146" s="16">
        <f>IF(OR(M146="",N146=""),"",IFERROR(M146+N146,0))</f>
        <v/>
      </c>
      <c r="P146" s="21" t="inlineStr"/>
      <c r="Q146" s="21" t="inlineStr"/>
      <c r="R146" s="2">
        <f>IF(D146="","",IF(COUNTIFS($D$6:$D$305,D146,$B$6:$B$305,B146)&gt;1,"Doublon employé/date",IF(OR(B146="",G146="",G146&lt;0,G146&gt;24,F146=""),"À corriger","OK")))</f>
        <v/>
      </c>
    </row>
    <row r="147">
      <c r="A147" s="21" t="inlineStr"/>
      <c r="B147" s="22" t="inlineStr"/>
      <c r="C147" s="25">
        <f>IF(B147="","",B147-MOD(B147-'Paramètres'!$B$10-('Paramètres'!$B$7-1),7))</f>
        <v/>
      </c>
      <c r="D147" s="21" t="inlineStr"/>
      <c r="E147" s="17">
        <f>IF(D147="","",IFERROR(VLOOKUP(D147,'Paramètres'!$A$14:$F$113,2,FALSE),""))</f>
        <v/>
      </c>
      <c r="F147" s="19">
        <f>IF(OR(D147="",B147=""),"",IFERROR(IF(COUNTIFS('Paramètres'!$A$14:$A$113,D147,'Paramètres'!$C$14:$C$113,"&lt;="&amp;B147)&gt;0,VLOOKUP(D147,'Paramètres'!$A$14:$D$113,4,FALSE),""),""))</f>
        <v/>
      </c>
      <c r="G147" s="24" t="inlineStr"/>
      <c r="H147" s="18">
        <f>IF(OR(D147="",C147="",B147=""),"",IFERROR(SUMIFS($G$6:$G$305,$D$6:$D$305,D147,$C$6:$C$305,C147,$B$6:$B$305,"&lt;"&amp;B147),0))</f>
        <v/>
      </c>
      <c r="I147" s="18">
        <f>IF(D147="","",'Paramètres'!$B$5)</f>
        <v/>
      </c>
      <c r="J147" s="18">
        <f>IF(OR(G147="",I147=""),"",IFERROR(MIN(G147,MAX(0,I147-H147)),0))</f>
        <v/>
      </c>
      <c r="K147" s="18">
        <f>IF(OR(G147="",J147=""),"",IFERROR(MAX(0,G147-J147),0))</f>
        <v/>
      </c>
      <c r="L147" s="18">
        <f>IF(D147="","",'Paramètres'!$B$6)</f>
        <v/>
      </c>
      <c r="M147" s="19">
        <f>IF(OR(J147="",F147=""),"",IFERROR(J147*F147,0))</f>
        <v/>
      </c>
      <c r="N147" s="19">
        <f>IF(OR(K147="",F147="",L147=""),"",IFERROR(K147*F147*L147,0))</f>
        <v/>
      </c>
      <c r="O147" s="19">
        <f>IF(OR(M147="",N147=""),"",IFERROR(M147+N147,0))</f>
        <v/>
      </c>
      <c r="P147" s="21" t="inlineStr"/>
      <c r="Q147" s="21" t="inlineStr"/>
      <c r="R147" s="17">
        <f>IF(D147="","",IF(COUNTIFS($D$6:$D$305,D147,$B$6:$B$305,B147)&gt;1,"Doublon employé/date",IF(OR(B147="",G147="",G147&lt;0,G147&gt;24,F147=""),"À corriger","OK")))</f>
        <v/>
      </c>
    </row>
    <row r="148">
      <c r="A148" s="21" t="inlineStr"/>
      <c r="B148" s="22" t="inlineStr"/>
      <c r="C148" s="23">
        <f>IF(B148="","",B148-MOD(B148-'Paramètres'!$B$10-('Paramètres'!$B$7-1),7))</f>
        <v/>
      </c>
      <c r="D148" s="21" t="inlineStr"/>
      <c r="E148" s="2">
        <f>IF(D148="","",IFERROR(VLOOKUP(D148,'Paramètres'!$A$14:$F$113,2,FALSE),""))</f>
        <v/>
      </c>
      <c r="F148" s="16">
        <f>IF(OR(D148="",B148=""),"",IFERROR(IF(COUNTIFS('Paramètres'!$A$14:$A$113,D148,'Paramètres'!$C$14:$C$113,"&lt;="&amp;B148)&gt;0,VLOOKUP(D148,'Paramètres'!$A$14:$D$113,4,FALSE),""),""))</f>
        <v/>
      </c>
      <c r="G148" s="24" t="inlineStr"/>
      <c r="H148" s="15">
        <f>IF(OR(D148="",C148="",B148=""),"",IFERROR(SUMIFS($G$6:$G$305,$D$6:$D$305,D148,$C$6:$C$305,C148,$B$6:$B$305,"&lt;"&amp;B148),0))</f>
        <v/>
      </c>
      <c r="I148" s="15">
        <f>IF(D148="","",'Paramètres'!$B$5)</f>
        <v/>
      </c>
      <c r="J148" s="15">
        <f>IF(OR(G148="",I148=""),"",IFERROR(MIN(G148,MAX(0,I148-H148)),0))</f>
        <v/>
      </c>
      <c r="K148" s="15">
        <f>IF(OR(G148="",J148=""),"",IFERROR(MAX(0,G148-J148),0))</f>
        <v/>
      </c>
      <c r="L148" s="15">
        <f>IF(D148="","",'Paramètres'!$B$6)</f>
        <v/>
      </c>
      <c r="M148" s="16">
        <f>IF(OR(J148="",F148=""),"",IFERROR(J148*F148,0))</f>
        <v/>
      </c>
      <c r="N148" s="16">
        <f>IF(OR(K148="",F148="",L148=""),"",IFERROR(K148*F148*L148,0))</f>
        <v/>
      </c>
      <c r="O148" s="16">
        <f>IF(OR(M148="",N148=""),"",IFERROR(M148+N148,0))</f>
        <v/>
      </c>
      <c r="P148" s="21" t="inlineStr"/>
      <c r="Q148" s="21" t="inlineStr"/>
      <c r="R148" s="2">
        <f>IF(D148="","",IF(COUNTIFS($D$6:$D$305,D148,$B$6:$B$305,B148)&gt;1,"Doublon employé/date",IF(OR(B148="",G148="",G148&lt;0,G148&gt;24,F148=""),"À corriger","OK")))</f>
        <v/>
      </c>
    </row>
    <row r="149">
      <c r="A149" s="21" t="inlineStr"/>
      <c r="B149" s="22" t="inlineStr"/>
      <c r="C149" s="25">
        <f>IF(B149="","",B149-MOD(B149-'Paramètres'!$B$10-('Paramètres'!$B$7-1),7))</f>
        <v/>
      </c>
      <c r="D149" s="21" t="inlineStr"/>
      <c r="E149" s="17">
        <f>IF(D149="","",IFERROR(VLOOKUP(D149,'Paramètres'!$A$14:$F$113,2,FALSE),""))</f>
        <v/>
      </c>
      <c r="F149" s="19">
        <f>IF(OR(D149="",B149=""),"",IFERROR(IF(COUNTIFS('Paramètres'!$A$14:$A$113,D149,'Paramètres'!$C$14:$C$113,"&lt;="&amp;B149)&gt;0,VLOOKUP(D149,'Paramètres'!$A$14:$D$113,4,FALSE),""),""))</f>
        <v/>
      </c>
      <c r="G149" s="24" t="inlineStr"/>
      <c r="H149" s="18">
        <f>IF(OR(D149="",C149="",B149=""),"",IFERROR(SUMIFS($G$6:$G$305,$D$6:$D$305,D149,$C$6:$C$305,C149,$B$6:$B$305,"&lt;"&amp;B149),0))</f>
        <v/>
      </c>
      <c r="I149" s="18">
        <f>IF(D149="","",'Paramètres'!$B$5)</f>
        <v/>
      </c>
      <c r="J149" s="18">
        <f>IF(OR(G149="",I149=""),"",IFERROR(MIN(G149,MAX(0,I149-H149)),0))</f>
        <v/>
      </c>
      <c r="K149" s="18">
        <f>IF(OR(G149="",J149=""),"",IFERROR(MAX(0,G149-J149),0))</f>
        <v/>
      </c>
      <c r="L149" s="18">
        <f>IF(D149="","",'Paramètres'!$B$6)</f>
        <v/>
      </c>
      <c r="M149" s="19">
        <f>IF(OR(J149="",F149=""),"",IFERROR(J149*F149,0))</f>
        <v/>
      </c>
      <c r="N149" s="19">
        <f>IF(OR(K149="",F149="",L149=""),"",IFERROR(K149*F149*L149,0))</f>
        <v/>
      </c>
      <c r="O149" s="19">
        <f>IF(OR(M149="",N149=""),"",IFERROR(M149+N149,0))</f>
        <v/>
      </c>
      <c r="P149" s="21" t="inlineStr"/>
      <c r="Q149" s="21" t="inlineStr"/>
      <c r="R149" s="17">
        <f>IF(D149="","",IF(COUNTIFS($D$6:$D$305,D149,$B$6:$B$305,B149)&gt;1,"Doublon employé/date",IF(OR(B149="",G149="",G149&lt;0,G149&gt;24,F149=""),"À corriger","OK")))</f>
        <v/>
      </c>
    </row>
    <row r="150">
      <c r="A150" s="21" t="inlineStr"/>
      <c r="B150" s="22" t="inlineStr"/>
      <c r="C150" s="23">
        <f>IF(B150="","",B150-MOD(B150-'Paramètres'!$B$10-('Paramètres'!$B$7-1),7))</f>
        <v/>
      </c>
      <c r="D150" s="21" t="inlineStr"/>
      <c r="E150" s="2">
        <f>IF(D150="","",IFERROR(VLOOKUP(D150,'Paramètres'!$A$14:$F$113,2,FALSE),""))</f>
        <v/>
      </c>
      <c r="F150" s="16">
        <f>IF(OR(D150="",B150=""),"",IFERROR(IF(COUNTIFS('Paramètres'!$A$14:$A$113,D150,'Paramètres'!$C$14:$C$113,"&lt;="&amp;B150)&gt;0,VLOOKUP(D150,'Paramètres'!$A$14:$D$113,4,FALSE),""),""))</f>
        <v/>
      </c>
      <c r="G150" s="24" t="inlineStr"/>
      <c r="H150" s="15">
        <f>IF(OR(D150="",C150="",B150=""),"",IFERROR(SUMIFS($G$6:$G$305,$D$6:$D$305,D150,$C$6:$C$305,C150,$B$6:$B$305,"&lt;"&amp;B150),0))</f>
        <v/>
      </c>
      <c r="I150" s="15">
        <f>IF(D150="","",'Paramètres'!$B$5)</f>
        <v/>
      </c>
      <c r="J150" s="15">
        <f>IF(OR(G150="",I150=""),"",IFERROR(MIN(G150,MAX(0,I150-H150)),0))</f>
        <v/>
      </c>
      <c r="K150" s="15">
        <f>IF(OR(G150="",J150=""),"",IFERROR(MAX(0,G150-J150),0))</f>
        <v/>
      </c>
      <c r="L150" s="15">
        <f>IF(D150="","",'Paramètres'!$B$6)</f>
        <v/>
      </c>
      <c r="M150" s="16">
        <f>IF(OR(J150="",F150=""),"",IFERROR(J150*F150,0))</f>
        <v/>
      </c>
      <c r="N150" s="16">
        <f>IF(OR(K150="",F150="",L150=""),"",IFERROR(K150*F150*L150,0))</f>
        <v/>
      </c>
      <c r="O150" s="16">
        <f>IF(OR(M150="",N150=""),"",IFERROR(M150+N150,0))</f>
        <v/>
      </c>
      <c r="P150" s="21" t="inlineStr"/>
      <c r="Q150" s="21" t="inlineStr"/>
      <c r="R150" s="2">
        <f>IF(D150="","",IF(COUNTIFS($D$6:$D$305,D150,$B$6:$B$305,B150)&gt;1,"Doublon employé/date",IF(OR(B150="",G150="",G150&lt;0,G150&gt;24,F150=""),"À corriger","OK")))</f>
        <v/>
      </c>
    </row>
    <row r="151">
      <c r="A151" s="21" t="inlineStr"/>
      <c r="B151" s="22" t="inlineStr"/>
      <c r="C151" s="25">
        <f>IF(B151="","",B151-MOD(B151-'Paramètres'!$B$10-('Paramètres'!$B$7-1),7))</f>
        <v/>
      </c>
      <c r="D151" s="21" t="inlineStr"/>
      <c r="E151" s="17">
        <f>IF(D151="","",IFERROR(VLOOKUP(D151,'Paramètres'!$A$14:$F$113,2,FALSE),""))</f>
        <v/>
      </c>
      <c r="F151" s="19">
        <f>IF(OR(D151="",B151=""),"",IFERROR(IF(COUNTIFS('Paramètres'!$A$14:$A$113,D151,'Paramètres'!$C$14:$C$113,"&lt;="&amp;B151)&gt;0,VLOOKUP(D151,'Paramètres'!$A$14:$D$113,4,FALSE),""),""))</f>
        <v/>
      </c>
      <c r="G151" s="24" t="inlineStr"/>
      <c r="H151" s="18">
        <f>IF(OR(D151="",C151="",B151=""),"",IFERROR(SUMIFS($G$6:$G$305,$D$6:$D$305,D151,$C$6:$C$305,C151,$B$6:$B$305,"&lt;"&amp;B151),0))</f>
        <v/>
      </c>
      <c r="I151" s="18">
        <f>IF(D151="","",'Paramètres'!$B$5)</f>
        <v/>
      </c>
      <c r="J151" s="18">
        <f>IF(OR(G151="",I151=""),"",IFERROR(MIN(G151,MAX(0,I151-H151)),0))</f>
        <v/>
      </c>
      <c r="K151" s="18">
        <f>IF(OR(G151="",J151=""),"",IFERROR(MAX(0,G151-J151),0))</f>
        <v/>
      </c>
      <c r="L151" s="18">
        <f>IF(D151="","",'Paramètres'!$B$6)</f>
        <v/>
      </c>
      <c r="M151" s="19">
        <f>IF(OR(J151="",F151=""),"",IFERROR(J151*F151,0))</f>
        <v/>
      </c>
      <c r="N151" s="19">
        <f>IF(OR(K151="",F151="",L151=""),"",IFERROR(K151*F151*L151,0))</f>
        <v/>
      </c>
      <c r="O151" s="19">
        <f>IF(OR(M151="",N151=""),"",IFERROR(M151+N151,0))</f>
        <v/>
      </c>
      <c r="P151" s="21" t="inlineStr"/>
      <c r="Q151" s="21" t="inlineStr"/>
      <c r="R151" s="17">
        <f>IF(D151="","",IF(COUNTIFS($D$6:$D$305,D151,$B$6:$B$305,B151)&gt;1,"Doublon employé/date",IF(OR(B151="",G151="",G151&lt;0,G151&gt;24,F151=""),"À corriger","OK")))</f>
        <v/>
      </c>
    </row>
    <row r="152">
      <c r="A152" s="21" t="inlineStr"/>
      <c r="B152" s="22" t="inlineStr"/>
      <c r="C152" s="23">
        <f>IF(B152="","",B152-MOD(B152-'Paramètres'!$B$10-('Paramètres'!$B$7-1),7))</f>
        <v/>
      </c>
      <c r="D152" s="21" t="inlineStr"/>
      <c r="E152" s="2">
        <f>IF(D152="","",IFERROR(VLOOKUP(D152,'Paramètres'!$A$14:$F$113,2,FALSE),""))</f>
        <v/>
      </c>
      <c r="F152" s="16">
        <f>IF(OR(D152="",B152=""),"",IFERROR(IF(COUNTIFS('Paramètres'!$A$14:$A$113,D152,'Paramètres'!$C$14:$C$113,"&lt;="&amp;B152)&gt;0,VLOOKUP(D152,'Paramètres'!$A$14:$D$113,4,FALSE),""),""))</f>
        <v/>
      </c>
      <c r="G152" s="24" t="inlineStr"/>
      <c r="H152" s="15">
        <f>IF(OR(D152="",C152="",B152=""),"",IFERROR(SUMIFS($G$6:$G$305,$D$6:$D$305,D152,$C$6:$C$305,C152,$B$6:$B$305,"&lt;"&amp;B152),0))</f>
        <v/>
      </c>
      <c r="I152" s="15">
        <f>IF(D152="","",'Paramètres'!$B$5)</f>
        <v/>
      </c>
      <c r="J152" s="15">
        <f>IF(OR(G152="",I152=""),"",IFERROR(MIN(G152,MAX(0,I152-H152)),0))</f>
        <v/>
      </c>
      <c r="K152" s="15">
        <f>IF(OR(G152="",J152=""),"",IFERROR(MAX(0,G152-J152),0))</f>
        <v/>
      </c>
      <c r="L152" s="15">
        <f>IF(D152="","",'Paramètres'!$B$6)</f>
        <v/>
      </c>
      <c r="M152" s="16">
        <f>IF(OR(J152="",F152=""),"",IFERROR(J152*F152,0))</f>
        <v/>
      </c>
      <c r="N152" s="16">
        <f>IF(OR(K152="",F152="",L152=""),"",IFERROR(K152*F152*L152,0))</f>
        <v/>
      </c>
      <c r="O152" s="16">
        <f>IF(OR(M152="",N152=""),"",IFERROR(M152+N152,0))</f>
        <v/>
      </c>
      <c r="P152" s="21" t="inlineStr"/>
      <c r="Q152" s="21" t="inlineStr"/>
      <c r="R152" s="2">
        <f>IF(D152="","",IF(COUNTIFS($D$6:$D$305,D152,$B$6:$B$305,B152)&gt;1,"Doublon employé/date",IF(OR(B152="",G152="",G152&lt;0,G152&gt;24,F152=""),"À corriger","OK")))</f>
        <v/>
      </c>
    </row>
    <row r="153">
      <c r="A153" s="21" t="inlineStr"/>
      <c r="B153" s="22" t="inlineStr"/>
      <c r="C153" s="25">
        <f>IF(B153="","",B153-MOD(B153-'Paramètres'!$B$10-('Paramètres'!$B$7-1),7))</f>
        <v/>
      </c>
      <c r="D153" s="21" t="inlineStr"/>
      <c r="E153" s="17">
        <f>IF(D153="","",IFERROR(VLOOKUP(D153,'Paramètres'!$A$14:$F$113,2,FALSE),""))</f>
        <v/>
      </c>
      <c r="F153" s="19">
        <f>IF(OR(D153="",B153=""),"",IFERROR(IF(COUNTIFS('Paramètres'!$A$14:$A$113,D153,'Paramètres'!$C$14:$C$113,"&lt;="&amp;B153)&gt;0,VLOOKUP(D153,'Paramètres'!$A$14:$D$113,4,FALSE),""),""))</f>
        <v/>
      </c>
      <c r="G153" s="24" t="inlineStr"/>
      <c r="H153" s="18">
        <f>IF(OR(D153="",C153="",B153=""),"",IFERROR(SUMIFS($G$6:$G$305,$D$6:$D$305,D153,$C$6:$C$305,C153,$B$6:$B$305,"&lt;"&amp;B153),0))</f>
        <v/>
      </c>
      <c r="I153" s="18">
        <f>IF(D153="","",'Paramètres'!$B$5)</f>
        <v/>
      </c>
      <c r="J153" s="18">
        <f>IF(OR(G153="",I153=""),"",IFERROR(MIN(G153,MAX(0,I153-H153)),0))</f>
        <v/>
      </c>
      <c r="K153" s="18">
        <f>IF(OR(G153="",J153=""),"",IFERROR(MAX(0,G153-J153),0))</f>
        <v/>
      </c>
      <c r="L153" s="18">
        <f>IF(D153="","",'Paramètres'!$B$6)</f>
        <v/>
      </c>
      <c r="M153" s="19">
        <f>IF(OR(J153="",F153=""),"",IFERROR(J153*F153,0))</f>
        <v/>
      </c>
      <c r="N153" s="19">
        <f>IF(OR(K153="",F153="",L153=""),"",IFERROR(K153*F153*L153,0))</f>
        <v/>
      </c>
      <c r="O153" s="19">
        <f>IF(OR(M153="",N153=""),"",IFERROR(M153+N153,0))</f>
        <v/>
      </c>
      <c r="P153" s="21" t="inlineStr"/>
      <c r="Q153" s="21" t="inlineStr"/>
      <c r="R153" s="17">
        <f>IF(D153="","",IF(COUNTIFS($D$6:$D$305,D153,$B$6:$B$305,B153)&gt;1,"Doublon employé/date",IF(OR(B153="",G153="",G153&lt;0,G153&gt;24,F153=""),"À corriger","OK")))</f>
        <v/>
      </c>
    </row>
    <row r="154">
      <c r="A154" s="21" t="inlineStr"/>
      <c r="B154" s="22" t="inlineStr"/>
      <c r="C154" s="23">
        <f>IF(B154="","",B154-MOD(B154-'Paramètres'!$B$10-('Paramètres'!$B$7-1),7))</f>
        <v/>
      </c>
      <c r="D154" s="21" t="inlineStr"/>
      <c r="E154" s="2">
        <f>IF(D154="","",IFERROR(VLOOKUP(D154,'Paramètres'!$A$14:$F$113,2,FALSE),""))</f>
        <v/>
      </c>
      <c r="F154" s="16">
        <f>IF(OR(D154="",B154=""),"",IFERROR(IF(COUNTIFS('Paramètres'!$A$14:$A$113,D154,'Paramètres'!$C$14:$C$113,"&lt;="&amp;B154)&gt;0,VLOOKUP(D154,'Paramètres'!$A$14:$D$113,4,FALSE),""),""))</f>
        <v/>
      </c>
      <c r="G154" s="24" t="inlineStr"/>
      <c r="H154" s="15">
        <f>IF(OR(D154="",C154="",B154=""),"",IFERROR(SUMIFS($G$6:$G$305,$D$6:$D$305,D154,$C$6:$C$305,C154,$B$6:$B$305,"&lt;"&amp;B154),0))</f>
        <v/>
      </c>
      <c r="I154" s="15">
        <f>IF(D154="","",'Paramètres'!$B$5)</f>
        <v/>
      </c>
      <c r="J154" s="15">
        <f>IF(OR(G154="",I154=""),"",IFERROR(MIN(G154,MAX(0,I154-H154)),0))</f>
        <v/>
      </c>
      <c r="K154" s="15">
        <f>IF(OR(G154="",J154=""),"",IFERROR(MAX(0,G154-J154),0))</f>
        <v/>
      </c>
      <c r="L154" s="15">
        <f>IF(D154="","",'Paramètres'!$B$6)</f>
        <v/>
      </c>
      <c r="M154" s="16">
        <f>IF(OR(J154="",F154=""),"",IFERROR(J154*F154,0))</f>
        <v/>
      </c>
      <c r="N154" s="16">
        <f>IF(OR(K154="",F154="",L154=""),"",IFERROR(K154*F154*L154,0))</f>
        <v/>
      </c>
      <c r="O154" s="16">
        <f>IF(OR(M154="",N154=""),"",IFERROR(M154+N154,0))</f>
        <v/>
      </c>
      <c r="P154" s="21" t="inlineStr"/>
      <c r="Q154" s="21" t="inlineStr"/>
      <c r="R154" s="2">
        <f>IF(D154="","",IF(COUNTIFS($D$6:$D$305,D154,$B$6:$B$305,B154)&gt;1,"Doublon employé/date",IF(OR(B154="",G154="",G154&lt;0,G154&gt;24,F154=""),"À corriger","OK")))</f>
        <v/>
      </c>
    </row>
    <row r="155">
      <c r="A155" s="21" t="inlineStr"/>
      <c r="B155" s="22" t="inlineStr"/>
      <c r="C155" s="25">
        <f>IF(B155="","",B155-MOD(B155-'Paramètres'!$B$10-('Paramètres'!$B$7-1),7))</f>
        <v/>
      </c>
      <c r="D155" s="21" t="inlineStr"/>
      <c r="E155" s="17">
        <f>IF(D155="","",IFERROR(VLOOKUP(D155,'Paramètres'!$A$14:$F$113,2,FALSE),""))</f>
        <v/>
      </c>
      <c r="F155" s="19">
        <f>IF(OR(D155="",B155=""),"",IFERROR(IF(COUNTIFS('Paramètres'!$A$14:$A$113,D155,'Paramètres'!$C$14:$C$113,"&lt;="&amp;B155)&gt;0,VLOOKUP(D155,'Paramètres'!$A$14:$D$113,4,FALSE),""),""))</f>
        <v/>
      </c>
      <c r="G155" s="24" t="inlineStr"/>
      <c r="H155" s="18">
        <f>IF(OR(D155="",C155="",B155=""),"",IFERROR(SUMIFS($G$6:$G$305,$D$6:$D$305,D155,$C$6:$C$305,C155,$B$6:$B$305,"&lt;"&amp;B155),0))</f>
        <v/>
      </c>
      <c r="I155" s="18">
        <f>IF(D155="","",'Paramètres'!$B$5)</f>
        <v/>
      </c>
      <c r="J155" s="18">
        <f>IF(OR(G155="",I155=""),"",IFERROR(MIN(G155,MAX(0,I155-H155)),0))</f>
        <v/>
      </c>
      <c r="K155" s="18">
        <f>IF(OR(G155="",J155=""),"",IFERROR(MAX(0,G155-J155),0))</f>
        <v/>
      </c>
      <c r="L155" s="18">
        <f>IF(D155="","",'Paramètres'!$B$6)</f>
        <v/>
      </c>
      <c r="M155" s="19">
        <f>IF(OR(J155="",F155=""),"",IFERROR(J155*F155,0))</f>
        <v/>
      </c>
      <c r="N155" s="19">
        <f>IF(OR(K155="",F155="",L155=""),"",IFERROR(K155*F155*L155,0))</f>
        <v/>
      </c>
      <c r="O155" s="19">
        <f>IF(OR(M155="",N155=""),"",IFERROR(M155+N155,0))</f>
        <v/>
      </c>
      <c r="P155" s="21" t="inlineStr"/>
      <c r="Q155" s="21" t="inlineStr"/>
      <c r="R155" s="17">
        <f>IF(D155="","",IF(COUNTIFS($D$6:$D$305,D155,$B$6:$B$305,B155)&gt;1,"Doublon employé/date",IF(OR(B155="",G155="",G155&lt;0,G155&gt;24,F155=""),"À corriger","OK")))</f>
        <v/>
      </c>
    </row>
    <row r="156">
      <c r="A156" s="21" t="inlineStr"/>
      <c r="B156" s="22" t="inlineStr"/>
      <c r="C156" s="23">
        <f>IF(B156="","",B156-MOD(B156-'Paramètres'!$B$10-('Paramètres'!$B$7-1),7))</f>
        <v/>
      </c>
      <c r="D156" s="21" t="inlineStr"/>
      <c r="E156" s="2">
        <f>IF(D156="","",IFERROR(VLOOKUP(D156,'Paramètres'!$A$14:$F$113,2,FALSE),""))</f>
        <v/>
      </c>
      <c r="F156" s="16">
        <f>IF(OR(D156="",B156=""),"",IFERROR(IF(COUNTIFS('Paramètres'!$A$14:$A$113,D156,'Paramètres'!$C$14:$C$113,"&lt;="&amp;B156)&gt;0,VLOOKUP(D156,'Paramètres'!$A$14:$D$113,4,FALSE),""),""))</f>
        <v/>
      </c>
      <c r="G156" s="24" t="inlineStr"/>
      <c r="H156" s="15">
        <f>IF(OR(D156="",C156="",B156=""),"",IFERROR(SUMIFS($G$6:$G$305,$D$6:$D$305,D156,$C$6:$C$305,C156,$B$6:$B$305,"&lt;"&amp;B156),0))</f>
        <v/>
      </c>
      <c r="I156" s="15">
        <f>IF(D156="","",'Paramètres'!$B$5)</f>
        <v/>
      </c>
      <c r="J156" s="15">
        <f>IF(OR(G156="",I156=""),"",IFERROR(MIN(G156,MAX(0,I156-H156)),0))</f>
        <v/>
      </c>
      <c r="K156" s="15">
        <f>IF(OR(G156="",J156=""),"",IFERROR(MAX(0,G156-J156),0))</f>
        <v/>
      </c>
      <c r="L156" s="15">
        <f>IF(D156="","",'Paramètres'!$B$6)</f>
        <v/>
      </c>
      <c r="M156" s="16">
        <f>IF(OR(J156="",F156=""),"",IFERROR(J156*F156,0))</f>
        <v/>
      </c>
      <c r="N156" s="16">
        <f>IF(OR(K156="",F156="",L156=""),"",IFERROR(K156*F156*L156,0))</f>
        <v/>
      </c>
      <c r="O156" s="16">
        <f>IF(OR(M156="",N156=""),"",IFERROR(M156+N156,0))</f>
        <v/>
      </c>
      <c r="P156" s="21" t="inlineStr"/>
      <c r="Q156" s="21" t="inlineStr"/>
      <c r="R156" s="2">
        <f>IF(D156="","",IF(COUNTIFS($D$6:$D$305,D156,$B$6:$B$305,B156)&gt;1,"Doublon employé/date",IF(OR(B156="",G156="",G156&lt;0,G156&gt;24,F156=""),"À corriger","OK")))</f>
        <v/>
      </c>
    </row>
    <row r="157">
      <c r="A157" s="21" t="inlineStr"/>
      <c r="B157" s="22" t="inlineStr"/>
      <c r="C157" s="25">
        <f>IF(B157="","",B157-MOD(B157-'Paramètres'!$B$10-('Paramètres'!$B$7-1),7))</f>
        <v/>
      </c>
      <c r="D157" s="21" t="inlineStr"/>
      <c r="E157" s="17">
        <f>IF(D157="","",IFERROR(VLOOKUP(D157,'Paramètres'!$A$14:$F$113,2,FALSE),""))</f>
        <v/>
      </c>
      <c r="F157" s="19">
        <f>IF(OR(D157="",B157=""),"",IFERROR(IF(COUNTIFS('Paramètres'!$A$14:$A$113,D157,'Paramètres'!$C$14:$C$113,"&lt;="&amp;B157)&gt;0,VLOOKUP(D157,'Paramètres'!$A$14:$D$113,4,FALSE),""),""))</f>
        <v/>
      </c>
      <c r="G157" s="24" t="inlineStr"/>
      <c r="H157" s="18">
        <f>IF(OR(D157="",C157="",B157=""),"",IFERROR(SUMIFS($G$6:$G$305,$D$6:$D$305,D157,$C$6:$C$305,C157,$B$6:$B$305,"&lt;"&amp;B157),0))</f>
        <v/>
      </c>
      <c r="I157" s="18">
        <f>IF(D157="","",'Paramètres'!$B$5)</f>
        <v/>
      </c>
      <c r="J157" s="18">
        <f>IF(OR(G157="",I157=""),"",IFERROR(MIN(G157,MAX(0,I157-H157)),0))</f>
        <v/>
      </c>
      <c r="K157" s="18">
        <f>IF(OR(G157="",J157=""),"",IFERROR(MAX(0,G157-J157),0))</f>
        <v/>
      </c>
      <c r="L157" s="18">
        <f>IF(D157="","",'Paramètres'!$B$6)</f>
        <v/>
      </c>
      <c r="M157" s="19">
        <f>IF(OR(J157="",F157=""),"",IFERROR(J157*F157,0))</f>
        <v/>
      </c>
      <c r="N157" s="19">
        <f>IF(OR(K157="",F157="",L157=""),"",IFERROR(K157*F157*L157,0))</f>
        <v/>
      </c>
      <c r="O157" s="19">
        <f>IF(OR(M157="",N157=""),"",IFERROR(M157+N157,0))</f>
        <v/>
      </c>
      <c r="P157" s="21" t="inlineStr"/>
      <c r="Q157" s="21" t="inlineStr"/>
      <c r="R157" s="17">
        <f>IF(D157="","",IF(COUNTIFS($D$6:$D$305,D157,$B$6:$B$305,B157)&gt;1,"Doublon employé/date",IF(OR(B157="",G157="",G157&lt;0,G157&gt;24,F157=""),"À corriger","OK")))</f>
        <v/>
      </c>
    </row>
    <row r="158">
      <c r="A158" s="21" t="inlineStr"/>
      <c r="B158" s="22" t="inlineStr"/>
      <c r="C158" s="23">
        <f>IF(B158="","",B158-MOD(B158-'Paramètres'!$B$10-('Paramètres'!$B$7-1),7))</f>
        <v/>
      </c>
      <c r="D158" s="21" t="inlineStr"/>
      <c r="E158" s="2">
        <f>IF(D158="","",IFERROR(VLOOKUP(D158,'Paramètres'!$A$14:$F$113,2,FALSE),""))</f>
        <v/>
      </c>
      <c r="F158" s="16">
        <f>IF(OR(D158="",B158=""),"",IFERROR(IF(COUNTIFS('Paramètres'!$A$14:$A$113,D158,'Paramètres'!$C$14:$C$113,"&lt;="&amp;B158)&gt;0,VLOOKUP(D158,'Paramètres'!$A$14:$D$113,4,FALSE),""),""))</f>
        <v/>
      </c>
      <c r="G158" s="24" t="inlineStr"/>
      <c r="H158" s="15">
        <f>IF(OR(D158="",C158="",B158=""),"",IFERROR(SUMIFS($G$6:$G$305,$D$6:$D$305,D158,$C$6:$C$305,C158,$B$6:$B$305,"&lt;"&amp;B158),0))</f>
        <v/>
      </c>
      <c r="I158" s="15">
        <f>IF(D158="","",'Paramètres'!$B$5)</f>
        <v/>
      </c>
      <c r="J158" s="15">
        <f>IF(OR(G158="",I158=""),"",IFERROR(MIN(G158,MAX(0,I158-H158)),0))</f>
        <v/>
      </c>
      <c r="K158" s="15">
        <f>IF(OR(G158="",J158=""),"",IFERROR(MAX(0,G158-J158),0))</f>
        <v/>
      </c>
      <c r="L158" s="15">
        <f>IF(D158="","",'Paramètres'!$B$6)</f>
        <v/>
      </c>
      <c r="M158" s="16">
        <f>IF(OR(J158="",F158=""),"",IFERROR(J158*F158,0))</f>
        <v/>
      </c>
      <c r="N158" s="16">
        <f>IF(OR(K158="",F158="",L158=""),"",IFERROR(K158*F158*L158,0))</f>
        <v/>
      </c>
      <c r="O158" s="16">
        <f>IF(OR(M158="",N158=""),"",IFERROR(M158+N158,0))</f>
        <v/>
      </c>
      <c r="P158" s="21" t="inlineStr"/>
      <c r="Q158" s="21" t="inlineStr"/>
      <c r="R158" s="2">
        <f>IF(D158="","",IF(COUNTIFS($D$6:$D$305,D158,$B$6:$B$305,B158)&gt;1,"Doublon employé/date",IF(OR(B158="",G158="",G158&lt;0,G158&gt;24,F158=""),"À corriger","OK")))</f>
        <v/>
      </c>
    </row>
    <row r="159">
      <c r="A159" s="21" t="inlineStr"/>
      <c r="B159" s="22" t="inlineStr"/>
      <c r="C159" s="25">
        <f>IF(B159="","",B159-MOD(B159-'Paramètres'!$B$10-('Paramètres'!$B$7-1),7))</f>
        <v/>
      </c>
      <c r="D159" s="21" t="inlineStr"/>
      <c r="E159" s="17">
        <f>IF(D159="","",IFERROR(VLOOKUP(D159,'Paramètres'!$A$14:$F$113,2,FALSE),""))</f>
        <v/>
      </c>
      <c r="F159" s="19">
        <f>IF(OR(D159="",B159=""),"",IFERROR(IF(COUNTIFS('Paramètres'!$A$14:$A$113,D159,'Paramètres'!$C$14:$C$113,"&lt;="&amp;B159)&gt;0,VLOOKUP(D159,'Paramètres'!$A$14:$D$113,4,FALSE),""),""))</f>
        <v/>
      </c>
      <c r="G159" s="24" t="inlineStr"/>
      <c r="H159" s="18">
        <f>IF(OR(D159="",C159="",B159=""),"",IFERROR(SUMIFS($G$6:$G$305,$D$6:$D$305,D159,$C$6:$C$305,C159,$B$6:$B$305,"&lt;"&amp;B159),0))</f>
        <v/>
      </c>
      <c r="I159" s="18">
        <f>IF(D159="","",'Paramètres'!$B$5)</f>
        <v/>
      </c>
      <c r="J159" s="18">
        <f>IF(OR(G159="",I159=""),"",IFERROR(MIN(G159,MAX(0,I159-H159)),0))</f>
        <v/>
      </c>
      <c r="K159" s="18">
        <f>IF(OR(G159="",J159=""),"",IFERROR(MAX(0,G159-J159),0))</f>
        <v/>
      </c>
      <c r="L159" s="18">
        <f>IF(D159="","",'Paramètres'!$B$6)</f>
        <v/>
      </c>
      <c r="M159" s="19">
        <f>IF(OR(J159="",F159=""),"",IFERROR(J159*F159,0))</f>
        <v/>
      </c>
      <c r="N159" s="19">
        <f>IF(OR(K159="",F159="",L159=""),"",IFERROR(K159*F159*L159,0))</f>
        <v/>
      </c>
      <c r="O159" s="19">
        <f>IF(OR(M159="",N159=""),"",IFERROR(M159+N159,0))</f>
        <v/>
      </c>
      <c r="P159" s="21" t="inlineStr"/>
      <c r="Q159" s="21" t="inlineStr"/>
      <c r="R159" s="17">
        <f>IF(D159="","",IF(COUNTIFS($D$6:$D$305,D159,$B$6:$B$305,B159)&gt;1,"Doublon employé/date",IF(OR(B159="",G159="",G159&lt;0,G159&gt;24,F159=""),"À corriger","OK")))</f>
        <v/>
      </c>
    </row>
    <row r="160">
      <c r="A160" s="21" t="inlineStr"/>
      <c r="B160" s="22" t="inlineStr"/>
      <c r="C160" s="23">
        <f>IF(B160="","",B160-MOD(B160-'Paramètres'!$B$10-('Paramètres'!$B$7-1),7))</f>
        <v/>
      </c>
      <c r="D160" s="21" t="inlineStr"/>
      <c r="E160" s="2">
        <f>IF(D160="","",IFERROR(VLOOKUP(D160,'Paramètres'!$A$14:$F$113,2,FALSE),""))</f>
        <v/>
      </c>
      <c r="F160" s="16">
        <f>IF(OR(D160="",B160=""),"",IFERROR(IF(COUNTIFS('Paramètres'!$A$14:$A$113,D160,'Paramètres'!$C$14:$C$113,"&lt;="&amp;B160)&gt;0,VLOOKUP(D160,'Paramètres'!$A$14:$D$113,4,FALSE),""),""))</f>
        <v/>
      </c>
      <c r="G160" s="24" t="inlineStr"/>
      <c r="H160" s="15">
        <f>IF(OR(D160="",C160="",B160=""),"",IFERROR(SUMIFS($G$6:$G$305,$D$6:$D$305,D160,$C$6:$C$305,C160,$B$6:$B$305,"&lt;"&amp;B160),0))</f>
        <v/>
      </c>
      <c r="I160" s="15">
        <f>IF(D160="","",'Paramètres'!$B$5)</f>
        <v/>
      </c>
      <c r="J160" s="15">
        <f>IF(OR(G160="",I160=""),"",IFERROR(MIN(G160,MAX(0,I160-H160)),0))</f>
        <v/>
      </c>
      <c r="K160" s="15">
        <f>IF(OR(G160="",J160=""),"",IFERROR(MAX(0,G160-J160),0))</f>
        <v/>
      </c>
      <c r="L160" s="15">
        <f>IF(D160="","",'Paramètres'!$B$6)</f>
        <v/>
      </c>
      <c r="M160" s="16">
        <f>IF(OR(J160="",F160=""),"",IFERROR(J160*F160,0))</f>
        <v/>
      </c>
      <c r="N160" s="16">
        <f>IF(OR(K160="",F160="",L160=""),"",IFERROR(K160*F160*L160,0))</f>
        <v/>
      </c>
      <c r="O160" s="16">
        <f>IF(OR(M160="",N160=""),"",IFERROR(M160+N160,0))</f>
        <v/>
      </c>
      <c r="P160" s="21" t="inlineStr"/>
      <c r="Q160" s="21" t="inlineStr"/>
      <c r="R160" s="2">
        <f>IF(D160="","",IF(COUNTIFS($D$6:$D$305,D160,$B$6:$B$305,B160)&gt;1,"Doublon employé/date",IF(OR(B160="",G160="",G160&lt;0,G160&gt;24,F160=""),"À corriger","OK")))</f>
        <v/>
      </c>
    </row>
    <row r="161">
      <c r="A161" s="21" t="inlineStr"/>
      <c r="B161" s="22" t="inlineStr"/>
      <c r="C161" s="25">
        <f>IF(B161="","",B161-MOD(B161-'Paramètres'!$B$10-('Paramètres'!$B$7-1),7))</f>
        <v/>
      </c>
      <c r="D161" s="21" t="inlineStr"/>
      <c r="E161" s="17">
        <f>IF(D161="","",IFERROR(VLOOKUP(D161,'Paramètres'!$A$14:$F$113,2,FALSE),""))</f>
        <v/>
      </c>
      <c r="F161" s="19">
        <f>IF(OR(D161="",B161=""),"",IFERROR(IF(COUNTIFS('Paramètres'!$A$14:$A$113,D161,'Paramètres'!$C$14:$C$113,"&lt;="&amp;B161)&gt;0,VLOOKUP(D161,'Paramètres'!$A$14:$D$113,4,FALSE),""),""))</f>
        <v/>
      </c>
      <c r="G161" s="24" t="inlineStr"/>
      <c r="H161" s="18">
        <f>IF(OR(D161="",C161="",B161=""),"",IFERROR(SUMIFS($G$6:$G$305,$D$6:$D$305,D161,$C$6:$C$305,C161,$B$6:$B$305,"&lt;"&amp;B161),0))</f>
        <v/>
      </c>
      <c r="I161" s="18">
        <f>IF(D161="","",'Paramètres'!$B$5)</f>
        <v/>
      </c>
      <c r="J161" s="18">
        <f>IF(OR(G161="",I161=""),"",IFERROR(MIN(G161,MAX(0,I161-H161)),0))</f>
        <v/>
      </c>
      <c r="K161" s="18">
        <f>IF(OR(G161="",J161=""),"",IFERROR(MAX(0,G161-J161),0))</f>
        <v/>
      </c>
      <c r="L161" s="18">
        <f>IF(D161="","",'Paramètres'!$B$6)</f>
        <v/>
      </c>
      <c r="M161" s="19">
        <f>IF(OR(J161="",F161=""),"",IFERROR(J161*F161,0))</f>
        <v/>
      </c>
      <c r="N161" s="19">
        <f>IF(OR(K161="",F161="",L161=""),"",IFERROR(K161*F161*L161,0))</f>
        <v/>
      </c>
      <c r="O161" s="19">
        <f>IF(OR(M161="",N161=""),"",IFERROR(M161+N161,0))</f>
        <v/>
      </c>
      <c r="P161" s="21" t="inlineStr"/>
      <c r="Q161" s="21" t="inlineStr"/>
      <c r="R161" s="17">
        <f>IF(D161="","",IF(COUNTIFS($D$6:$D$305,D161,$B$6:$B$305,B161)&gt;1,"Doublon employé/date",IF(OR(B161="",G161="",G161&lt;0,G161&gt;24,F161=""),"À corriger","OK")))</f>
        <v/>
      </c>
    </row>
    <row r="162">
      <c r="A162" s="21" t="inlineStr"/>
      <c r="B162" s="22" t="inlineStr"/>
      <c r="C162" s="23">
        <f>IF(B162="","",B162-MOD(B162-'Paramètres'!$B$10-('Paramètres'!$B$7-1),7))</f>
        <v/>
      </c>
      <c r="D162" s="21" t="inlineStr"/>
      <c r="E162" s="2">
        <f>IF(D162="","",IFERROR(VLOOKUP(D162,'Paramètres'!$A$14:$F$113,2,FALSE),""))</f>
        <v/>
      </c>
      <c r="F162" s="16">
        <f>IF(OR(D162="",B162=""),"",IFERROR(IF(COUNTIFS('Paramètres'!$A$14:$A$113,D162,'Paramètres'!$C$14:$C$113,"&lt;="&amp;B162)&gt;0,VLOOKUP(D162,'Paramètres'!$A$14:$D$113,4,FALSE),""),""))</f>
        <v/>
      </c>
      <c r="G162" s="24" t="inlineStr"/>
      <c r="H162" s="15">
        <f>IF(OR(D162="",C162="",B162=""),"",IFERROR(SUMIFS($G$6:$G$305,$D$6:$D$305,D162,$C$6:$C$305,C162,$B$6:$B$305,"&lt;"&amp;B162),0))</f>
        <v/>
      </c>
      <c r="I162" s="15">
        <f>IF(D162="","",'Paramètres'!$B$5)</f>
        <v/>
      </c>
      <c r="J162" s="15">
        <f>IF(OR(G162="",I162=""),"",IFERROR(MIN(G162,MAX(0,I162-H162)),0))</f>
        <v/>
      </c>
      <c r="K162" s="15">
        <f>IF(OR(G162="",J162=""),"",IFERROR(MAX(0,G162-J162),0))</f>
        <v/>
      </c>
      <c r="L162" s="15">
        <f>IF(D162="","",'Paramètres'!$B$6)</f>
        <v/>
      </c>
      <c r="M162" s="16">
        <f>IF(OR(J162="",F162=""),"",IFERROR(J162*F162,0))</f>
        <v/>
      </c>
      <c r="N162" s="16">
        <f>IF(OR(K162="",F162="",L162=""),"",IFERROR(K162*F162*L162,0))</f>
        <v/>
      </c>
      <c r="O162" s="16">
        <f>IF(OR(M162="",N162=""),"",IFERROR(M162+N162,0))</f>
        <v/>
      </c>
      <c r="P162" s="21" t="inlineStr"/>
      <c r="Q162" s="21" t="inlineStr"/>
      <c r="R162" s="2">
        <f>IF(D162="","",IF(COUNTIFS($D$6:$D$305,D162,$B$6:$B$305,B162)&gt;1,"Doublon employé/date",IF(OR(B162="",G162="",G162&lt;0,G162&gt;24,F162=""),"À corriger","OK")))</f>
        <v/>
      </c>
    </row>
    <row r="163">
      <c r="A163" s="21" t="inlineStr"/>
      <c r="B163" s="22" t="inlineStr"/>
      <c r="C163" s="25">
        <f>IF(B163="","",B163-MOD(B163-'Paramètres'!$B$10-('Paramètres'!$B$7-1),7))</f>
        <v/>
      </c>
      <c r="D163" s="21" t="inlineStr"/>
      <c r="E163" s="17">
        <f>IF(D163="","",IFERROR(VLOOKUP(D163,'Paramètres'!$A$14:$F$113,2,FALSE),""))</f>
        <v/>
      </c>
      <c r="F163" s="19">
        <f>IF(OR(D163="",B163=""),"",IFERROR(IF(COUNTIFS('Paramètres'!$A$14:$A$113,D163,'Paramètres'!$C$14:$C$113,"&lt;="&amp;B163)&gt;0,VLOOKUP(D163,'Paramètres'!$A$14:$D$113,4,FALSE),""),""))</f>
        <v/>
      </c>
      <c r="G163" s="24" t="inlineStr"/>
      <c r="H163" s="18">
        <f>IF(OR(D163="",C163="",B163=""),"",IFERROR(SUMIFS($G$6:$G$305,$D$6:$D$305,D163,$C$6:$C$305,C163,$B$6:$B$305,"&lt;"&amp;B163),0))</f>
        <v/>
      </c>
      <c r="I163" s="18">
        <f>IF(D163="","",'Paramètres'!$B$5)</f>
        <v/>
      </c>
      <c r="J163" s="18">
        <f>IF(OR(G163="",I163=""),"",IFERROR(MIN(G163,MAX(0,I163-H163)),0))</f>
        <v/>
      </c>
      <c r="K163" s="18">
        <f>IF(OR(G163="",J163=""),"",IFERROR(MAX(0,G163-J163),0))</f>
        <v/>
      </c>
      <c r="L163" s="18">
        <f>IF(D163="","",'Paramètres'!$B$6)</f>
        <v/>
      </c>
      <c r="M163" s="19">
        <f>IF(OR(J163="",F163=""),"",IFERROR(J163*F163,0))</f>
        <v/>
      </c>
      <c r="N163" s="19">
        <f>IF(OR(K163="",F163="",L163=""),"",IFERROR(K163*F163*L163,0))</f>
        <v/>
      </c>
      <c r="O163" s="19">
        <f>IF(OR(M163="",N163=""),"",IFERROR(M163+N163,0))</f>
        <v/>
      </c>
      <c r="P163" s="21" t="inlineStr"/>
      <c r="Q163" s="21" t="inlineStr"/>
      <c r="R163" s="17">
        <f>IF(D163="","",IF(COUNTIFS($D$6:$D$305,D163,$B$6:$B$305,B163)&gt;1,"Doublon employé/date",IF(OR(B163="",G163="",G163&lt;0,G163&gt;24,F163=""),"À corriger","OK")))</f>
        <v/>
      </c>
    </row>
    <row r="164">
      <c r="A164" s="21" t="inlineStr"/>
      <c r="B164" s="22" t="inlineStr"/>
      <c r="C164" s="23">
        <f>IF(B164="","",B164-MOD(B164-'Paramètres'!$B$10-('Paramètres'!$B$7-1),7))</f>
        <v/>
      </c>
      <c r="D164" s="21" t="inlineStr"/>
      <c r="E164" s="2">
        <f>IF(D164="","",IFERROR(VLOOKUP(D164,'Paramètres'!$A$14:$F$113,2,FALSE),""))</f>
        <v/>
      </c>
      <c r="F164" s="16">
        <f>IF(OR(D164="",B164=""),"",IFERROR(IF(COUNTIFS('Paramètres'!$A$14:$A$113,D164,'Paramètres'!$C$14:$C$113,"&lt;="&amp;B164)&gt;0,VLOOKUP(D164,'Paramètres'!$A$14:$D$113,4,FALSE),""),""))</f>
        <v/>
      </c>
      <c r="G164" s="24" t="inlineStr"/>
      <c r="H164" s="15">
        <f>IF(OR(D164="",C164="",B164=""),"",IFERROR(SUMIFS($G$6:$G$305,$D$6:$D$305,D164,$C$6:$C$305,C164,$B$6:$B$305,"&lt;"&amp;B164),0))</f>
        <v/>
      </c>
      <c r="I164" s="15">
        <f>IF(D164="","",'Paramètres'!$B$5)</f>
        <v/>
      </c>
      <c r="J164" s="15">
        <f>IF(OR(G164="",I164=""),"",IFERROR(MIN(G164,MAX(0,I164-H164)),0))</f>
        <v/>
      </c>
      <c r="K164" s="15">
        <f>IF(OR(G164="",J164=""),"",IFERROR(MAX(0,G164-J164),0))</f>
        <v/>
      </c>
      <c r="L164" s="15">
        <f>IF(D164="","",'Paramètres'!$B$6)</f>
        <v/>
      </c>
      <c r="M164" s="16">
        <f>IF(OR(J164="",F164=""),"",IFERROR(J164*F164,0))</f>
        <v/>
      </c>
      <c r="N164" s="16">
        <f>IF(OR(K164="",F164="",L164=""),"",IFERROR(K164*F164*L164,0))</f>
        <v/>
      </c>
      <c r="O164" s="16">
        <f>IF(OR(M164="",N164=""),"",IFERROR(M164+N164,0))</f>
        <v/>
      </c>
      <c r="P164" s="21" t="inlineStr"/>
      <c r="Q164" s="21" t="inlineStr"/>
      <c r="R164" s="2">
        <f>IF(D164="","",IF(COUNTIFS($D$6:$D$305,D164,$B$6:$B$305,B164)&gt;1,"Doublon employé/date",IF(OR(B164="",G164="",G164&lt;0,G164&gt;24,F164=""),"À corriger","OK")))</f>
        <v/>
      </c>
    </row>
    <row r="165">
      <c r="A165" s="21" t="inlineStr"/>
      <c r="B165" s="22" t="inlineStr"/>
      <c r="C165" s="25">
        <f>IF(B165="","",B165-MOD(B165-'Paramètres'!$B$10-('Paramètres'!$B$7-1),7))</f>
        <v/>
      </c>
      <c r="D165" s="21" t="inlineStr"/>
      <c r="E165" s="17">
        <f>IF(D165="","",IFERROR(VLOOKUP(D165,'Paramètres'!$A$14:$F$113,2,FALSE),""))</f>
        <v/>
      </c>
      <c r="F165" s="19">
        <f>IF(OR(D165="",B165=""),"",IFERROR(IF(COUNTIFS('Paramètres'!$A$14:$A$113,D165,'Paramètres'!$C$14:$C$113,"&lt;="&amp;B165)&gt;0,VLOOKUP(D165,'Paramètres'!$A$14:$D$113,4,FALSE),""),""))</f>
        <v/>
      </c>
      <c r="G165" s="24" t="inlineStr"/>
      <c r="H165" s="18">
        <f>IF(OR(D165="",C165="",B165=""),"",IFERROR(SUMIFS($G$6:$G$305,$D$6:$D$305,D165,$C$6:$C$305,C165,$B$6:$B$305,"&lt;"&amp;B165),0))</f>
        <v/>
      </c>
      <c r="I165" s="18">
        <f>IF(D165="","",'Paramètres'!$B$5)</f>
        <v/>
      </c>
      <c r="J165" s="18">
        <f>IF(OR(G165="",I165=""),"",IFERROR(MIN(G165,MAX(0,I165-H165)),0))</f>
        <v/>
      </c>
      <c r="K165" s="18">
        <f>IF(OR(G165="",J165=""),"",IFERROR(MAX(0,G165-J165),0))</f>
        <v/>
      </c>
      <c r="L165" s="18">
        <f>IF(D165="","",'Paramètres'!$B$6)</f>
        <v/>
      </c>
      <c r="M165" s="19">
        <f>IF(OR(J165="",F165=""),"",IFERROR(J165*F165,0))</f>
        <v/>
      </c>
      <c r="N165" s="19">
        <f>IF(OR(K165="",F165="",L165=""),"",IFERROR(K165*F165*L165,0))</f>
        <v/>
      </c>
      <c r="O165" s="19">
        <f>IF(OR(M165="",N165=""),"",IFERROR(M165+N165,0))</f>
        <v/>
      </c>
      <c r="P165" s="21" t="inlineStr"/>
      <c r="Q165" s="21" t="inlineStr"/>
      <c r="R165" s="17">
        <f>IF(D165="","",IF(COUNTIFS($D$6:$D$305,D165,$B$6:$B$305,B165)&gt;1,"Doublon employé/date",IF(OR(B165="",G165="",G165&lt;0,G165&gt;24,F165=""),"À corriger","OK")))</f>
        <v/>
      </c>
    </row>
    <row r="166">
      <c r="A166" s="21" t="inlineStr"/>
      <c r="B166" s="22" t="inlineStr"/>
      <c r="C166" s="23">
        <f>IF(B166="","",B166-MOD(B166-'Paramètres'!$B$10-('Paramètres'!$B$7-1),7))</f>
        <v/>
      </c>
      <c r="D166" s="21" t="inlineStr"/>
      <c r="E166" s="2">
        <f>IF(D166="","",IFERROR(VLOOKUP(D166,'Paramètres'!$A$14:$F$113,2,FALSE),""))</f>
        <v/>
      </c>
      <c r="F166" s="16">
        <f>IF(OR(D166="",B166=""),"",IFERROR(IF(COUNTIFS('Paramètres'!$A$14:$A$113,D166,'Paramètres'!$C$14:$C$113,"&lt;="&amp;B166)&gt;0,VLOOKUP(D166,'Paramètres'!$A$14:$D$113,4,FALSE),""),""))</f>
        <v/>
      </c>
      <c r="G166" s="24" t="inlineStr"/>
      <c r="H166" s="15">
        <f>IF(OR(D166="",C166="",B166=""),"",IFERROR(SUMIFS($G$6:$G$305,$D$6:$D$305,D166,$C$6:$C$305,C166,$B$6:$B$305,"&lt;"&amp;B166),0))</f>
        <v/>
      </c>
      <c r="I166" s="15">
        <f>IF(D166="","",'Paramètres'!$B$5)</f>
        <v/>
      </c>
      <c r="J166" s="15">
        <f>IF(OR(G166="",I166=""),"",IFERROR(MIN(G166,MAX(0,I166-H166)),0))</f>
        <v/>
      </c>
      <c r="K166" s="15">
        <f>IF(OR(G166="",J166=""),"",IFERROR(MAX(0,G166-J166),0))</f>
        <v/>
      </c>
      <c r="L166" s="15">
        <f>IF(D166="","",'Paramètres'!$B$6)</f>
        <v/>
      </c>
      <c r="M166" s="16">
        <f>IF(OR(J166="",F166=""),"",IFERROR(J166*F166,0))</f>
        <v/>
      </c>
      <c r="N166" s="16">
        <f>IF(OR(K166="",F166="",L166=""),"",IFERROR(K166*F166*L166,0))</f>
        <v/>
      </c>
      <c r="O166" s="16">
        <f>IF(OR(M166="",N166=""),"",IFERROR(M166+N166,0))</f>
        <v/>
      </c>
      <c r="P166" s="21" t="inlineStr"/>
      <c r="Q166" s="21" t="inlineStr"/>
      <c r="R166" s="2">
        <f>IF(D166="","",IF(COUNTIFS($D$6:$D$305,D166,$B$6:$B$305,B166)&gt;1,"Doublon employé/date",IF(OR(B166="",G166="",G166&lt;0,G166&gt;24,F166=""),"À corriger","OK")))</f>
        <v/>
      </c>
    </row>
    <row r="167">
      <c r="A167" s="21" t="inlineStr"/>
      <c r="B167" s="22" t="inlineStr"/>
      <c r="C167" s="25">
        <f>IF(B167="","",B167-MOD(B167-'Paramètres'!$B$10-('Paramètres'!$B$7-1),7))</f>
        <v/>
      </c>
      <c r="D167" s="21" t="inlineStr"/>
      <c r="E167" s="17">
        <f>IF(D167="","",IFERROR(VLOOKUP(D167,'Paramètres'!$A$14:$F$113,2,FALSE),""))</f>
        <v/>
      </c>
      <c r="F167" s="19">
        <f>IF(OR(D167="",B167=""),"",IFERROR(IF(COUNTIFS('Paramètres'!$A$14:$A$113,D167,'Paramètres'!$C$14:$C$113,"&lt;="&amp;B167)&gt;0,VLOOKUP(D167,'Paramètres'!$A$14:$D$113,4,FALSE),""),""))</f>
        <v/>
      </c>
      <c r="G167" s="24" t="inlineStr"/>
      <c r="H167" s="18">
        <f>IF(OR(D167="",C167="",B167=""),"",IFERROR(SUMIFS($G$6:$G$305,$D$6:$D$305,D167,$C$6:$C$305,C167,$B$6:$B$305,"&lt;"&amp;B167),0))</f>
        <v/>
      </c>
      <c r="I167" s="18">
        <f>IF(D167="","",'Paramètres'!$B$5)</f>
        <v/>
      </c>
      <c r="J167" s="18">
        <f>IF(OR(G167="",I167=""),"",IFERROR(MIN(G167,MAX(0,I167-H167)),0))</f>
        <v/>
      </c>
      <c r="K167" s="18">
        <f>IF(OR(G167="",J167=""),"",IFERROR(MAX(0,G167-J167),0))</f>
        <v/>
      </c>
      <c r="L167" s="18">
        <f>IF(D167="","",'Paramètres'!$B$6)</f>
        <v/>
      </c>
      <c r="M167" s="19">
        <f>IF(OR(J167="",F167=""),"",IFERROR(J167*F167,0))</f>
        <v/>
      </c>
      <c r="N167" s="19">
        <f>IF(OR(K167="",F167="",L167=""),"",IFERROR(K167*F167*L167,0))</f>
        <v/>
      </c>
      <c r="O167" s="19">
        <f>IF(OR(M167="",N167=""),"",IFERROR(M167+N167,0))</f>
        <v/>
      </c>
      <c r="P167" s="21" t="inlineStr"/>
      <c r="Q167" s="21" t="inlineStr"/>
      <c r="R167" s="17">
        <f>IF(D167="","",IF(COUNTIFS($D$6:$D$305,D167,$B$6:$B$305,B167)&gt;1,"Doublon employé/date",IF(OR(B167="",G167="",G167&lt;0,G167&gt;24,F167=""),"À corriger","OK")))</f>
        <v/>
      </c>
    </row>
    <row r="168">
      <c r="A168" s="21" t="inlineStr"/>
      <c r="B168" s="22" t="inlineStr"/>
      <c r="C168" s="23">
        <f>IF(B168="","",B168-MOD(B168-'Paramètres'!$B$10-('Paramètres'!$B$7-1),7))</f>
        <v/>
      </c>
      <c r="D168" s="21" t="inlineStr"/>
      <c r="E168" s="2">
        <f>IF(D168="","",IFERROR(VLOOKUP(D168,'Paramètres'!$A$14:$F$113,2,FALSE),""))</f>
        <v/>
      </c>
      <c r="F168" s="16">
        <f>IF(OR(D168="",B168=""),"",IFERROR(IF(COUNTIFS('Paramètres'!$A$14:$A$113,D168,'Paramètres'!$C$14:$C$113,"&lt;="&amp;B168)&gt;0,VLOOKUP(D168,'Paramètres'!$A$14:$D$113,4,FALSE),""),""))</f>
        <v/>
      </c>
      <c r="G168" s="24" t="inlineStr"/>
      <c r="H168" s="15">
        <f>IF(OR(D168="",C168="",B168=""),"",IFERROR(SUMIFS($G$6:$G$305,$D$6:$D$305,D168,$C$6:$C$305,C168,$B$6:$B$305,"&lt;"&amp;B168),0))</f>
        <v/>
      </c>
      <c r="I168" s="15">
        <f>IF(D168="","",'Paramètres'!$B$5)</f>
        <v/>
      </c>
      <c r="J168" s="15">
        <f>IF(OR(G168="",I168=""),"",IFERROR(MIN(G168,MAX(0,I168-H168)),0))</f>
        <v/>
      </c>
      <c r="K168" s="15">
        <f>IF(OR(G168="",J168=""),"",IFERROR(MAX(0,G168-J168),0))</f>
        <v/>
      </c>
      <c r="L168" s="15">
        <f>IF(D168="","",'Paramètres'!$B$6)</f>
        <v/>
      </c>
      <c r="M168" s="16">
        <f>IF(OR(J168="",F168=""),"",IFERROR(J168*F168,0))</f>
        <v/>
      </c>
      <c r="N168" s="16">
        <f>IF(OR(K168="",F168="",L168=""),"",IFERROR(K168*F168*L168,0))</f>
        <v/>
      </c>
      <c r="O168" s="16">
        <f>IF(OR(M168="",N168=""),"",IFERROR(M168+N168,0))</f>
        <v/>
      </c>
      <c r="P168" s="21" t="inlineStr"/>
      <c r="Q168" s="21" t="inlineStr"/>
      <c r="R168" s="2">
        <f>IF(D168="","",IF(COUNTIFS($D$6:$D$305,D168,$B$6:$B$305,B168)&gt;1,"Doublon employé/date",IF(OR(B168="",G168="",G168&lt;0,G168&gt;24,F168=""),"À corriger","OK")))</f>
        <v/>
      </c>
    </row>
    <row r="169">
      <c r="A169" s="21" t="inlineStr"/>
      <c r="B169" s="22" t="inlineStr"/>
      <c r="C169" s="25">
        <f>IF(B169="","",B169-MOD(B169-'Paramètres'!$B$10-('Paramètres'!$B$7-1),7))</f>
        <v/>
      </c>
      <c r="D169" s="21" t="inlineStr"/>
      <c r="E169" s="17">
        <f>IF(D169="","",IFERROR(VLOOKUP(D169,'Paramètres'!$A$14:$F$113,2,FALSE),""))</f>
        <v/>
      </c>
      <c r="F169" s="19">
        <f>IF(OR(D169="",B169=""),"",IFERROR(IF(COUNTIFS('Paramètres'!$A$14:$A$113,D169,'Paramètres'!$C$14:$C$113,"&lt;="&amp;B169)&gt;0,VLOOKUP(D169,'Paramètres'!$A$14:$D$113,4,FALSE),""),""))</f>
        <v/>
      </c>
      <c r="G169" s="24" t="inlineStr"/>
      <c r="H169" s="18">
        <f>IF(OR(D169="",C169="",B169=""),"",IFERROR(SUMIFS($G$6:$G$305,$D$6:$D$305,D169,$C$6:$C$305,C169,$B$6:$B$305,"&lt;"&amp;B169),0))</f>
        <v/>
      </c>
      <c r="I169" s="18">
        <f>IF(D169="","",'Paramètres'!$B$5)</f>
        <v/>
      </c>
      <c r="J169" s="18">
        <f>IF(OR(G169="",I169=""),"",IFERROR(MIN(G169,MAX(0,I169-H169)),0))</f>
        <v/>
      </c>
      <c r="K169" s="18">
        <f>IF(OR(G169="",J169=""),"",IFERROR(MAX(0,G169-J169),0))</f>
        <v/>
      </c>
      <c r="L169" s="18">
        <f>IF(D169="","",'Paramètres'!$B$6)</f>
        <v/>
      </c>
      <c r="M169" s="19">
        <f>IF(OR(J169="",F169=""),"",IFERROR(J169*F169,0))</f>
        <v/>
      </c>
      <c r="N169" s="19">
        <f>IF(OR(K169="",F169="",L169=""),"",IFERROR(K169*F169*L169,0))</f>
        <v/>
      </c>
      <c r="O169" s="19">
        <f>IF(OR(M169="",N169=""),"",IFERROR(M169+N169,0))</f>
        <v/>
      </c>
      <c r="P169" s="21" t="inlineStr"/>
      <c r="Q169" s="21" t="inlineStr"/>
      <c r="R169" s="17">
        <f>IF(D169="","",IF(COUNTIFS($D$6:$D$305,D169,$B$6:$B$305,B169)&gt;1,"Doublon employé/date",IF(OR(B169="",G169="",G169&lt;0,G169&gt;24,F169=""),"À corriger","OK")))</f>
        <v/>
      </c>
    </row>
    <row r="170">
      <c r="A170" s="21" t="inlineStr"/>
      <c r="B170" s="22" t="inlineStr"/>
      <c r="C170" s="23">
        <f>IF(B170="","",B170-MOD(B170-'Paramètres'!$B$10-('Paramètres'!$B$7-1),7))</f>
        <v/>
      </c>
      <c r="D170" s="21" t="inlineStr"/>
      <c r="E170" s="2">
        <f>IF(D170="","",IFERROR(VLOOKUP(D170,'Paramètres'!$A$14:$F$113,2,FALSE),""))</f>
        <v/>
      </c>
      <c r="F170" s="16">
        <f>IF(OR(D170="",B170=""),"",IFERROR(IF(COUNTIFS('Paramètres'!$A$14:$A$113,D170,'Paramètres'!$C$14:$C$113,"&lt;="&amp;B170)&gt;0,VLOOKUP(D170,'Paramètres'!$A$14:$D$113,4,FALSE),""),""))</f>
        <v/>
      </c>
      <c r="G170" s="24" t="inlineStr"/>
      <c r="H170" s="15">
        <f>IF(OR(D170="",C170="",B170=""),"",IFERROR(SUMIFS($G$6:$G$305,$D$6:$D$305,D170,$C$6:$C$305,C170,$B$6:$B$305,"&lt;"&amp;B170),0))</f>
        <v/>
      </c>
      <c r="I170" s="15">
        <f>IF(D170="","",'Paramètres'!$B$5)</f>
        <v/>
      </c>
      <c r="J170" s="15">
        <f>IF(OR(G170="",I170=""),"",IFERROR(MIN(G170,MAX(0,I170-H170)),0))</f>
        <v/>
      </c>
      <c r="K170" s="15">
        <f>IF(OR(G170="",J170=""),"",IFERROR(MAX(0,G170-J170),0))</f>
        <v/>
      </c>
      <c r="L170" s="15">
        <f>IF(D170="","",'Paramètres'!$B$6)</f>
        <v/>
      </c>
      <c r="M170" s="16">
        <f>IF(OR(J170="",F170=""),"",IFERROR(J170*F170,0))</f>
        <v/>
      </c>
      <c r="N170" s="16">
        <f>IF(OR(K170="",F170="",L170=""),"",IFERROR(K170*F170*L170,0))</f>
        <v/>
      </c>
      <c r="O170" s="16">
        <f>IF(OR(M170="",N170=""),"",IFERROR(M170+N170,0))</f>
        <v/>
      </c>
      <c r="P170" s="21" t="inlineStr"/>
      <c r="Q170" s="21" t="inlineStr"/>
      <c r="R170" s="2">
        <f>IF(D170="","",IF(COUNTIFS($D$6:$D$305,D170,$B$6:$B$305,B170)&gt;1,"Doublon employé/date",IF(OR(B170="",G170="",G170&lt;0,G170&gt;24,F170=""),"À corriger","OK")))</f>
        <v/>
      </c>
    </row>
    <row r="171">
      <c r="A171" s="21" t="inlineStr"/>
      <c r="B171" s="22" t="inlineStr"/>
      <c r="C171" s="25">
        <f>IF(B171="","",B171-MOD(B171-'Paramètres'!$B$10-('Paramètres'!$B$7-1),7))</f>
        <v/>
      </c>
      <c r="D171" s="21" t="inlineStr"/>
      <c r="E171" s="17">
        <f>IF(D171="","",IFERROR(VLOOKUP(D171,'Paramètres'!$A$14:$F$113,2,FALSE),""))</f>
        <v/>
      </c>
      <c r="F171" s="19">
        <f>IF(OR(D171="",B171=""),"",IFERROR(IF(COUNTIFS('Paramètres'!$A$14:$A$113,D171,'Paramètres'!$C$14:$C$113,"&lt;="&amp;B171)&gt;0,VLOOKUP(D171,'Paramètres'!$A$14:$D$113,4,FALSE),""),""))</f>
        <v/>
      </c>
      <c r="G171" s="24" t="inlineStr"/>
      <c r="H171" s="18">
        <f>IF(OR(D171="",C171="",B171=""),"",IFERROR(SUMIFS($G$6:$G$305,$D$6:$D$305,D171,$C$6:$C$305,C171,$B$6:$B$305,"&lt;"&amp;B171),0))</f>
        <v/>
      </c>
      <c r="I171" s="18">
        <f>IF(D171="","",'Paramètres'!$B$5)</f>
        <v/>
      </c>
      <c r="J171" s="18">
        <f>IF(OR(G171="",I171=""),"",IFERROR(MIN(G171,MAX(0,I171-H171)),0))</f>
        <v/>
      </c>
      <c r="K171" s="18">
        <f>IF(OR(G171="",J171=""),"",IFERROR(MAX(0,G171-J171),0))</f>
        <v/>
      </c>
      <c r="L171" s="18">
        <f>IF(D171="","",'Paramètres'!$B$6)</f>
        <v/>
      </c>
      <c r="M171" s="19">
        <f>IF(OR(J171="",F171=""),"",IFERROR(J171*F171,0))</f>
        <v/>
      </c>
      <c r="N171" s="19">
        <f>IF(OR(K171="",F171="",L171=""),"",IFERROR(K171*F171*L171,0))</f>
        <v/>
      </c>
      <c r="O171" s="19">
        <f>IF(OR(M171="",N171=""),"",IFERROR(M171+N171,0))</f>
        <v/>
      </c>
      <c r="P171" s="21" t="inlineStr"/>
      <c r="Q171" s="21" t="inlineStr"/>
      <c r="R171" s="17">
        <f>IF(D171="","",IF(COUNTIFS($D$6:$D$305,D171,$B$6:$B$305,B171)&gt;1,"Doublon employé/date",IF(OR(B171="",G171="",G171&lt;0,G171&gt;24,F171=""),"À corriger","OK")))</f>
        <v/>
      </c>
    </row>
    <row r="172">
      <c r="A172" s="21" t="inlineStr"/>
      <c r="B172" s="22" t="inlineStr"/>
      <c r="C172" s="23">
        <f>IF(B172="","",B172-MOD(B172-'Paramètres'!$B$10-('Paramètres'!$B$7-1),7))</f>
        <v/>
      </c>
      <c r="D172" s="21" t="inlineStr"/>
      <c r="E172" s="2">
        <f>IF(D172="","",IFERROR(VLOOKUP(D172,'Paramètres'!$A$14:$F$113,2,FALSE),""))</f>
        <v/>
      </c>
      <c r="F172" s="16">
        <f>IF(OR(D172="",B172=""),"",IFERROR(IF(COUNTIFS('Paramètres'!$A$14:$A$113,D172,'Paramètres'!$C$14:$C$113,"&lt;="&amp;B172)&gt;0,VLOOKUP(D172,'Paramètres'!$A$14:$D$113,4,FALSE),""),""))</f>
        <v/>
      </c>
      <c r="G172" s="24" t="inlineStr"/>
      <c r="H172" s="15">
        <f>IF(OR(D172="",C172="",B172=""),"",IFERROR(SUMIFS($G$6:$G$305,$D$6:$D$305,D172,$C$6:$C$305,C172,$B$6:$B$305,"&lt;"&amp;B172),0))</f>
        <v/>
      </c>
      <c r="I172" s="15">
        <f>IF(D172="","",'Paramètres'!$B$5)</f>
        <v/>
      </c>
      <c r="J172" s="15">
        <f>IF(OR(G172="",I172=""),"",IFERROR(MIN(G172,MAX(0,I172-H172)),0))</f>
        <v/>
      </c>
      <c r="K172" s="15">
        <f>IF(OR(G172="",J172=""),"",IFERROR(MAX(0,G172-J172),0))</f>
        <v/>
      </c>
      <c r="L172" s="15">
        <f>IF(D172="","",'Paramètres'!$B$6)</f>
        <v/>
      </c>
      <c r="M172" s="16">
        <f>IF(OR(J172="",F172=""),"",IFERROR(J172*F172,0))</f>
        <v/>
      </c>
      <c r="N172" s="16">
        <f>IF(OR(K172="",F172="",L172=""),"",IFERROR(K172*F172*L172,0))</f>
        <v/>
      </c>
      <c r="O172" s="16">
        <f>IF(OR(M172="",N172=""),"",IFERROR(M172+N172,0))</f>
        <v/>
      </c>
      <c r="P172" s="21" t="inlineStr"/>
      <c r="Q172" s="21" t="inlineStr"/>
      <c r="R172" s="2">
        <f>IF(D172="","",IF(COUNTIFS($D$6:$D$305,D172,$B$6:$B$305,B172)&gt;1,"Doublon employé/date",IF(OR(B172="",G172="",G172&lt;0,G172&gt;24,F172=""),"À corriger","OK")))</f>
        <v/>
      </c>
    </row>
    <row r="173">
      <c r="A173" s="21" t="inlineStr"/>
      <c r="B173" s="22" t="inlineStr"/>
      <c r="C173" s="25">
        <f>IF(B173="","",B173-MOD(B173-'Paramètres'!$B$10-('Paramètres'!$B$7-1),7))</f>
        <v/>
      </c>
      <c r="D173" s="21" t="inlineStr"/>
      <c r="E173" s="17">
        <f>IF(D173="","",IFERROR(VLOOKUP(D173,'Paramètres'!$A$14:$F$113,2,FALSE),""))</f>
        <v/>
      </c>
      <c r="F173" s="19">
        <f>IF(OR(D173="",B173=""),"",IFERROR(IF(COUNTIFS('Paramètres'!$A$14:$A$113,D173,'Paramètres'!$C$14:$C$113,"&lt;="&amp;B173)&gt;0,VLOOKUP(D173,'Paramètres'!$A$14:$D$113,4,FALSE),""),""))</f>
        <v/>
      </c>
      <c r="G173" s="24" t="inlineStr"/>
      <c r="H173" s="18">
        <f>IF(OR(D173="",C173="",B173=""),"",IFERROR(SUMIFS($G$6:$G$305,$D$6:$D$305,D173,$C$6:$C$305,C173,$B$6:$B$305,"&lt;"&amp;B173),0))</f>
        <v/>
      </c>
      <c r="I173" s="18">
        <f>IF(D173="","",'Paramètres'!$B$5)</f>
        <v/>
      </c>
      <c r="J173" s="18">
        <f>IF(OR(G173="",I173=""),"",IFERROR(MIN(G173,MAX(0,I173-H173)),0))</f>
        <v/>
      </c>
      <c r="K173" s="18">
        <f>IF(OR(G173="",J173=""),"",IFERROR(MAX(0,G173-J173),0))</f>
        <v/>
      </c>
      <c r="L173" s="18">
        <f>IF(D173="","",'Paramètres'!$B$6)</f>
        <v/>
      </c>
      <c r="M173" s="19">
        <f>IF(OR(J173="",F173=""),"",IFERROR(J173*F173,0))</f>
        <v/>
      </c>
      <c r="N173" s="19">
        <f>IF(OR(K173="",F173="",L173=""),"",IFERROR(K173*F173*L173,0))</f>
        <v/>
      </c>
      <c r="O173" s="19">
        <f>IF(OR(M173="",N173=""),"",IFERROR(M173+N173,0))</f>
        <v/>
      </c>
      <c r="P173" s="21" t="inlineStr"/>
      <c r="Q173" s="21" t="inlineStr"/>
      <c r="R173" s="17">
        <f>IF(D173="","",IF(COUNTIFS($D$6:$D$305,D173,$B$6:$B$305,B173)&gt;1,"Doublon employé/date",IF(OR(B173="",G173="",G173&lt;0,G173&gt;24,F173=""),"À corriger","OK")))</f>
        <v/>
      </c>
    </row>
    <row r="174">
      <c r="A174" s="21" t="inlineStr"/>
      <c r="B174" s="22" t="inlineStr"/>
      <c r="C174" s="23">
        <f>IF(B174="","",B174-MOD(B174-'Paramètres'!$B$10-('Paramètres'!$B$7-1),7))</f>
        <v/>
      </c>
      <c r="D174" s="21" t="inlineStr"/>
      <c r="E174" s="2">
        <f>IF(D174="","",IFERROR(VLOOKUP(D174,'Paramètres'!$A$14:$F$113,2,FALSE),""))</f>
        <v/>
      </c>
      <c r="F174" s="16">
        <f>IF(OR(D174="",B174=""),"",IFERROR(IF(COUNTIFS('Paramètres'!$A$14:$A$113,D174,'Paramètres'!$C$14:$C$113,"&lt;="&amp;B174)&gt;0,VLOOKUP(D174,'Paramètres'!$A$14:$D$113,4,FALSE),""),""))</f>
        <v/>
      </c>
      <c r="G174" s="24" t="inlineStr"/>
      <c r="H174" s="15">
        <f>IF(OR(D174="",C174="",B174=""),"",IFERROR(SUMIFS($G$6:$G$305,$D$6:$D$305,D174,$C$6:$C$305,C174,$B$6:$B$305,"&lt;"&amp;B174),0))</f>
        <v/>
      </c>
      <c r="I174" s="15">
        <f>IF(D174="","",'Paramètres'!$B$5)</f>
        <v/>
      </c>
      <c r="J174" s="15">
        <f>IF(OR(G174="",I174=""),"",IFERROR(MIN(G174,MAX(0,I174-H174)),0))</f>
        <v/>
      </c>
      <c r="K174" s="15">
        <f>IF(OR(G174="",J174=""),"",IFERROR(MAX(0,G174-J174),0))</f>
        <v/>
      </c>
      <c r="L174" s="15">
        <f>IF(D174="","",'Paramètres'!$B$6)</f>
        <v/>
      </c>
      <c r="M174" s="16">
        <f>IF(OR(J174="",F174=""),"",IFERROR(J174*F174,0))</f>
        <v/>
      </c>
      <c r="N174" s="16">
        <f>IF(OR(K174="",F174="",L174=""),"",IFERROR(K174*F174*L174,0))</f>
        <v/>
      </c>
      <c r="O174" s="16">
        <f>IF(OR(M174="",N174=""),"",IFERROR(M174+N174,0))</f>
        <v/>
      </c>
      <c r="P174" s="21" t="inlineStr"/>
      <c r="Q174" s="21" t="inlineStr"/>
      <c r="R174" s="2">
        <f>IF(D174="","",IF(COUNTIFS($D$6:$D$305,D174,$B$6:$B$305,B174)&gt;1,"Doublon employé/date",IF(OR(B174="",G174="",G174&lt;0,G174&gt;24,F174=""),"À corriger","OK")))</f>
        <v/>
      </c>
    </row>
    <row r="175">
      <c r="A175" s="21" t="inlineStr"/>
      <c r="B175" s="22" t="inlineStr"/>
      <c r="C175" s="25">
        <f>IF(B175="","",B175-MOD(B175-'Paramètres'!$B$10-('Paramètres'!$B$7-1),7))</f>
        <v/>
      </c>
      <c r="D175" s="21" t="inlineStr"/>
      <c r="E175" s="17">
        <f>IF(D175="","",IFERROR(VLOOKUP(D175,'Paramètres'!$A$14:$F$113,2,FALSE),""))</f>
        <v/>
      </c>
      <c r="F175" s="19">
        <f>IF(OR(D175="",B175=""),"",IFERROR(IF(COUNTIFS('Paramètres'!$A$14:$A$113,D175,'Paramètres'!$C$14:$C$113,"&lt;="&amp;B175)&gt;0,VLOOKUP(D175,'Paramètres'!$A$14:$D$113,4,FALSE),""),""))</f>
        <v/>
      </c>
      <c r="G175" s="24" t="inlineStr"/>
      <c r="H175" s="18">
        <f>IF(OR(D175="",C175="",B175=""),"",IFERROR(SUMIFS($G$6:$G$305,$D$6:$D$305,D175,$C$6:$C$305,C175,$B$6:$B$305,"&lt;"&amp;B175),0))</f>
        <v/>
      </c>
      <c r="I175" s="18">
        <f>IF(D175="","",'Paramètres'!$B$5)</f>
        <v/>
      </c>
      <c r="J175" s="18">
        <f>IF(OR(G175="",I175=""),"",IFERROR(MIN(G175,MAX(0,I175-H175)),0))</f>
        <v/>
      </c>
      <c r="K175" s="18">
        <f>IF(OR(G175="",J175=""),"",IFERROR(MAX(0,G175-J175),0))</f>
        <v/>
      </c>
      <c r="L175" s="18">
        <f>IF(D175="","",'Paramètres'!$B$6)</f>
        <v/>
      </c>
      <c r="M175" s="19">
        <f>IF(OR(J175="",F175=""),"",IFERROR(J175*F175,0))</f>
        <v/>
      </c>
      <c r="N175" s="19">
        <f>IF(OR(K175="",F175="",L175=""),"",IFERROR(K175*F175*L175,0))</f>
        <v/>
      </c>
      <c r="O175" s="19">
        <f>IF(OR(M175="",N175=""),"",IFERROR(M175+N175,0))</f>
        <v/>
      </c>
      <c r="P175" s="21" t="inlineStr"/>
      <c r="Q175" s="21" t="inlineStr"/>
      <c r="R175" s="17">
        <f>IF(D175="","",IF(COUNTIFS($D$6:$D$305,D175,$B$6:$B$305,B175)&gt;1,"Doublon employé/date",IF(OR(B175="",G175="",G175&lt;0,G175&gt;24,F175=""),"À corriger","OK")))</f>
        <v/>
      </c>
    </row>
    <row r="176">
      <c r="A176" s="21" t="inlineStr"/>
      <c r="B176" s="22" t="inlineStr"/>
      <c r="C176" s="23">
        <f>IF(B176="","",B176-MOD(B176-'Paramètres'!$B$10-('Paramètres'!$B$7-1),7))</f>
        <v/>
      </c>
      <c r="D176" s="21" t="inlineStr"/>
      <c r="E176" s="2">
        <f>IF(D176="","",IFERROR(VLOOKUP(D176,'Paramètres'!$A$14:$F$113,2,FALSE),""))</f>
        <v/>
      </c>
      <c r="F176" s="16">
        <f>IF(OR(D176="",B176=""),"",IFERROR(IF(COUNTIFS('Paramètres'!$A$14:$A$113,D176,'Paramètres'!$C$14:$C$113,"&lt;="&amp;B176)&gt;0,VLOOKUP(D176,'Paramètres'!$A$14:$D$113,4,FALSE),""),""))</f>
        <v/>
      </c>
      <c r="G176" s="24" t="inlineStr"/>
      <c r="H176" s="15">
        <f>IF(OR(D176="",C176="",B176=""),"",IFERROR(SUMIFS($G$6:$G$305,$D$6:$D$305,D176,$C$6:$C$305,C176,$B$6:$B$305,"&lt;"&amp;B176),0))</f>
        <v/>
      </c>
      <c r="I176" s="15">
        <f>IF(D176="","",'Paramètres'!$B$5)</f>
        <v/>
      </c>
      <c r="J176" s="15">
        <f>IF(OR(G176="",I176=""),"",IFERROR(MIN(G176,MAX(0,I176-H176)),0))</f>
        <v/>
      </c>
      <c r="K176" s="15">
        <f>IF(OR(G176="",J176=""),"",IFERROR(MAX(0,G176-J176),0))</f>
        <v/>
      </c>
      <c r="L176" s="15">
        <f>IF(D176="","",'Paramètres'!$B$6)</f>
        <v/>
      </c>
      <c r="M176" s="16">
        <f>IF(OR(J176="",F176=""),"",IFERROR(J176*F176,0))</f>
        <v/>
      </c>
      <c r="N176" s="16">
        <f>IF(OR(K176="",F176="",L176=""),"",IFERROR(K176*F176*L176,0))</f>
        <v/>
      </c>
      <c r="O176" s="16">
        <f>IF(OR(M176="",N176=""),"",IFERROR(M176+N176,0))</f>
        <v/>
      </c>
      <c r="P176" s="21" t="inlineStr"/>
      <c r="Q176" s="21" t="inlineStr"/>
      <c r="R176" s="2">
        <f>IF(D176="","",IF(COUNTIFS($D$6:$D$305,D176,$B$6:$B$305,B176)&gt;1,"Doublon employé/date",IF(OR(B176="",G176="",G176&lt;0,G176&gt;24,F176=""),"À corriger","OK")))</f>
        <v/>
      </c>
    </row>
    <row r="177">
      <c r="A177" s="21" t="inlineStr"/>
      <c r="B177" s="22" t="inlineStr"/>
      <c r="C177" s="25">
        <f>IF(B177="","",B177-MOD(B177-'Paramètres'!$B$10-('Paramètres'!$B$7-1),7))</f>
        <v/>
      </c>
      <c r="D177" s="21" t="inlineStr"/>
      <c r="E177" s="17">
        <f>IF(D177="","",IFERROR(VLOOKUP(D177,'Paramètres'!$A$14:$F$113,2,FALSE),""))</f>
        <v/>
      </c>
      <c r="F177" s="19">
        <f>IF(OR(D177="",B177=""),"",IFERROR(IF(COUNTIFS('Paramètres'!$A$14:$A$113,D177,'Paramètres'!$C$14:$C$113,"&lt;="&amp;B177)&gt;0,VLOOKUP(D177,'Paramètres'!$A$14:$D$113,4,FALSE),""),""))</f>
        <v/>
      </c>
      <c r="G177" s="24" t="inlineStr"/>
      <c r="H177" s="18">
        <f>IF(OR(D177="",C177="",B177=""),"",IFERROR(SUMIFS($G$6:$G$305,$D$6:$D$305,D177,$C$6:$C$305,C177,$B$6:$B$305,"&lt;"&amp;B177),0))</f>
        <v/>
      </c>
      <c r="I177" s="18">
        <f>IF(D177="","",'Paramètres'!$B$5)</f>
        <v/>
      </c>
      <c r="J177" s="18">
        <f>IF(OR(G177="",I177=""),"",IFERROR(MIN(G177,MAX(0,I177-H177)),0))</f>
        <v/>
      </c>
      <c r="K177" s="18">
        <f>IF(OR(G177="",J177=""),"",IFERROR(MAX(0,G177-J177),0))</f>
        <v/>
      </c>
      <c r="L177" s="18">
        <f>IF(D177="","",'Paramètres'!$B$6)</f>
        <v/>
      </c>
      <c r="M177" s="19">
        <f>IF(OR(J177="",F177=""),"",IFERROR(J177*F177,0))</f>
        <v/>
      </c>
      <c r="N177" s="19">
        <f>IF(OR(K177="",F177="",L177=""),"",IFERROR(K177*F177*L177,0))</f>
        <v/>
      </c>
      <c r="O177" s="19">
        <f>IF(OR(M177="",N177=""),"",IFERROR(M177+N177,0))</f>
        <v/>
      </c>
      <c r="P177" s="21" t="inlineStr"/>
      <c r="Q177" s="21" t="inlineStr"/>
      <c r="R177" s="17">
        <f>IF(D177="","",IF(COUNTIFS($D$6:$D$305,D177,$B$6:$B$305,B177)&gt;1,"Doublon employé/date",IF(OR(B177="",G177="",G177&lt;0,G177&gt;24,F177=""),"À corriger","OK")))</f>
        <v/>
      </c>
    </row>
    <row r="178">
      <c r="A178" s="21" t="inlineStr"/>
      <c r="B178" s="22" t="inlineStr"/>
      <c r="C178" s="23">
        <f>IF(B178="","",B178-MOD(B178-'Paramètres'!$B$10-('Paramètres'!$B$7-1),7))</f>
        <v/>
      </c>
      <c r="D178" s="21" t="inlineStr"/>
      <c r="E178" s="2">
        <f>IF(D178="","",IFERROR(VLOOKUP(D178,'Paramètres'!$A$14:$F$113,2,FALSE),""))</f>
        <v/>
      </c>
      <c r="F178" s="16">
        <f>IF(OR(D178="",B178=""),"",IFERROR(IF(COUNTIFS('Paramètres'!$A$14:$A$113,D178,'Paramètres'!$C$14:$C$113,"&lt;="&amp;B178)&gt;0,VLOOKUP(D178,'Paramètres'!$A$14:$D$113,4,FALSE),""),""))</f>
        <v/>
      </c>
      <c r="G178" s="24" t="inlineStr"/>
      <c r="H178" s="15">
        <f>IF(OR(D178="",C178="",B178=""),"",IFERROR(SUMIFS($G$6:$G$305,$D$6:$D$305,D178,$C$6:$C$305,C178,$B$6:$B$305,"&lt;"&amp;B178),0))</f>
        <v/>
      </c>
      <c r="I178" s="15">
        <f>IF(D178="","",'Paramètres'!$B$5)</f>
        <v/>
      </c>
      <c r="J178" s="15">
        <f>IF(OR(G178="",I178=""),"",IFERROR(MIN(G178,MAX(0,I178-H178)),0))</f>
        <v/>
      </c>
      <c r="K178" s="15">
        <f>IF(OR(G178="",J178=""),"",IFERROR(MAX(0,G178-J178),0))</f>
        <v/>
      </c>
      <c r="L178" s="15">
        <f>IF(D178="","",'Paramètres'!$B$6)</f>
        <v/>
      </c>
      <c r="M178" s="16">
        <f>IF(OR(J178="",F178=""),"",IFERROR(J178*F178,0))</f>
        <v/>
      </c>
      <c r="N178" s="16">
        <f>IF(OR(K178="",F178="",L178=""),"",IFERROR(K178*F178*L178,0))</f>
        <v/>
      </c>
      <c r="O178" s="16">
        <f>IF(OR(M178="",N178=""),"",IFERROR(M178+N178,0))</f>
        <v/>
      </c>
      <c r="P178" s="21" t="inlineStr"/>
      <c r="Q178" s="21" t="inlineStr"/>
      <c r="R178" s="2">
        <f>IF(D178="","",IF(COUNTIFS($D$6:$D$305,D178,$B$6:$B$305,B178)&gt;1,"Doublon employé/date",IF(OR(B178="",G178="",G178&lt;0,G178&gt;24,F178=""),"À corriger","OK")))</f>
        <v/>
      </c>
    </row>
    <row r="179">
      <c r="A179" s="21" t="inlineStr"/>
      <c r="B179" s="22" t="inlineStr"/>
      <c r="C179" s="25">
        <f>IF(B179="","",B179-MOD(B179-'Paramètres'!$B$10-('Paramètres'!$B$7-1),7))</f>
        <v/>
      </c>
      <c r="D179" s="21" t="inlineStr"/>
      <c r="E179" s="17">
        <f>IF(D179="","",IFERROR(VLOOKUP(D179,'Paramètres'!$A$14:$F$113,2,FALSE),""))</f>
        <v/>
      </c>
      <c r="F179" s="19">
        <f>IF(OR(D179="",B179=""),"",IFERROR(IF(COUNTIFS('Paramètres'!$A$14:$A$113,D179,'Paramètres'!$C$14:$C$113,"&lt;="&amp;B179)&gt;0,VLOOKUP(D179,'Paramètres'!$A$14:$D$113,4,FALSE),""),""))</f>
        <v/>
      </c>
      <c r="G179" s="24" t="inlineStr"/>
      <c r="H179" s="18">
        <f>IF(OR(D179="",C179="",B179=""),"",IFERROR(SUMIFS($G$6:$G$305,$D$6:$D$305,D179,$C$6:$C$305,C179,$B$6:$B$305,"&lt;"&amp;B179),0))</f>
        <v/>
      </c>
      <c r="I179" s="18">
        <f>IF(D179="","",'Paramètres'!$B$5)</f>
        <v/>
      </c>
      <c r="J179" s="18">
        <f>IF(OR(G179="",I179=""),"",IFERROR(MIN(G179,MAX(0,I179-H179)),0))</f>
        <v/>
      </c>
      <c r="K179" s="18">
        <f>IF(OR(G179="",J179=""),"",IFERROR(MAX(0,G179-J179),0))</f>
        <v/>
      </c>
      <c r="L179" s="18">
        <f>IF(D179="","",'Paramètres'!$B$6)</f>
        <v/>
      </c>
      <c r="M179" s="19">
        <f>IF(OR(J179="",F179=""),"",IFERROR(J179*F179,0))</f>
        <v/>
      </c>
      <c r="N179" s="19">
        <f>IF(OR(K179="",F179="",L179=""),"",IFERROR(K179*F179*L179,0))</f>
        <v/>
      </c>
      <c r="O179" s="19">
        <f>IF(OR(M179="",N179=""),"",IFERROR(M179+N179,0))</f>
        <v/>
      </c>
      <c r="P179" s="21" t="inlineStr"/>
      <c r="Q179" s="21" t="inlineStr"/>
      <c r="R179" s="17">
        <f>IF(D179="","",IF(COUNTIFS($D$6:$D$305,D179,$B$6:$B$305,B179)&gt;1,"Doublon employé/date",IF(OR(B179="",G179="",G179&lt;0,G179&gt;24,F179=""),"À corriger","OK")))</f>
        <v/>
      </c>
    </row>
    <row r="180">
      <c r="A180" s="21" t="inlineStr"/>
      <c r="B180" s="22" t="inlineStr"/>
      <c r="C180" s="23">
        <f>IF(B180="","",B180-MOD(B180-'Paramètres'!$B$10-('Paramètres'!$B$7-1),7))</f>
        <v/>
      </c>
      <c r="D180" s="21" t="inlineStr"/>
      <c r="E180" s="2">
        <f>IF(D180="","",IFERROR(VLOOKUP(D180,'Paramètres'!$A$14:$F$113,2,FALSE),""))</f>
        <v/>
      </c>
      <c r="F180" s="16">
        <f>IF(OR(D180="",B180=""),"",IFERROR(IF(COUNTIFS('Paramètres'!$A$14:$A$113,D180,'Paramètres'!$C$14:$C$113,"&lt;="&amp;B180)&gt;0,VLOOKUP(D180,'Paramètres'!$A$14:$D$113,4,FALSE),""),""))</f>
        <v/>
      </c>
      <c r="G180" s="24" t="inlineStr"/>
      <c r="H180" s="15">
        <f>IF(OR(D180="",C180="",B180=""),"",IFERROR(SUMIFS($G$6:$G$305,$D$6:$D$305,D180,$C$6:$C$305,C180,$B$6:$B$305,"&lt;"&amp;B180),0))</f>
        <v/>
      </c>
      <c r="I180" s="15">
        <f>IF(D180="","",'Paramètres'!$B$5)</f>
        <v/>
      </c>
      <c r="J180" s="15">
        <f>IF(OR(G180="",I180=""),"",IFERROR(MIN(G180,MAX(0,I180-H180)),0))</f>
        <v/>
      </c>
      <c r="K180" s="15">
        <f>IF(OR(G180="",J180=""),"",IFERROR(MAX(0,G180-J180),0))</f>
        <v/>
      </c>
      <c r="L180" s="15">
        <f>IF(D180="","",'Paramètres'!$B$6)</f>
        <v/>
      </c>
      <c r="M180" s="16">
        <f>IF(OR(J180="",F180=""),"",IFERROR(J180*F180,0))</f>
        <v/>
      </c>
      <c r="N180" s="16">
        <f>IF(OR(K180="",F180="",L180=""),"",IFERROR(K180*F180*L180,0))</f>
        <v/>
      </c>
      <c r="O180" s="16">
        <f>IF(OR(M180="",N180=""),"",IFERROR(M180+N180,0))</f>
        <v/>
      </c>
      <c r="P180" s="21" t="inlineStr"/>
      <c r="Q180" s="21" t="inlineStr"/>
      <c r="R180" s="2">
        <f>IF(D180="","",IF(COUNTIFS($D$6:$D$305,D180,$B$6:$B$305,B180)&gt;1,"Doublon employé/date",IF(OR(B180="",G180="",G180&lt;0,G180&gt;24,F180=""),"À corriger","OK")))</f>
        <v/>
      </c>
    </row>
    <row r="181">
      <c r="A181" s="21" t="inlineStr"/>
      <c r="B181" s="22" t="inlineStr"/>
      <c r="C181" s="25">
        <f>IF(B181="","",B181-MOD(B181-'Paramètres'!$B$10-('Paramètres'!$B$7-1),7))</f>
        <v/>
      </c>
      <c r="D181" s="21" t="inlineStr"/>
      <c r="E181" s="17">
        <f>IF(D181="","",IFERROR(VLOOKUP(D181,'Paramètres'!$A$14:$F$113,2,FALSE),""))</f>
        <v/>
      </c>
      <c r="F181" s="19">
        <f>IF(OR(D181="",B181=""),"",IFERROR(IF(COUNTIFS('Paramètres'!$A$14:$A$113,D181,'Paramètres'!$C$14:$C$113,"&lt;="&amp;B181)&gt;0,VLOOKUP(D181,'Paramètres'!$A$14:$D$113,4,FALSE),""),""))</f>
        <v/>
      </c>
      <c r="G181" s="24" t="inlineStr"/>
      <c r="H181" s="18">
        <f>IF(OR(D181="",C181="",B181=""),"",IFERROR(SUMIFS($G$6:$G$305,$D$6:$D$305,D181,$C$6:$C$305,C181,$B$6:$B$305,"&lt;"&amp;B181),0))</f>
        <v/>
      </c>
      <c r="I181" s="18">
        <f>IF(D181="","",'Paramètres'!$B$5)</f>
        <v/>
      </c>
      <c r="J181" s="18">
        <f>IF(OR(G181="",I181=""),"",IFERROR(MIN(G181,MAX(0,I181-H181)),0))</f>
        <v/>
      </c>
      <c r="K181" s="18">
        <f>IF(OR(G181="",J181=""),"",IFERROR(MAX(0,G181-J181),0))</f>
        <v/>
      </c>
      <c r="L181" s="18">
        <f>IF(D181="","",'Paramètres'!$B$6)</f>
        <v/>
      </c>
      <c r="M181" s="19">
        <f>IF(OR(J181="",F181=""),"",IFERROR(J181*F181,0))</f>
        <v/>
      </c>
      <c r="N181" s="19">
        <f>IF(OR(K181="",F181="",L181=""),"",IFERROR(K181*F181*L181,0))</f>
        <v/>
      </c>
      <c r="O181" s="19">
        <f>IF(OR(M181="",N181=""),"",IFERROR(M181+N181,0))</f>
        <v/>
      </c>
      <c r="P181" s="21" t="inlineStr"/>
      <c r="Q181" s="21" t="inlineStr"/>
      <c r="R181" s="17">
        <f>IF(D181="","",IF(COUNTIFS($D$6:$D$305,D181,$B$6:$B$305,B181)&gt;1,"Doublon employé/date",IF(OR(B181="",G181="",G181&lt;0,G181&gt;24,F181=""),"À corriger","OK")))</f>
        <v/>
      </c>
    </row>
    <row r="182">
      <c r="A182" s="21" t="inlineStr"/>
      <c r="B182" s="22" t="inlineStr"/>
      <c r="C182" s="23">
        <f>IF(B182="","",B182-MOD(B182-'Paramètres'!$B$10-('Paramètres'!$B$7-1),7))</f>
        <v/>
      </c>
      <c r="D182" s="21" t="inlineStr"/>
      <c r="E182" s="2">
        <f>IF(D182="","",IFERROR(VLOOKUP(D182,'Paramètres'!$A$14:$F$113,2,FALSE),""))</f>
        <v/>
      </c>
      <c r="F182" s="16">
        <f>IF(OR(D182="",B182=""),"",IFERROR(IF(COUNTIFS('Paramètres'!$A$14:$A$113,D182,'Paramètres'!$C$14:$C$113,"&lt;="&amp;B182)&gt;0,VLOOKUP(D182,'Paramètres'!$A$14:$D$113,4,FALSE),""),""))</f>
        <v/>
      </c>
      <c r="G182" s="24" t="inlineStr"/>
      <c r="H182" s="15">
        <f>IF(OR(D182="",C182="",B182=""),"",IFERROR(SUMIFS($G$6:$G$305,$D$6:$D$305,D182,$C$6:$C$305,C182,$B$6:$B$305,"&lt;"&amp;B182),0))</f>
        <v/>
      </c>
      <c r="I182" s="15">
        <f>IF(D182="","",'Paramètres'!$B$5)</f>
        <v/>
      </c>
      <c r="J182" s="15">
        <f>IF(OR(G182="",I182=""),"",IFERROR(MIN(G182,MAX(0,I182-H182)),0))</f>
        <v/>
      </c>
      <c r="K182" s="15">
        <f>IF(OR(G182="",J182=""),"",IFERROR(MAX(0,G182-J182),0))</f>
        <v/>
      </c>
      <c r="L182" s="15">
        <f>IF(D182="","",'Paramètres'!$B$6)</f>
        <v/>
      </c>
      <c r="M182" s="16">
        <f>IF(OR(J182="",F182=""),"",IFERROR(J182*F182,0))</f>
        <v/>
      </c>
      <c r="N182" s="16">
        <f>IF(OR(K182="",F182="",L182=""),"",IFERROR(K182*F182*L182,0))</f>
        <v/>
      </c>
      <c r="O182" s="16">
        <f>IF(OR(M182="",N182=""),"",IFERROR(M182+N182,0))</f>
        <v/>
      </c>
      <c r="P182" s="21" t="inlineStr"/>
      <c r="Q182" s="21" t="inlineStr"/>
      <c r="R182" s="2">
        <f>IF(D182="","",IF(COUNTIFS($D$6:$D$305,D182,$B$6:$B$305,B182)&gt;1,"Doublon employé/date",IF(OR(B182="",G182="",G182&lt;0,G182&gt;24,F182=""),"À corriger","OK")))</f>
        <v/>
      </c>
    </row>
    <row r="183">
      <c r="A183" s="21" t="inlineStr"/>
      <c r="B183" s="22" t="inlineStr"/>
      <c r="C183" s="25">
        <f>IF(B183="","",B183-MOD(B183-'Paramètres'!$B$10-('Paramètres'!$B$7-1),7))</f>
        <v/>
      </c>
      <c r="D183" s="21" t="inlineStr"/>
      <c r="E183" s="17">
        <f>IF(D183="","",IFERROR(VLOOKUP(D183,'Paramètres'!$A$14:$F$113,2,FALSE),""))</f>
        <v/>
      </c>
      <c r="F183" s="19">
        <f>IF(OR(D183="",B183=""),"",IFERROR(IF(COUNTIFS('Paramètres'!$A$14:$A$113,D183,'Paramètres'!$C$14:$C$113,"&lt;="&amp;B183)&gt;0,VLOOKUP(D183,'Paramètres'!$A$14:$D$113,4,FALSE),""),""))</f>
        <v/>
      </c>
      <c r="G183" s="24" t="inlineStr"/>
      <c r="H183" s="18">
        <f>IF(OR(D183="",C183="",B183=""),"",IFERROR(SUMIFS($G$6:$G$305,$D$6:$D$305,D183,$C$6:$C$305,C183,$B$6:$B$305,"&lt;"&amp;B183),0))</f>
        <v/>
      </c>
      <c r="I183" s="18">
        <f>IF(D183="","",'Paramètres'!$B$5)</f>
        <v/>
      </c>
      <c r="J183" s="18">
        <f>IF(OR(G183="",I183=""),"",IFERROR(MIN(G183,MAX(0,I183-H183)),0))</f>
        <v/>
      </c>
      <c r="K183" s="18">
        <f>IF(OR(G183="",J183=""),"",IFERROR(MAX(0,G183-J183),0))</f>
        <v/>
      </c>
      <c r="L183" s="18">
        <f>IF(D183="","",'Paramètres'!$B$6)</f>
        <v/>
      </c>
      <c r="M183" s="19">
        <f>IF(OR(J183="",F183=""),"",IFERROR(J183*F183,0))</f>
        <v/>
      </c>
      <c r="N183" s="19">
        <f>IF(OR(K183="",F183="",L183=""),"",IFERROR(K183*F183*L183,0))</f>
        <v/>
      </c>
      <c r="O183" s="19">
        <f>IF(OR(M183="",N183=""),"",IFERROR(M183+N183,0))</f>
        <v/>
      </c>
      <c r="P183" s="21" t="inlineStr"/>
      <c r="Q183" s="21" t="inlineStr"/>
      <c r="R183" s="17">
        <f>IF(D183="","",IF(COUNTIFS($D$6:$D$305,D183,$B$6:$B$305,B183)&gt;1,"Doublon employé/date",IF(OR(B183="",G183="",G183&lt;0,G183&gt;24,F183=""),"À corriger","OK")))</f>
        <v/>
      </c>
    </row>
    <row r="184">
      <c r="A184" s="21" t="inlineStr"/>
      <c r="B184" s="22" t="inlineStr"/>
      <c r="C184" s="23">
        <f>IF(B184="","",B184-MOD(B184-'Paramètres'!$B$10-('Paramètres'!$B$7-1),7))</f>
        <v/>
      </c>
      <c r="D184" s="21" t="inlineStr"/>
      <c r="E184" s="2">
        <f>IF(D184="","",IFERROR(VLOOKUP(D184,'Paramètres'!$A$14:$F$113,2,FALSE),""))</f>
        <v/>
      </c>
      <c r="F184" s="16">
        <f>IF(OR(D184="",B184=""),"",IFERROR(IF(COUNTIFS('Paramètres'!$A$14:$A$113,D184,'Paramètres'!$C$14:$C$113,"&lt;="&amp;B184)&gt;0,VLOOKUP(D184,'Paramètres'!$A$14:$D$113,4,FALSE),""),""))</f>
        <v/>
      </c>
      <c r="G184" s="24" t="inlineStr"/>
      <c r="H184" s="15">
        <f>IF(OR(D184="",C184="",B184=""),"",IFERROR(SUMIFS($G$6:$G$305,$D$6:$D$305,D184,$C$6:$C$305,C184,$B$6:$B$305,"&lt;"&amp;B184),0))</f>
        <v/>
      </c>
      <c r="I184" s="15">
        <f>IF(D184="","",'Paramètres'!$B$5)</f>
        <v/>
      </c>
      <c r="J184" s="15">
        <f>IF(OR(G184="",I184=""),"",IFERROR(MIN(G184,MAX(0,I184-H184)),0))</f>
        <v/>
      </c>
      <c r="K184" s="15">
        <f>IF(OR(G184="",J184=""),"",IFERROR(MAX(0,G184-J184),0))</f>
        <v/>
      </c>
      <c r="L184" s="15">
        <f>IF(D184="","",'Paramètres'!$B$6)</f>
        <v/>
      </c>
      <c r="M184" s="16">
        <f>IF(OR(J184="",F184=""),"",IFERROR(J184*F184,0))</f>
        <v/>
      </c>
      <c r="N184" s="16">
        <f>IF(OR(K184="",F184="",L184=""),"",IFERROR(K184*F184*L184,0))</f>
        <v/>
      </c>
      <c r="O184" s="16">
        <f>IF(OR(M184="",N184=""),"",IFERROR(M184+N184,0))</f>
        <v/>
      </c>
      <c r="P184" s="21" t="inlineStr"/>
      <c r="Q184" s="21" t="inlineStr"/>
      <c r="R184" s="2">
        <f>IF(D184="","",IF(COUNTIFS($D$6:$D$305,D184,$B$6:$B$305,B184)&gt;1,"Doublon employé/date",IF(OR(B184="",G184="",G184&lt;0,G184&gt;24,F184=""),"À corriger","OK")))</f>
        <v/>
      </c>
    </row>
    <row r="185">
      <c r="A185" s="21" t="inlineStr"/>
      <c r="B185" s="22" t="inlineStr"/>
      <c r="C185" s="25">
        <f>IF(B185="","",B185-MOD(B185-'Paramètres'!$B$10-('Paramètres'!$B$7-1),7))</f>
        <v/>
      </c>
      <c r="D185" s="21" t="inlineStr"/>
      <c r="E185" s="17">
        <f>IF(D185="","",IFERROR(VLOOKUP(D185,'Paramètres'!$A$14:$F$113,2,FALSE),""))</f>
        <v/>
      </c>
      <c r="F185" s="19">
        <f>IF(OR(D185="",B185=""),"",IFERROR(IF(COUNTIFS('Paramètres'!$A$14:$A$113,D185,'Paramètres'!$C$14:$C$113,"&lt;="&amp;B185)&gt;0,VLOOKUP(D185,'Paramètres'!$A$14:$D$113,4,FALSE),""),""))</f>
        <v/>
      </c>
      <c r="G185" s="24" t="inlineStr"/>
      <c r="H185" s="18">
        <f>IF(OR(D185="",C185="",B185=""),"",IFERROR(SUMIFS($G$6:$G$305,$D$6:$D$305,D185,$C$6:$C$305,C185,$B$6:$B$305,"&lt;"&amp;B185),0))</f>
        <v/>
      </c>
      <c r="I185" s="18">
        <f>IF(D185="","",'Paramètres'!$B$5)</f>
        <v/>
      </c>
      <c r="J185" s="18">
        <f>IF(OR(G185="",I185=""),"",IFERROR(MIN(G185,MAX(0,I185-H185)),0))</f>
        <v/>
      </c>
      <c r="K185" s="18">
        <f>IF(OR(G185="",J185=""),"",IFERROR(MAX(0,G185-J185),0))</f>
        <v/>
      </c>
      <c r="L185" s="18">
        <f>IF(D185="","",'Paramètres'!$B$6)</f>
        <v/>
      </c>
      <c r="M185" s="19">
        <f>IF(OR(J185="",F185=""),"",IFERROR(J185*F185,0))</f>
        <v/>
      </c>
      <c r="N185" s="19">
        <f>IF(OR(K185="",F185="",L185=""),"",IFERROR(K185*F185*L185,0))</f>
        <v/>
      </c>
      <c r="O185" s="19">
        <f>IF(OR(M185="",N185=""),"",IFERROR(M185+N185,0))</f>
        <v/>
      </c>
      <c r="P185" s="21" t="inlineStr"/>
      <c r="Q185" s="21" t="inlineStr"/>
      <c r="R185" s="17">
        <f>IF(D185="","",IF(COUNTIFS($D$6:$D$305,D185,$B$6:$B$305,B185)&gt;1,"Doublon employé/date",IF(OR(B185="",G185="",G185&lt;0,G185&gt;24,F185=""),"À corriger","OK")))</f>
        <v/>
      </c>
    </row>
    <row r="186">
      <c r="A186" s="21" t="inlineStr"/>
      <c r="B186" s="22" t="inlineStr"/>
      <c r="C186" s="23">
        <f>IF(B186="","",B186-MOD(B186-'Paramètres'!$B$10-('Paramètres'!$B$7-1),7))</f>
        <v/>
      </c>
      <c r="D186" s="21" t="inlineStr"/>
      <c r="E186" s="2">
        <f>IF(D186="","",IFERROR(VLOOKUP(D186,'Paramètres'!$A$14:$F$113,2,FALSE),""))</f>
        <v/>
      </c>
      <c r="F186" s="16">
        <f>IF(OR(D186="",B186=""),"",IFERROR(IF(COUNTIFS('Paramètres'!$A$14:$A$113,D186,'Paramètres'!$C$14:$C$113,"&lt;="&amp;B186)&gt;0,VLOOKUP(D186,'Paramètres'!$A$14:$D$113,4,FALSE),""),""))</f>
        <v/>
      </c>
      <c r="G186" s="24" t="inlineStr"/>
      <c r="H186" s="15">
        <f>IF(OR(D186="",C186="",B186=""),"",IFERROR(SUMIFS($G$6:$G$305,$D$6:$D$305,D186,$C$6:$C$305,C186,$B$6:$B$305,"&lt;"&amp;B186),0))</f>
        <v/>
      </c>
      <c r="I186" s="15">
        <f>IF(D186="","",'Paramètres'!$B$5)</f>
        <v/>
      </c>
      <c r="J186" s="15">
        <f>IF(OR(G186="",I186=""),"",IFERROR(MIN(G186,MAX(0,I186-H186)),0))</f>
        <v/>
      </c>
      <c r="K186" s="15">
        <f>IF(OR(G186="",J186=""),"",IFERROR(MAX(0,G186-J186),0))</f>
        <v/>
      </c>
      <c r="L186" s="15">
        <f>IF(D186="","",'Paramètres'!$B$6)</f>
        <v/>
      </c>
      <c r="M186" s="16">
        <f>IF(OR(J186="",F186=""),"",IFERROR(J186*F186,0))</f>
        <v/>
      </c>
      <c r="N186" s="16">
        <f>IF(OR(K186="",F186="",L186=""),"",IFERROR(K186*F186*L186,0))</f>
        <v/>
      </c>
      <c r="O186" s="16">
        <f>IF(OR(M186="",N186=""),"",IFERROR(M186+N186,0))</f>
        <v/>
      </c>
      <c r="P186" s="21" t="inlineStr"/>
      <c r="Q186" s="21" t="inlineStr"/>
      <c r="R186" s="2">
        <f>IF(D186="","",IF(COUNTIFS($D$6:$D$305,D186,$B$6:$B$305,B186)&gt;1,"Doublon employé/date",IF(OR(B186="",G186="",G186&lt;0,G186&gt;24,F186=""),"À corriger","OK")))</f>
        <v/>
      </c>
    </row>
    <row r="187">
      <c r="A187" s="21" t="inlineStr"/>
      <c r="B187" s="22" t="inlineStr"/>
      <c r="C187" s="25">
        <f>IF(B187="","",B187-MOD(B187-'Paramètres'!$B$10-('Paramètres'!$B$7-1),7))</f>
        <v/>
      </c>
      <c r="D187" s="21" t="inlineStr"/>
      <c r="E187" s="17">
        <f>IF(D187="","",IFERROR(VLOOKUP(D187,'Paramètres'!$A$14:$F$113,2,FALSE),""))</f>
        <v/>
      </c>
      <c r="F187" s="19">
        <f>IF(OR(D187="",B187=""),"",IFERROR(IF(COUNTIFS('Paramètres'!$A$14:$A$113,D187,'Paramètres'!$C$14:$C$113,"&lt;="&amp;B187)&gt;0,VLOOKUP(D187,'Paramètres'!$A$14:$D$113,4,FALSE),""),""))</f>
        <v/>
      </c>
      <c r="G187" s="24" t="inlineStr"/>
      <c r="H187" s="18">
        <f>IF(OR(D187="",C187="",B187=""),"",IFERROR(SUMIFS($G$6:$G$305,$D$6:$D$305,D187,$C$6:$C$305,C187,$B$6:$B$305,"&lt;"&amp;B187),0))</f>
        <v/>
      </c>
      <c r="I187" s="18">
        <f>IF(D187="","",'Paramètres'!$B$5)</f>
        <v/>
      </c>
      <c r="J187" s="18">
        <f>IF(OR(G187="",I187=""),"",IFERROR(MIN(G187,MAX(0,I187-H187)),0))</f>
        <v/>
      </c>
      <c r="K187" s="18">
        <f>IF(OR(G187="",J187=""),"",IFERROR(MAX(0,G187-J187),0))</f>
        <v/>
      </c>
      <c r="L187" s="18">
        <f>IF(D187="","",'Paramètres'!$B$6)</f>
        <v/>
      </c>
      <c r="M187" s="19">
        <f>IF(OR(J187="",F187=""),"",IFERROR(J187*F187,0))</f>
        <v/>
      </c>
      <c r="N187" s="19">
        <f>IF(OR(K187="",F187="",L187=""),"",IFERROR(K187*F187*L187,0))</f>
        <v/>
      </c>
      <c r="O187" s="19">
        <f>IF(OR(M187="",N187=""),"",IFERROR(M187+N187,0))</f>
        <v/>
      </c>
      <c r="P187" s="21" t="inlineStr"/>
      <c r="Q187" s="21" t="inlineStr"/>
      <c r="R187" s="17">
        <f>IF(D187="","",IF(COUNTIFS($D$6:$D$305,D187,$B$6:$B$305,B187)&gt;1,"Doublon employé/date",IF(OR(B187="",G187="",G187&lt;0,G187&gt;24,F187=""),"À corriger","OK")))</f>
        <v/>
      </c>
    </row>
    <row r="188">
      <c r="A188" s="21" t="inlineStr"/>
      <c r="B188" s="22" t="inlineStr"/>
      <c r="C188" s="23">
        <f>IF(B188="","",B188-MOD(B188-'Paramètres'!$B$10-('Paramètres'!$B$7-1),7))</f>
        <v/>
      </c>
      <c r="D188" s="21" t="inlineStr"/>
      <c r="E188" s="2">
        <f>IF(D188="","",IFERROR(VLOOKUP(D188,'Paramètres'!$A$14:$F$113,2,FALSE),""))</f>
        <v/>
      </c>
      <c r="F188" s="16">
        <f>IF(OR(D188="",B188=""),"",IFERROR(IF(COUNTIFS('Paramètres'!$A$14:$A$113,D188,'Paramètres'!$C$14:$C$113,"&lt;="&amp;B188)&gt;0,VLOOKUP(D188,'Paramètres'!$A$14:$D$113,4,FALSE),""),""))</f>
        <v/>
      </c>
      <c r="G188" s="24" t="inlineStr"/>
      <c r="H188" s="15">
        <f>IF(OR(D188="",C188="",B188=""),"",IFERROR(SUMIFS($G$6:$G$305,$D$6:$D$305,D188,$C$6:$C$305,C188,$B$6:$B$305,"&lt;"&amp;B188),0))</f>
        <v/>
      </c>
      <c r="I188" s="15">
        <f>IF(D188="","",'Paramètres'!$B$5)</f>
        <v/>
      </c>
      <c r="J188" s="15">
        <f>IF(OR(G188="",I188=""),"",IFERROR(MIN(G188,MAX(0,I188-H188)),0))</f>
        <v/>
      </c>
      <c r="K188" s="15">
        <f>IF(OR(G188="",J188=""),"",IFERROR(MAX(0,G188-J188),0))</f>
        <v/>
      </c>
      <c r="L188" s="15">
        <f>IF(D188="","",'Paramètres'!$B$6)</f>
        <v/>
      </c>
      <c r="M188" s="16">
        <f>IF(OR(J188="",F188=""),"",IFERROR(J188*F188,0))</f>
        <v/>
      </c>
      <c r="N188" s="16">
        <f>IF(OR(K188="",F188="",L188=""),"",IFERROR(K188*F188*L188,0))</f>
        <v/>
      </c>
      <c r="O188" s="16">
        <f>IF(OR(M188="",N188=""),"",IFERROR(M188+N188,0))</f>
        <v/>
      </c>
      <c r="P188" s="21" t="inlineStr"/>
      <c r="Q188" s="21" t="inlineStr"/>
      <c r="R188" s="2">
        <f>IF(D188="","",IF(COUNTIFS($D$6:$D$305,D188,$B$6:$B$305,B188)&gt;1,"Doublon employé/date",IF(OR(B188="",G188="",G188&lt;0,G188&gt;24,F188=""),"À corriger","OK")))</f>
        <v/>
      </c>
    </row>
    <row r="189">
      <c r="A189" s="21" t="inlineStr"/>
      <c r="B189" s="22" t="inlineStr"/>
      <c r="C189" s="25">
        <f>IF(B189="","",B189-MOD(B189-'Paramètres'!$B$10-('Paramètres'!$B$7-1),7))</f>
        <v/>
      </c>
      <c r="D189" s="21" t="inlineStr"/>
      <c r="E189" s="17">
        <f>IF(D189="","",IFERROR(VLOOKUP(D189,'Paramètres'!$A$14:$F$113,2,FALSE),""))</f>
        <v/>
      </c>
      <c r="F189" s="19">
        <f>IF(OR(D189="",B189=""),"",IFERROR(IF(COUNTIFS('Paramètres'!$A$14:$A$113,D189,'Paramètres'!$C$14:$C$113,"&lt;="&amp;B189)&gt;0,VLOOKUP(D189,'Paramètres'!$A$14:$D$113,4,FALSE),""),""))</f>
        <v/>
      </c>
      <c r="G189" s="24" t="inlineStr"/>
      <c r="H189" s="18">
        <f>IF(OR(D189="",C189="",B189=""),"",IFERROR(SUMIFS($G$6:$G$305,$D$6:$D$305,D189,$C$6:$C$305,C189,$B$6:$B$305,"&lt;"&amp;B189),0))</f>
        <v/>
      </c>
      <c r="I189" s="18">
        <f>IF(D189="","",'Paramètres'!$B$5)</f>
        <v/>
      </c>
      <c r="J189" s="18">
        <f>IF(OR(G189="",I189=""),"",IFERROR(MIN(G189,MAX(0,I189-H189)),0))</f>
        <v/>
      </c>
      <c r="K189" s="18">
        <f>IF(OR(G189="",J189=""),"",IFERROR(MAX(0,G189-J189),0))</f>
        <v/>
      </c>
      <c r="L189" s="18">
        <f>IF(D189="","",'Paramètres'!$B$6)</f>
        <v/>
      </c>
      <c r="M189" s="19">
        <f>IF(OR(J189="",F189=""),"",IFERROR(J189*F189,0))</f>
        <v/>
      </c>
      <c r="N189" s="19">
        <f>IF(OR(K189="",F189="",L189=""),"",IFERROR(K189*F189*L189,0))</f>
        <v/>
      </c>
      <c r="O189" s="19">
        <f>IF(OR(M189="",N189=""),"",IFERROR(M189+N189,0))</f>
        <v/>
      </c>
      <c r="P189" s="21" t="inlineStr"/>
      <c r="Q189" s="21" t="inlineStr"/>
      <c r="R189" s="17">
        <f>IF(D189="","",IF(COUNTIFS($D$6:$D$305,D189,$B$6:$B$305,B189)&gt;1,"Doublon employé/date",IF(OR(B189="",G189="",G189&lt;0,G189&gt;24,F189=""),"À corriger","OK")))</f>
        <v/>
      </c>
    </row>
    <row r="190">
      <c r="A190" s="21" t="inlineStr"/>
      <c r="B190" s="22" t="inlineStr"/>
      <c r="C190" s="23">
        <f>IF(B190="","",B190-MOD(B190-'Paramètres'!$B$10-('Paramètres'!$B$7-1),7))</f>
        <v/>
      </c>
      <c r="D190" s="21" t="inlineStr"/>
      <c r="E190" s="2">
        <f>IF(D190="","",IFERROR(VLOOKUP(D190,'Paramètres'!$A$14:$F$113,2,FALSE),""))</f>
        <v/>
      </c>
      <c r="F190" s="16">
        <f>IF(OR(D190="",B190=""),"",IFERROR(IF(COUNTIFS('Paramètres'!$A$14:$A$113,D190,'Paramètres'!$C$14:$C$113,"&lt;="&amp;B190)&gt;0,VLOOKUP(D190,'Paramètres'!$A$14:$D$113,4,FALSE),""),""))</f>
        <v/>
      </c>
      <c r="G190" s="24" t="inlineStr"/>
      <c r="H190" s="15">
        <f>IF(OR(D190="",C190="",B190=""),"",IFERROR(SUMIFS($G$6:$G$305,$D$6:$D$305,D190,$C$6:$C$305,C190,$B$6:$B$305,"&lt;"&amp;B190),0))</f>
        <v/>
      </c>
      <c r="I190" s="15">
        <f>IF(D190="","",'Paramètres'!$B$5)</f>
        <v/>
      </c>
      <c r="J190" s="15">
        <f>IF(OR(G190="",I190=""),"",IFERROR(MIN(G190,MAX(0,I190-H190)),0))</f>
        <v/>
      </c>
      <c r="K190" s="15">
        <f>IF(OR(G190="",J190=""),"",IFERROR(MAX(0,G190-J190),0))</f>
        <v/>
      </c>
      <c r="L190" s="15">
        <f>IF(D190="","",'Paramètres'!$B$6)</f>
        <v/>
      </c>
      <c r="M190" s="16">
        <f>IF(OR(J190="",F190=""),"",IFERROR(J190*F190,0))</f>
        <v/>
      </c>
      <c r="N190" s="16">
        <f>IF(OR(K190="",F190="",L190=""),"",IFERROR(K190*F190*L190,0))</f>
        <v/>
      </c>
      <c r="O190" s="16">
        <f>IF(OR(M190="",N190=""),"",IFERROR(M190+N190,0))</f>
        <v/>
      </c>
      <c r="P190" s="21" t="inlineStr"/>
      <c r="Q190" s="21" t="inlineStr"/>
      <c r="R190" s="2">
        <f>IF(D190="","",IF(COUNTIFS($D$6:$D$305,D190,$B$6:$B$305,B190)&gt;1,"Doublon employé/date",IF(OR(B190="",G190="",G190&lt;0,G190&gt;24,F190=""),"À corriger","OK")))</f>
        <v/>
      </c>
    </row>
    <row r="191">
      <c r="A191" s="21" t="inlineStr"/>
      <c r="B191" s="22" t="inlineStr"/>
      <c r="C191" s="25">
        <f>IF(B191="","",B191-MOD(B191-'Paramètres'!$B$10-('Paramètres'!$B$7-1),7))</f>
        <v/>
      </c>
      <c r="D191" s="21" t="inlineStr"/>
      <c r="E191" s="17">
        <f>IF(D191="","",IFERROR(VLOOKUP(D191,'Paramètres'!$A$14:$F$113,2,FALSE),""))</f>
        <v/>
      </c>
      <c r="F191" s="19">
        <f>IF(OR(D191="",B191=""),"",IFERROR(IF(COUNTIFS('Paramètres'!$A$14:$A$113,D191,'Paramètres'!$C$14:$C$113,"&lt;="&amp;B191)&gt;0,VLOOKUP(D191,'Paramètres'!$A$14:$D$113,4,FALSE),""),""))</f>
        <v/>
      </c>
      <c r="G191" s="24" t="inlineStr"/>
      <c r="H191" s="18">
        <f>IF(OR(D191="",C191="",B191=""),"",IFERROR(SUMIFS($G$6:$G$305,$D$6:$D$305,D191,$C$6:$C$305,C191,$B$6:$B$305,"&lt;"&amp;B191),0))</f>
        <v/>
      </c>
      <c r="I191" s="18">
        <f>IF(D191="","",'Paramètres'!$B$5)</f>
        <v/>
      </c>
      <c r="J191" s="18">
        <f>IF(OR(G191="",I191=""),"",IFERROR(MIN(G191,MAX(0,I191-H191)),0))</f>
        <v/>
      </c>
      <c r="K191" s="18">
        <f>IF(OR(G191="",J191=""),"",IFERROR(MAX(0,G191-J191),0))</f>
        <v/>
      </c>
      <c r="L191" s="18">
        <f>IF(D191="","",'Paramètres'!$B$6)</f>
        <v/>
      </c>
      <c r="M191" s="19">
        <f>IF(OR(J191="",F191=""),"",IFERROR(J191*F191,0))</f>
        <v/>
      </c>
      <c r="N191" s="19">
        <f>IF(OR(K191="",F191="",L191=""),"",IFERROR(K191*F191*L191,0))</f>
        <v/>
      </c>
      <c r="O191" s="19">
        <f>IF(OR(M191="",N191=""),"",IFERROR(M191+N191,0))</f>
        <v/>
      </c>
      <c r="P191" s="21" t="inlineStr"/>
      <c r="Q191" s="21" t="inlineStr"/>
      <c r="R191" s="17">
        <f>IF(D191="","",IF(COUNTIFS($D$6:$D$305,D191,$B$6:$B$305,B191)&gt;1,"Doublon employé/date",IF(OR(B191="",G191="",G191&lt;0,G191&gt;24,F191=""),"À corriger","OK")))</f>
        <v/>
      </c>
    </row>
    <row r="192">
      <c r="A192" s="21" t="inlineStr"/>
      <c r="B192" s="22" t="inlineStr"/>
      <c r="C192" s="23">
        <f>IF(B192="","",B192-MOD(B192-'Paramètres'!$B$10-('Paramètres'!$B$7-1),7))</f>
        <v/>
      </c>
      <c r="D192" s="21" t="inlineStr"/>
      <c r="E192" s="2">
        <f>IF(D192="","",IFERROR(VLOOKUP(D192,'Paramètres'!$A$14:$F$113,2,FALSE),""))</f>
        <v/>
      </c>
      <c r="F192" s="16">
        <f>IF(OR(D192="",B192=""),"",IFERROR(IF(COUNTIFS('Paramètres'!$A$14:$A$113,D192,'Paramètres'!$C$14:$C$113,"&lt;="&amp;B192)&gt;0,VLOOKUP(D192,'Paramètres'!$A$14:$D$113,4,FALSE),""),""))</f>
        <v/>
      </c>
      <c r="G192" s="24" t="inlineStr"/>
      <c r="H192" s="15">
        <f>IF(OR(D192="",C192="",B192=""),"",IFERROR(SUMIFS($G$6:$G$305,$D$6:$D$305,D192,$C$6:$C$305,C192,$B$6:$B$305,"&lt;"&amp;B192),0))</f>
        <v/>
      </c>
      <c r="I192" s="15">
        <f>IF(D192="","",'Paramètres'!$B$5)</f>
        <v/>
      </c>
      <c r="J192" s="15">
        <f>IF(OR(G192="",I192=""),"",IFERROR(MIN(G192,MAX(0,I192-H192)),0))</f>
        <v/>
      </c>
      <c r="K192" s="15">
        <f>IF(OR(G192="",J192=""),"",IFERROR(MAX(0,G192-J192),0))</f>
        <v/>
      </c>
      <c r="L192" s="15">
        <f>IF(D192="","",'Paramètres'!$B$6)</f>
        <v/>
      </c>
      <c r="M192" s="16">
        <f>IF(OR(J192="",F192=""),"",IFERROR(J192*F192,0))</f>
        <v/>
      </c>
      <c r="N192" s="16">
        <f>IF(OR(K192="",F192="",L192=""),"",IFERROR(K192*F192*L192,0))</f>
        <v/>
      </c>
      <c r="O192" s="16">
        <f>IF(OR(M192="",N192=""),"",IFERROR(M192+N192,0))</f>
        <v/>
      </c>
      <c r="P192" s="21" t="inlineStr"/>
      <c r="Q192" s="21" t="inlineStr"/>
      <c r="R192" s="2">
        <f>IF(D192="","",IF(COUNTIFS($D$6:$D$305,D192,$B$6:$B$305,B192)&gt;1,"Doublon employé/date",IF(OR(B192="",G192="",G192&lt;0,G192&gt;24,F192=""),"À corriger","OK")))</f>
        <v/>
      </c>
    </row>
    <row r="193">
      <c r="A193" s="21" t="inlineStr"/>
      <c r="B193" s="22" t="inlineStr"/>
      <c r="C193" s="25">
        <f>IF(B193="","",B193-MOD(B193-'Paramètres'!$B$10-('Paramètres'!$B$7-1),7))</f>
        <v/>
      </c>
      <c r="D193" s="21" t="inlineStr"/>
      <c r="E193" s="17">
        <f>IF(D193="","",IFERROR(VLOOKUP(D193,'Paramètres'!$A$14:$F$113,2,FALSE),""))</f>
        <v/>
      </c>
      <c r="F193" s="19">
        <f>IF(OR(D193="",B193=""),"",IFERROR(IF(COUNTIFS('Paramètres'!$A$14:$A$113,D193,'Paramètres'!$C$14:$C$113,"&lt;="&amp;B193)&gt;0,VLOOKUP(D193,'Paramètres'!$A$14:$D$113,4,FALSE),""),""))</f>
        <v/>
      </c>
      <c r="G193" s="24" t="inlineStr"/>
      <c r="H193" s="18">
        <f>IF(OR(D193="",C193="",B193=""),"",IFERROR(SUMIFS($G$6:$G$305,$D$6:$D$305,D193,$C$6:$C$305,C193,$B$6:$B$305,"&lt;"&amp;B193),0))</f>
        <v/>
      </c>
      <c r="I193" s="18">
        <f>IF(D193="","",'Paramètres'!$B$5)</f>
        <v/>
      </c>
      <c r="J193" s="18">
        <f>IF(OR(G193="",I193=""),"",IFERROR(MIN(G193,MAX(0,I193-H193)),0))</f>
        <v/>
      </c>
      <c r="K193" s="18">
        <f>IF(OR(G193="",J193=""),"",IFERROR(MAX(0,G193-J193),0))</f>
        <v/>
      </c>
      <c r="L193" s="18">
        <f>IF(D193="","",'Paramètres'!$B$6)</f>
        <v/>
      </c>
      <c r="M193" s="19">
        <f>IF(OR(J193="",F193=""),"",IFERROR(J193*F193,0))</f>
        <v/>
      </c>
      <c r="N193" s="19">
        <f>IF(OR(K193="",F193="",L193=""),"",IFERROR(K193*F193*L193,0))</f>
        <v/>
      </c>
      <c r="O193" s="19">
        <f>IF(OR(M193="",N193=""),"",IFERROR(M193+N193,0))</f>
        <v/>
      </c>
      <c r="P193" s="21" t="inlineStr"/>
      <c r="Q193" s="21" t="inlineStr"/>
      <c r="R193" s="17">
        <f>IF(D193="","",IF(COUNTIFS($D$6:$D$305,D193,$B$6:$B$305,B193)&gt;1,"Doublon employé/date",IF(OR(B193="",G193="",G193&lt;0,G193&gt;24,F193=""),"À corriger","OK")))</f>
        <v/>
      </c>
    </row>
    <row r="194">
      <c r="A194" s="21" t="inlineStr"/>
      <c r="B194" s="22" t="inlineStr"/>
      <c r="C194" s="23">
        <f>IF(B194="","",B194-MOD(B194-'Paramètres'!$B$10-('Paramètres'!$B$7-1),7))</f>
        <v/>
      </c>
      <c r="D194" s="21" t="inlineStr"/>
      <c r="E194" s="2">
        <f>IF(D194="","",IFERROR(VLOOKUP(D194,'Paramètres'!$A$14:$F$113,2,FALSE),""))</f>
        <v/>
      </c>
      <c r="F194" s="16">
        <f>IF(OR(D194="",B194=""),"",IFERROR(IF(COUNTIFS('Paramètres'!$A$14:$A$113,D194,'Paramètres'!$C$14:$C$113,"&lt;="&amp;B194)&gt;0,VLOOKUP(D194,'Paramètres'!$A$14:$D$113,4,FALSE),""),""))</f>
        <v/>
      </c>
      <c r="G194" s="24" t="inlineStr"/>
      <c r="H194" s="15">
        <f>IF(OR(D194="",C194="",B194=""),"",IFERROR(SUMIFS($G$6:$G$305,$D$6:$D$305,D194,$C$6:$C$305,C194,$B$6:$B$305,"&lt;"&amp;B194),0))</f>
        <v/>
      </c>
      <c r="I194" s="15">
        <f>IF(D194="","",'Paramètres'!$B$5)</f>
        <v/>
      </c>
      <c r="J194" s="15">
        <f>IF(OR(G194="",I194=""),"",IFERROR(MIN(G194,MAX(0,I194-H194)),0))</f>
        <v/>
      </c>
      <c r="K194" s="15">
        <f>IF(OR(G194="",J194=""),"",IFERROR(MAX(0,G194-J194),0))</f>
        <v/>
      </c>
      <c r="L194" s="15">
        <f>IF(D194="","",'Paramètres'!$B$6)</f>
        <v/>
      </c>
      <c r="M194" s="16">
        <f>IF(OR(J194="",F194=""),"",IFERROR(J194*F194,0))</f>
        <v/>
      </c>
      <c r="N194" s="16">
        <f>IF(OR(K194="",F194="",L194=""),"",IFERROR(K194*F194*L194,0))</f>
        <v/>
      </c>
      <c r="O194" s="16">
        <f>IF(OR(M194="",N194=""),"",IFERROR(M194+N194,0))</f>
        <v/>
      </c>
      <c r="P194" s="21" t="inlineStr"/>
      <c r="Q194" s="21" t="inlineStr"/>
      <c r="R194" s="2">
        <f>IF(D194="","",IF(COUNTIFS($D$6:$D$305,D194,$B$6:$B$305,B194)&gt;1,"Doublon employé/date",IF(OR(B194="",G194="",G194&lt;0,G194&gt;24,F194=""),"À corriger","OK")))</f>
        <v/>
      </c>
    </row>
    <row r="195">
      <c r="A195" s="21" t="inlineStr"/>
      <c r="B195" s="22" t="inlineStr"/>
      <c r="C195" s="25">
        <f>IF(B195="","",B195-MOD(B195-'Paramètres'!$B$10-('Paramètres'!$B$7-1),7))</f>
        <v/>
      </c>
      <c r="D195" s="21" t="inlineStr"/>
      <c r="E195" s="17">
        <f>IF(D195="","",IFERROR(VLOOKUP(D195,'Paramètres'!$A$14:$F$113,2,FALSE),""))</f>
        <v/>
      </c>
      <c r="F195" s="19">
        <f>IF(OR(D195="",B195=""),"",IFERROR(IF(COUNTIFS('Paramètres'!$A$14:$A$113,D195,'Paramètres'!$C$14:$C$113,"&lt;="&amp;B195)&gt;0,VLOOKUP(D195,'Paramètres'!$A$14:$D$113,4,FALSE),""),""))</f>
        <v/>
      </c>
      <c r="G195" s="24" t="inlineStr"/>
      <c r="H195" s="18">
        <f>IF(OR(D195="",C195="",B195=""),"",IFERROR(SUMIFS($G$6:$G$305,$D$6:$D$305,D195,$C$6:$C$305,C195,$B$6:$B$305,"&lt;"&amp;B195),0))</f>
        <v/>
      </c>
      <c r="I195" s="18">
        <f>IF(D195="","",'Paramètres'!$B$5)</f>
        <v/>
      </c>
      <c r="J195" s="18">
        <f>IF(OR(G195="",I195=""),"",IFERROR(MIN(G195,MAX(0,I195-H195)),0))</f>
        <v/>
      </c>
      <c r="K195" s="18">
        <f>IF(OR(G195="",J195=""),"",IFERROR(MAX(0,G195-J195),0))</f>
        <v/>
      </c>
      <c r="L195" s="18">
        <f>IF(D195="","",'Paramètres'!$B$6)</f>
        <v/>
      </c>
      <c r="M195" s="19">
        <f>IF(OR(J195="",F195=""),"",IFERROR(J195*F195,0))</f>
        <v/>
      </c>
      <c r="N195" s="19">
        <f>IF(OR(K195="",F195="",L195=""),"",IFERROR(K195*F195*L195,0))</f>
        <v/>
      </c>
      <c r="O195" s="19">
        <f>IF(OR(M195="",N195=""),"",IFERROR(M195+N195,0))</f>
        <v/>
      </c>
      <c r="P195" s="21" t="inlineStr"/>
      <c r="Q195" s="21" t="inlineStr"/>
      <c r="R195" s="17">
        <f>IF(D195="","",IF(COUNTIFS($D$6:$D$305,D195,$B$6:$B$305,B195)&gt;1,"Doublon employé/date",IF(OR(B195="",G195="",G195&lt;0,G195&gt;24,F195=""),"À corriger","OK")))</f>
        <v/>
      </c>
    </row>
    <row r="196">
      <c r="A196" s="21" t="inlineStr"/>
      <c r="B196" s="22" t="inlineStr"/>
      <c r="C196" s="23">
        <f>IF(B196="","",B196-MOD(B196-'Paramètres'!$B$10-('Paramètres'!$B$7-1),7))</f>
        <v/>
      </c>
      <c r="D196" s="21" t="inlineStr"/>
      <c r="E196" s="2">
        <f>IF(D196="","",IFERROR(VLOOKUP(D196,'Paramètres'!$A$14:$F$113,2,FALSE),""))</f>
        <v/>
      </c>
      <c r="F196" s="16">
        <f>IF(OR(D196="",B196=""),"",IFERROR(IF(COUNTIFS('Paramètres'!$A$14:$A$113,D196,'Paramètres'!$C$14:$C$113,"&lt;="&amp;B196)&gt;0,VLOOKUP(D196,'Paramètres'!$A$14:$D$113,4,FALSE),""),""))</f>
        <v/>
      </c>
      <c r="G196" s="24" t="inlineStr"/>
      <c r="H196" s="15">
        <f>IF(OR(D196="",C196="",B196=""),"",IFERROR(SUMIFS($G$6:$G$305,$D$6:$D$305,D196,$C$6:$C$305,C196,$B$6:$B$305,"&lt;"&amp;B196),0))</f>
        <v/>
      </c>
      <c r="I196" s="15">
        <f>IF(D196="","",'Paramètres'!$B$5)</f>
        <v/>
      </c>
      <c r="J196" s="15">
        <f>IF(OR(G196="",I196=""),"",IFERROR(MIN(G196,MAX(0,I196-H196)),0))</f>
        <v/>
      </c>
      <c r="K196" s="15">
        <f>IF(OR(G196="",J196=""),"",IFERROR(MAX(0,G196-J196),0))</f>
        <v/>
      </c>
      <c r="L196" s="15">
        <f>IF(D196="","",'Paramètres'!$B$6)</f>
        <v/>
      </c>
      <c r="M196" s="16">
        <f>IF(OR(J196="",F196=""),"",IFERROR(J196*F196,0))</f>
        <v/>
      </c>
      <c r="N196" s="16">
        <f>IF(OR(K196="",F196="",L196=""),"",IFERROR(K196*F196*L196,0))</f>
        <v/>
      </c>
      <c r="O196" s="16">
        <f>IF(OR(M196="",N196=""),"",IFERROR(M196+N196,0))</f>
        <v/>
      </c>
      <c r="P196" s="21" t="inlineStr"/>
      <c r="Q196" s="21" t="inlineStr"/>
      <c r="R196" s="2">
        <f>IF(D196="","",IF(COUNTIFS($D$6:$D$305,D196,$B$6:$B$305,B196)&gt;1,"Doublon employé/date",IF(OR(B196="",G196="",G196&lt;0,G196&gt;24,F196=""),"À corriger","OK")))</f>
        <v/>
      </c>
    </row>
    <row r="197">
      <c r="A197" s="21" t="inlineStr"/>
      <c r="B197" s="22" t="inlineStr"/>
      <c r="C197" s="25">
        <f>IF(B197="","",B197-MOD(B197-'Paramètres'!$B$10-('Paramètres'!$B$7-1),7))</f>
        <v/>
      </c>
      <c r="D197" s="21" t="inlineStr"/>
      <c r="E197" s="17">
        <f>IF(D197="","",IFERROR(VLOOKUP(D197,'Paramètres'!$A$14:$F$113,2,FALSE),""))</f>
        <v/>
      </c>
      <c r="F197" s="19">
        <f>IF(OR(D197="",B197=""),"",IFERROR(IF(COUNTIFS('Paramètres'!$A$14:$A$113,D197,'Paramètres'!$C$14:$C$113,"&lt;="&amp;B197)&gt;0,VLOOKUP(D197,'Paramètres'!$A$14:$D$113,4,FALSE),""),""))</f>
        <v/>
      </c>
      <c r="G197" s="24" t="inlineStr"/>
      <c r="H197" s="18">
        <f>IF(OR(D197="",C197="",B197=""),"",IFERROR(SUMIFS($G$6:$G$305,$D$6:$D$305,D197,$C$6:$C$305,C197,$B$6:$B$305,"&lt;"&amp;B197),0))</f>
        <v/>
      </c>
      <c r="I197" s="18">
        <f>IF(D197="","",'Paramètres'!$B$5)</f>
        <v/>
      </c>
      <c r="J197" s="18">
        <f>IF(OR(G197="",I197=""),"",IFERROR(MIN(G197,MAX(0,I197-H197)),0))</f>
        <v/>
      </c>
      <c r="K197" s="18">
        <f>IF(OR(G197="",J197=""),"",IFERROR(MAX(0,G197-J197),0))</f>
        <v/>
      </c>
      <c r="L197" s="18">
        <f>IF(D197="","",'Paramètres'!$B$6)</f>
        <v/>
      </c>
      <c r="M197" s="19">
        <f>IF(OR(J197="",F197=""),"",IFERROR(J197*F197,0))</f>
        <v/>
      </c>
      <c r="N197" s="19">
        <f>IF(OR(K197="",F197="",L197=""),"",IFERROR(K197*F197*L197,0))</f>
        <v/>
      </c>
      <c r="O197" s="19">
        <f>IF(OR(M197="",N197=""),"",IFERROR(M197+N197,0))</f>
        <v/>
      </c>
      <c r="P197" s="21" t="inlineStr"/>
      <c r="Q197" s="21" t="inlineStr"/>
      <c r="R197" s="17">
        <f>IF(D197="","",IF(COUNTIFS($D$6:$D$305,D197,$B$6:$B$305,B197)&gt;1,"Doublon employé/date",IF(OR(B197="",G197="",G197&lt;0,G197&gt;24,F197=""),"À corriger","OK")))</f>
        <v/>
      </c>
    </row>
    <row r="198">
      <c r="A198" s="21" t="inlineStr"/>
      <c r="B198" s="22" t="inlineStr"/>
      <c r="C198" s="23">
        <f>IF(B198="","",B198-MOD(B198-'Paramètres'!$B$10-('Paramètres'!$B$7-1),7))</f>
        <v/>
      </c>
      <c r="D198" s="21" t="inlineStr"/>
      <c r="E198" s="2">
        <f>IF(D198="","",IFERROR(VLOOKUP(D198,'Paramètres'!$A$14:$F$113,2,FALSE),""))</f>
        <v/>
      </c>
      <c r="F198" s="16">
        <f>IF(OR(D198="",B198=""),"",IFERROR(IF(COUNTIFS('Paramètres'!$A$14:$A$113,D198,'Paramètres'!$C$14:$C$113,"&lt;="&amp;B198)&gt;0,VLOOKUP(D198,'Paramètres'!$A$14:$D$113,4,FALSE),""),""))</f>
        <v/>
      </c>
      <c r="G198" s="24" t="inlineStr"/>
      <c r="H198" s="15">
        <f>IF(OR(D198="",C198="",B198=""),"",IFERROR(SUMIFS($G$6:$G$305,$D$6:$D$305,D198,$C$6:$C$305,C198,$B$6:$B$305,"&lt;"&amp;B198),0))</f>
        <v/>
      </c>
      <c r="I198" s="15">
        <f>IF(D198="","",'Paramètres'!$B$5)</f>
        <v/>
      </c>
      <c r="J198" s="15">
        <f>IF(OR(G198="",I198=""),"",IFERROR(MIN(G198,MAX(0,I198-H198)),0))</f>
        <v/>
      </c>
      <c r="K198" s="15">
        <f>IF(OR(G198="",J198=""),"",IFERROR(MAX(0,G198-J198),0))</f>
        <v/>
      </c>
      <c r="L198" s="15">
        <f>IF(D198="","",'Paramètres'!$B$6)</f>
        <v/>
      </c>
      <c r="M198" s="16">
        <f>IF(OR(J198="",F198=""),"",IFERROR(J198*F198,0))</f>
        <v/>
      </c>
      <c r="N198" s="16">
        <f>IF(OR(K198="",F198="",L198=""),"",IFERROR(K198*F198*L198,0))</f>
        <v/>
      </c>
      <c r="O198" s="16">
        <f>IF(OR(M198="",N198=""),"",IFERROR(M198+N198,0))</f>
        <v/>
      </c>
      <c r="P198" s="21" t="inlineStr"/>
      <c r="Q198" s="21" t="inlineStr"/>
      <c r="R198" s="2">
        <f>IF(D198="","",IF(COUNTIFS($D$6:$D$305,D198,$B$6:$B$305,B198)&gt;1,"Doublon employé/date",IF(OR(B198="",G198="",G198&lt;0,G198&gt;24,F198=""),"À corriger","OK")))</f>
        <v/>
      </c>
    </row>
    <row r="199">
      <c r="A199" s="21" t="inlineStr"/>
      <c r="B199" s="22" t="inlineStr"/>
      <c r="C199" s="25">
        <f>IF(B199="","",B199-MOD(B199-'Paramètres'!$B$10-('Paramètres'!$B$7-1),7))</f>
        <v/>
      </c>
      <c r="D199" s="21" t="inlineStr"/>
      <c r="E199" s="17">
        <f>IF(D199="","",IFERROR(VLOOKUP(D199,'Paramètres'!$A$14:$F$113,2,FALSE),""))</f>
        <v/>
      </c>
      <c r="F199" s="19">
        <f>IF(OR(D199="",B199=""),"",IFERROR(IF(COUNTIFS('Paramètres'!$A$14:$A$113,D199,'Paramètres'!$C$14:$C$113,"&lt;="&amp;B199)&gt;0,VLOOKUP(D199,'Paramètres'!$A$14:$D$113,4,FALSE),""),""))</f>
        <v/>
      </c>
      <c r="G199" s="24" t="inlineStr"/>
      <c r="H199" s="18">
        <f>IF(OR(D199="",C199="",B199=""),"",IFERROR(SUMIFS($G$6:$G$305,$D$6:$D$305,D199,$C$6:$C$305,C199,$B$6:$B$305,"&lt;"&amp;B199),0))</f>
        <v/>
      </c>
      <c r="I199" s="18">
        <f>IF(D199="","",'Paramètres'!$B$5)</f>
        <v/>
      </c>
      <c r="J199" s="18">
        <f>IF(OR(G199="",I199=""),"",IFERROR(MIN(G199,MAX(0,I199-H199)),0))</f>
        <v/>
      </c>
      <c r="K199" s="18">
        <f>IF(OR(G199="",J199=""),"",IFERROR(MAX(0,G199-J199),0))</f>
        <v/>
      </c>
      <c r="L199" s="18">
        <f>IF(D199="","",'Paramètres'!$B$6)</f>
        <v/>
      </c>
      <c r="M199" s="19">
        <f>IF(OR(J199="",F199=""),"",IFERROR(J199*F199,0))</f>
        <v/>
      </c>
      <c r="N199" s="19">
        <f>IF(OR(K199="",F199="",L199=""),"",IFERROR(K199*F199*L199,0))</f>
        <v/>
      </c>
      <c r="O199" s="19">
        <f>IF(OR(M199="",N199=""),"",IFERROR(M199+N199,0))</f>
        <v/>
      </c>
      <c r="P199" s="21" t="inlineStr"/>
      <c r="Q199" s="21" t="inlineStr"/>
      <c r="R199" s="17">
        <f>IF(D199="","",IF(COUNTIFS($D$6:$D$305,D199,$B$6:$B$305,B199)&gt;1,"Doublon employé/date",IF(OR(B199="",G199="",G199&lt;0,G199&gt;24,F199=""),"À corriger","OK")))</f>
        <v/>
      </c>
    </row>
    <row r="200">
      <c r="A200" s="21" t="inlineStr"/>
      <c r="B200" s="22" t="inlineStr"/>
      <c r="C200" s="23">
        <f>IF(B200="","",B200-MOD(B200-'Paramètres'!$B$10-('Paramètres'!$B$7-1),7))</f>
        <v/>
      </c>
      <c r="D200" s="21" t="inlineStr"/>
      <c r="E200" s="2">
        <f>IF(D200="","",IFERROR(VLOOKUP(D200,'Paramètres'!$A$14:$F$113,2,FALSE),""))</f>
        <v/>
      </c>
      <c r="F200" s="16">
        <f>IF(OR(D200="",B200=""),"",IFERROR(IF(COUNTIFS('Paramètres'!$A$14:$A$113,D200,'Paramètres'!$C$14:$C$113,"&lt;="&amp;B200)&gt;0,VLOOKUP(D200,'Paramètres'!$A$14:$D$113,4,FALSE),""),""))</f>
        <v/>
      </c>
      <c r="G200" s="24" t="inlineStr"/>
      <c r="H200" s="15">
        <f>IF(OR(D200="",C200="",B200=""),"",IFERROR(SUMIFS($G$6:$G$305,$D$6:$D$305,D200,$C$6:$C$305,C200,$B$6:$B$305,"&lt;"&amp;B200),0))</f>
        <v/>
      </c>
      <c r="I200" s="15">
        <f>IF(D200="","",'Paramètres'!$B$5)</f>
        <v/>
      </c>
      <c r="J200" s="15">
        <f>IF(OR(G200="",I200=""),"",IFERROR(MIN(G200,MAX(0,I200-H200)),0))</f>
        <v/>
      </c>
      <c r="K200" s="15">
        <f>IF(OR(G200="",J200=""),"",IFERROR(MAX(0,G200-J200),0))</f>
        <v/>
      </c>
      <c r="L200" s="15">
        <f>IF(D200="","",'Paramètres'!$B$6)</f>
        <v/>
      </c>
      <c r="M200" s="16">
        <f>IF(OR(J200="",F200=""),"",IFERROR(J200*F200,0))</f>
        <v/>
      </c>
      <c r="N200" s="16">
        <f>IF(OR(K200="",F200="",L200=""),"",IFERROR(K200*F200*L200,0))</f>
        <v/>
      </c>
      <c r="O200" s="16">
        <f>IF(OR(M200="",N200=""),"",IFERROR(M200+N200,0))</f>
        <v/>
      </c>
      <c r="P200" s="21" t="inlineStr"/>
      <c r="Q200" s="21" t="inlineStr"/>
      <c r="R200" s="2">
        <f>IF(D200="","",IF(COUNTIFS($D$6:$D$305,D200,$B$6:$B$305,B200)&gt;1,"Doublon employé/date",IF(OR(B200="",G200="",G200&lt;0,G200&gt;24,F200=""),"À corriger","OK")))</f>
        <v/>
      </c>
    </row>
    <row r="201">
      <c r="A201" s="21" t="inlineStr"/>
      <c r="B201" s="22" t="inlineStr"/>
      <c r="C201" s="25">
        <f>IF(B201="","",B201-MOD(B201-'Paramètres'!$B$10-('Paramètres'!$B$7-1),7))</f>
        <v/>
      </c>
      <c r="D201" s="21" t="inlineStr"/>
      <c r="E201" s="17">
        <f>IF(D201="","",IFERROR(VLOOKUP(D201,'Paramètres'!$A$14:$F$113,2,FALSE),""))</f>
        <v/>
      </c>
      <c r="F201" s="19">
        <f>IF(OR(D201="",B201=""),"",IFERROR(IF(COUNTIFS('Paramètres'!$A$14:$A$113,D201,'Paramètres'!$C$14:$C$113,"&lt;="&amp;B201)&gt;0,VLOOKUP(D201,'Paramètres'!$A$14:$D$113,4,FALSE),""),""))</f>
        <v/>
      </c>
      <c r="G201" s="24" t="inlineStr"/>
      <c r="H201" s="18">
        <f>IF(OR(D201="",C201="",B201=""),"",IFERROR(SUMIFS($G$6:$G$305,$D$6:$D$305,D201,$C$6:$C$305,C201,$B$6:$B$305,"&lt;"&amp;B201),0))</f>
        <v/>
      </c>
      <c r="I201" s="18">
        <f>IF(D201="","",'Paramètres'!$B$5)</f>
        <v/>
      </c>
      <c r="J201" s="18">
        <f>IF(OR(G201="",I201=""),"",IFERROR(MIN(G201,MAX(0,I201-H201)),0))</f>
        <v/>
      </c>
      <c r="K201" s="18">
        <f>IF(OR(G201="",J201=""),"",IFERROR(MAX(0,G201-J201),0))</f>
        <v/>
      </c>
      <c r="L201" s="18">
        <f>IF(D201="","",'Paramètres'!$B$6)</f>
        <v/>
      </c>
      <c r="M201" s="19">
        <f>IF(OR(J201="",F201=""),"",IFERROR(J201*F201,0))</f>
        <v/>
      </c>
      <c r="N201" s="19">
        <f>IF(OR(K201="",F201="",L201=""),"",IFERROR(K201*F201*L201,0))</f>
        <v/>
      </c>
      <c r="O201" s="19">
        <f>IF(OR(M201="",N201=""),"",IFERROR(M201+N201,0))</f>
        <v/>
      </c>
      <c r="P201" s="21" t="inlineStr"/>
      <c r="Q201" s="21" t="inlineStr"/>
      <c r="R201" s="17">
        <f>IF(D201="","",IF(COUNTIFS($D$6:$D$305,D201,$B$6:$B$305,B201)&gt;1,"Doublon employé/date",IF(OR(B201="",G201="",G201&lt;0,G201&gt;24,F201=""),"À corriger","OK")))</f>
        <v/>
      </c>
    </row>
    <row r="202">
      <c r="A202" s="21" t="inlineStr"/>
      <c r="B202" s="22" t="inlineStr"/>
      <c r="C202" s="23">
        <f>IF(B202="","",B202-MOD(B202-'Paramètres'!$B$10-('Paramètres'!$B$7-1),7))</f>
        <v/>
      </c>
      <c r="D202" s="21" t="inlineStr"/>
      <c r="E202" s="2">
        <f>IF(D202="","",IFERROR(VLOOKUP(D202,'Paramètres'!$A$14:$F$113,2,FALSE),""))</f>
        <v/>
      </c>
      <c r="F202" s="16">
        <f>IF(OR(D202="",B202=""),"",IFERROR(IF(COUNTIFS('Paramètres'!$A$14:$A$113,D202,'Paramètres'!$C$14:$C$113,"&lt;="&amp;B202)&gt;0,VLOOKUP(D202,'Paramètres'!$A$14:$D$113,4,FALSE),""),""))</f>
        <v/>
      </c>
      <c r="G202" s="24" t="inlineStr"/>
      <c r="H202" s="15">
        <f>IF(OR(D202="",C202="",B202=""),"",IFERROR(SUMIFS($G$6:$G$305,$D$6:$D$305,D202,$C$6:$C$305,C202,$B$6:$B$305,"&lt;"&amp;B202),0))</f>
        <v/>
      </c>
      <c r="I202" s="15">
        <f>IF(D202="","",'Paramètres'!$B$5)</f>
        <v/>
      </c>
      <c r="J202" s="15">
        <f>IF(OR(G202="",I202=""),"",IFERROR(MIN(G202,MAX(0,I202-H202)),0))</f>
        <v/>
      </c>
      <c r="K202" s="15">
        <f>IF(OR(G202="",J202=""),"",IFERROR(MAX(0,G202-J202),0))</f>
        <v/>
      </c>
      <c r="L202" s="15">
        <f>IF(D202="","",'Paramètres'!$B$6)</f>
        <v/>
      </c>
      <c r="M202" s="16">
        <f>IF(OR(J202="",F202=""),"",IFERROR(J202*F202,0))</f>
        <v/>
      </c>
      <c r="N202" s="16">
        <f>IF(OR(K202="",F202="",L202=""),"",IFERROR(K202*F202*L202,0))</f>
        <v/>
      </c>
      <c r="O202" s="16">
        <f>IF(OR(M202="",N202=""),"",IFERROR(M202+N202,0))</f>
        <v/>
      </c>
      <c r="P202" s="21" t="inlineStr"/>
      <c r="Q202" s="21" t="inlineStr"/>
      <c r="R202" s="2">
        <f>IF(D202="","",IF(COUNTIFS($D$6:$D$305,D202,$B$6:$B$305,B202)&gt;1,"Doublon employé/date",IF(OR(B202="",G202="",G202&lt;0,G202&gt;24,F202=""),"À corriger","OK")))</f>
        <v/>
      </c>
    </row>
    <row r="203">
      <c r="A203" s="21" t="inlineStr"/>
      <c r="B203" s="22" t="inlineStr"/>
      <c r="C203" s="25">
        <f>IF(B203="","",B203-MOD(B203-'Paramètres'!$B$10-('Paramètres'!$B$7-1),7))</f>
        <v/>
      </c>
      <c r="D203" s="21" t="inlineStr"/>
      <c r="E203" s="17">
        <f>IF(D203="","",IFERROR(VLOOKUP(D203,'Paramètres'!$A$14:$F$113,2,FALSE),""))</f>
        <v/>
      </c>
      <c r="F203" s="19">
        <f>IF(OR(D203="",B203=""),"",IFERROR(IF(COUNTIFS('Paramètres'!$A$14:$A$113,D203,'Paramètres'!$C$14:$C$113,"&lt;="&amp;B203)&gt;0,VLOOKUP(D203,'Paramètres'!$A$14:$D$113,4,FALSE),""),""))</f>
        <v/>
      </c>
      <c r="G203" s="24" t="inlineStr"/>
      <c r="H203" s="18">
        <f>IF(OR(D203="",C203="",B203=""),"",IFERROR(SUMIFS($G$6:$G$305,$D$6:$D$305,D203,$C$6:$C$305,C203,$B$6:$B$305,"&lt;"&amp;B203),0))</f>
        <v/>
      </c>
      <c r="I203" s="18">
        <f>IF(D203="","",'Paramètres'!$B$5)</f>
        <v/>
      </c>
      <c r="J203" s="18">
        <f>IF(OR(G203="",I203=""),"",IFERROR(MIN(G203,MAX(0,I203-H203)),0))</f>
        <v/>
      </c>
      <c r="K203" s="18">
        <f>IF(OR(G203="",J203=""),"",IFERROR(MAX(0,G203-J203),0))</f>
        <v/>
      </c>
      <c r="L203" s="18">
        <f>IF(D203="","",'Paramètres'!$B$6)</f>
        <v/>
      </c>
      <c r="M203" s="19">
        <f>IF(OR(J203="",F203=""),"",IFERROR(J203*F203,0))</f>
        <v/>
      </c>
      <c r="N203" s="19">
        <f>IF(OR(K203="",F203="",L203=""),"",IFERROR(K203*F203*L203,0))</f>
        <v/>
      </c>
      <c r="O203" s="19">
        <f>IF(OR(M203="",N203=""),"",IFERROR(M203+N203,0))</f>
        <v/>
      </c>
      <c r="P203" s="21" t="inlineStr"/>
      <c r="Q203" s="21" t="inlineStr"/>
      <c r="R203" s="17">
        <f>IF(D203="","",IF(COUNTIFS($D$6:$D$305,D203,$B$6:$B$305,B203)&gt;1,"Doublon employé/date",IF(OR(B203="",G203="",G203&lt;0,G203&gt;24,F203=""),"À corriger","OK")))</f>
        <v/>
      </c>
    </row>
    <row r="204">
      <c r="A204" s="21" t="inlineStr"/>
      <c r="B204" s="22" t="inlineStr"/>
      <c r="C204" s="23">
        <f>IF(B204="","",B204-MOD(B204-'Paramètres'!$B$10-('Paramètres'!$B$7-1),7))</f>
        <v/>
      </c>
      <c r="D204" s="21" t="inlineStr"/>
      <c r="E204" s="2">
        <f>IF(D204="","",IFERROR(VLOOKUP(D204,'Paramètres'!$A$14:$F$113,2,FALSE),""))</f>
        <v/>
      </c>
      <c r="F204" s="16">
        <f>IF(OR(D204="",B204=""),"",IFERROR(IF(COUNTIFS('Paramètres'!$A$14:$A$113,D204,'Paramètres'!$C$14:$C$113,"&lt;="&amp;B204)&gt;0,VLOOKUP(D204,'Paramètres'!$A$14:$D$113,4,FALSE),""),""))</f>
        <v/>
      </c>
      <c r="G204" s="24" t="inlineStr"/>
      <c r="H204" s="15">
        <f>IF(OR(D204="",C204="",B204=""),"",IFERROR(SUMIFS($G$6:$G$305,$D$6:$D$305,D204,$C$6:$C$305,C204,$B$6:$B$305,"&lt;"&amp;B204),0))</f>
        <v/>
      </c>
      <c r="I204" s="15">
        <f>IF(D204="","",'Paramètres'!$B$5)</f>
        <v/>
      </c>
      <c r="J204" s="15">
        <f>IF(OR(G204="",I204=""),"",IFERROR(MIN(G204,MAX(0,I204-H204)),0))</f>
        <v/>
      </c>
      <c r="K204" s="15">
        <f>IF(OR(G204="",J204=""),"",IFERROR(MAX(0,G204-J204),0))</f>
        <v/>
      </c>
      <c r="L204" s="15">
        <f>IF(D204="","",'Paramètres'!$B$6)</f>
        <v/>
      </c>
      <c r="M204" s="16">
        <f>IF(OR(J204="",F204=""),"",IFERROR(J204*F204,0))</f>
        <v/>
      </c>
      <c r="N204" s="16">
        <f>IF(OR(K204="",F204="",L204=""),"",IFERROR(K204*F204*L204,0))</f>
        <v/>
      </c>
      <c r="O204" s="16">
        <f>IF(OR(M204="",N204=""),"",IFERROR(M204+N204,0))</f>
        <v/>
      </c>
      <c r="P204" s="21" t="inlineStr"/>
      <c r="Q204" s="21" t="inlineStr"/>
      <c r="R204" s="2">
        <f>IF(D204="","",IF(COUNTIFS($D$6:$D$305,D204,$B$6:$B$305,B204)&gt;1,"Doublon employé/date",IF(OR(B204="",G204="",G204&lt;0,G204&gt;24,F204=""),"À corriger","OK")))</f>
        <v/>
      </c>
    </row>
    <row r="205">
      <c r="A205" s="21" t="inlineStr"/>
      <c r="B205" s="22" t="inlineStr"/>
      <c r="C205" s="25">
        <f>IF(B205="","",B205-MOD(B205-'Paramètres'!$B$10-('Paramètres'!$B$7-1),7))</f>
        <v/>
      </c>
      <c r="D205" s="21" t="inlineStr"/>
      <c r="E205" s="17">
        <f>IF(D205="","",IFERROR(VLOOKUP(D205,'Paramètres'!$A$14:$F$113,2,FALSE),""))</f>
        <v/>
      </c>
      <c r="F205" s="19">
        <f>IF(OR(D205="",B205=""),"",IFERROR(IF(COUNTIFS('Paramètres'!$A$14:$A$113,D205,'Paramètres'!$C$14:$C$113,"&lt;="&amp;B205)&gt;0,VLOOKUP(D205,'Paramètres'!$A$14:$D$113,4,FALSE),""),""))</f>
        <v/>
      </c>
      <c r="G205" s="24" t="inlineStr"/>
      <c r="H205" s="18">
        <f>IF(OR(D205="",C205="",B205=""),"",IFERROR(SUMIFS($G$6:$G$305,$D$6:$D$305,D205,$C$6:$C$305,C205,$B$6:$B$305,"&lt;"&amp;B205),0))</f>
        <v/>
      </c>
      <c r="I205" s="18">
        <f>IF(D205="","",'Paramètres'!$B$5)</f>
        <v/>
      </c>
      <c r="J205" s="18">
        <f>IF(OR(G205="",I205=""),"",IFERROR(MIN(G205,MAX(0,I205-H205)),0))</f>
        <v/>
      </c>
      <c r="K205" s="18">
        <f>IF(OR(G205="",J205=""),"",IFERROR(MAX(0,G205-J205),0))</f>
        <v/>
      </c>
      <c r="L205" s="18">
        <f>IF(D205="","",'Paramètres'!$B$6)</f>
        <v/>
      </c>
      <c r="M205" s="19">
        <f>IF(OR(J205="",F205=""),"",IFERROR(J205*F205,0))</f>
        <v/>
      </c>
      <c r="N205" s="19">
        <f>IF(OR(K205="",F205="",L205=""),"",IFERROR(K205*F205*L205,0))</f>
        <v/>
      </c>
      <c r="O205" s="19">
        <f>IF(OR(M205="",N205=""),"",IFERROR(M205+N205,0))</f>
        <v/>
      </c>
      <c r="P205" s="21" t="inlineStr"/>
      <c r="Q205" s="21" t="inlineStr"/>
      <c r="R205" s="17">
        <f>IF(D205="","",IF(COUNTIFS($D$6:$D$305,D205,$B$6:$B$305,B205)&gt;1,"Doublon employé/date",IF(OR(B205="",G205="",G205&lt;0,G205&gt;24,F205=""),"À corriger","OK")))</f>
        <v/>
      </c>
    </row>
    <row r="206">
      <c r="A206" s="21" t="inlineStr"/>
      <c r="B206" s="22" t="inlineStr"/>
      <c r="C206" s="23">
        <f>IF(B206="","",B206-MOD(B206-'Paramètres'!$B$10-('Paramètres'!$B$7-1),7))</f>
        <v/>
      </c>
      <c r="D206" s="21" t="inlineStr"/>
      <c r="E206" s="2">
        <f>IF(D206="","",IFERROR(VLOOKUP(D206,'Paramètres'!$A$14:$F$113,2,FALSE),""))</f>
        <v/>
      </c>
      <c r="F206" s="16">
        <f>IF(OR(D206="",B206=""),"",IFERROR(IF(COUNTIFS('Paramètres'!$A$14:$A$113,D206,'Paramètres'!$C$14:$C$113,"&lt;="&amp;B206)&gt;0,VLOOKUP(D206,'Paramètres'!$A$14:$D$113,4,FALSE),""),""))</f>
        <v/>
      </c>
      <c r="G206" s="24" t="inlineStr"/>
      <c r="H206" s="15">
        <f>IF(OR(D206="",C206="",B206=""),"",IFERROR(SUMIFS($G$6:$G$305,$D$6:$D$305,D206,$C$6:$C$305,C206,$B$6:$B$305,"&lt;"&amp;B206),0))</f>
        <v/>
      </c>
      <c r="I206" s="15">
        <f>IF(D206="","",'Paramètres'!$B$5)</f>
        <v/>
      </c>
      <c r="J206" s="15">
        <f>IF(OR(G206="",I206=""),"",IFERROR(MIN(G206,MAX(0,I206-H206)),0))</f>
        <v/>
      </c>
      <c r="K206" s="15">
        <f>IF(OR(G206="",J206=""),"",IFERROR(MAX(0,G206-J206),0))</f>
        <v/>
      </c>
      <c r="L206" s="15">
        <f>IF(D206="","",'Paramètres'!$B$6)</f>
        <v/>
      </c>
      <c r="M206" s="16">
        <f>IF(OR(J206="",F206=""),"",IFERROR(J206*F206,0))</f>
        <v/>
      </c>
      <c r="N206" s="16">
        <f>IF(OR(K206="",F206="",L206=""),"",IFERROR(K206*F206*L206,0))</f>
        <v/>
      </c>
      <c r="O206" s="16">
        <f>IF(OR(M206="",N206=""),"",IFERROR(M206+N206,0))</f>
        <v/>
      </c>
      <c r="P206" s="21" t="inlineStr"/>
      <c r="Q206" s="21" t="inlineStr"/>
      <c r="R206" s="2">
        <f>IF(D206="","",IF(COUNTIFS($D$6:$D$305,D206,$B$6:$B$305,B206)&gt;1,"Doublon employé/date",IF(OR(B206="",G206="",G206&lt;0,G206&gt;24,F206=""),"À corriger","OK")))</f>
        <v/>
      </c>
    </row>
    <row r="207">
      <c r="A207" s="21" t="inlineStr"/>
      <c r="B207" s="22" t="inlineStr"/>
      <c r="C207" s="25">
        <f>IF(B207="","",B207-MOD(B207-'Paramètres'!$B$10-('Paramètres'!$B$7-1),7))</f>
        <v/>
      </c>
      <c r="D207" s="21" t="inlineStr"/>
      <c r="E207" s="17">
        <f>IF(D207="","",IFERROR(VLOOKUP(D207,'Paramètres'!$A$14:$F$113,2,FALSE),""))</f>
        <v/>
      </c>
      <c r="F207" s="19">
        <f>IF(OR(D207="",B207=""),"",IFERROR(IF(COUNTIFS('Paramètres'!$A$14:$A$113,D207,'Paramètres'!$C$14:$C$113,"&lt;="&amp;B207)&gt;0,VLOOKUP(D207,'Paramètres'!$A$14:$D$113,4,FALSE),""),""))</f>
        <v/>
      </c>
      <c r="G207" s="24" t="inlineStr"/>
      <c r="H207" s="18">
        <f>IF(OR(D207="",C207="",B207=""),"",IFERROR(SUMIFS($G$6:$G$305,$D$6:$D$305,D207,$C$6:$C$305,C207,$B$6:$B$305,"&lt;"&amp;B207),0))</f>
        <v/>
      </c>
      <c r="I207" s="18">
        <f>IF(D207="","",'Paramètres'!$B$5)</f>
        <v/>
      </c>
      <c r="J207" s="18">
        <f>IF(OR(G207="",I207=""),"",IFERROR(MIN(G207,MAX(0,I207-H207)),0))</f>
        <v/>
      </c>
      <c r="K207" s="18">
        <f>IF(OR(G207="",J207=""),"",IFERROR(MAX(0,G207-J207),0))</f>
        <v/>
      </c>
      <c r="L207" s="18">
        <f>IF(D207="","",'Paramètres'!$B$6)</f>
        <v/>
      </c>
      <c r="M207" s="19">
        <f>IF(OR(J207="",F207=""),"",IFERROR(J207*F207,0))</f>
        <v/>
      </c>
      <c r="N207" s="19">
        <f>IF(OR(K207="",F207="",L207=""),"",IFERROR(K207*F207*L207,0))</f>
        <v/>
      </c>
      <c r="O207" s="19">
        <f>IF(OR(M207="",N207=""),"",IFERROR(M207+N207,0))</f>
        <v/>
      </c>
      <c r="P207" s="21" t="inlineStr"/>
      <c r="Q207" s="21" t="inlineStr"/>
      <c r="R207" s="17">
        <f>IF(D207="","",IF(COUNTIFS($D$6:$D$305,D207,$B$6:$B$305,B207)&gt;1,"Doublon employé/date",IF(OR(B207="",G207="",G207&lt;0,G207&gt;24,F207=""),"À corriger","OK")))</f>
        <v/>
      </c>
    </row>
    <row r="208">
      <c r="A208" s="21" t="inlineStr"/>
      <c r="B208" s="22" t="inlineStr"/>
      <c r="C208" s="23">
        <f>IF(B208="","",B208-MOD(B208-'Paramètres'!$B$10-('Paramètres'!$B$7-1),7))</f>
        <v/>
      </c>
      <c r="D208" s="21" t="inlineStr"/>
      <c r="E208" s="2">
        <f>IF(D208="","",IFERROR(VLOOKUP(D208,'Paramètres'!$A$14:$F$113,2,FALSE),""))</f>
        <v/>
      </c>
      <c r="F208" s="16">
        <f>IF(OR(D208="",B208=""),"",IFERROR(IF(COUNTIFS('Paramètres'!$A$14:$A$113,D208,'Paramètres'!$C$14:$C$113,"&lt;="&amp;B208)&gt;0,VLOOKUP(D208,'Paramètres'!$A$14:$D$113,4,FALSE),""),""))</f>
        <v/>
      </c>
      <c r="G208" s="24" t="inlineStr"/>
      <c r="H208" s="15">
        <f>IF(OR(D208="",C208="",B208=""),"",IFERROR(SUMIFS($G$6:$G$305,$D$6:$D$305,D208,$C$6:$C$305,C208,$B$6:$B$305,"&lt;"&amp;B208),0))</f>
        <v/>
      </c>
      <c r="I208" s="15">
        <f>IF(D208="","",'Paramètres'!$B$5)</f>
        <v/>
      </c>
      <c r="J208" s="15">
        <f>IF(OR(G208="",I208=""),"",IFERROR(MIN(G208,MAX(0,I208-H208)),0))</f>
        <v/>
      </c>
      <c r="K208" s="15">
        <f>IF(OR(G208="",J208=""),"",IFERROR(MAX(0,G208-J208),0))</f>
        <v/>
      </c>
      <c r="L208" s="15">
        <f>IF(D208="","",'Paramètres'!$B$6)</f>
        <v/>
      </c>
      <c r="M208" s="16">
        <f>IF(OR(J208="",F208=""),"",IFERROR(J208*F208,0))</f>
        <v/>
      </c>
      <c r="N208" s="16">
        <f>IF(OR(K208="",F208="",L208=""),"",IFERROR(K208*F208*L208,0))</f>
        <v/>
      </c>
      <c r="O208" s="16">
        <f>IF(OR(M208="",N208=""),"",IFERROR(M208+N208,0))</f>
        <v/>
      </c>
      <c r="P208" s="21" t="inlineStr"/>
      <c r="Q208" s="21" t="inlineStr"/>
      <c r="R208" s="2">
        <f>IF(D208="","",IF(COUNTIFS($D$6:$D$305,D208,$B$6:$B$305,B208)&gt;1,"Doublon employé/date",IF(OR(B208="",G208="",G208&lt;0,G208&gt;24,F208=""),"À corriger","OK")))</f>
        <v/>
      </c>
    </row>
    <row r="209">
      <c r="A209" s="21" t="inlineStr"/>
      <c r="B209" s="22" t="inlineStr"/>
      <c r="C209" s="25">
        <f>IF(B209="","",B209-MOD(B209-'Paramètres'!$B$10-('Paramètres'!$B$7-1),7))</f>
        <v/>
      </c>
      <c r="D209" s="21" t="inlineStr"/>
      <c r="E209" s="17">
        <f>IF(D209="","",IFERROR(VLOOKUP(D209,'Paramètres'!$A$14:$F$113,2,FALSE),""))</f>
        <v/>
      </c>
      <c r="F209" s="19">
        <f>IF(OR(D209="",B209=""),"",IFERROR(IF(COUNTIFS('Paramètres'!$A$14:$A$113,D209,'Paramètres'!$C$14:$C$113,"&lt;="&amp;B209)&gt;0,VLOOKUP(D209,'Paramètres'!$A$14:$D$113,4,FALSE),""),""))</f>
        <v/>
      </c>
      <c r="G209" s="24" t="inlineStr"/>
      <c r="H209" s="18">
        <f>IF(OR(D209="",C209="",B209=""),"",IFERROR(SUMIFS($G$6:$G$305,$D$6:$D$305,D209,$C$6:$C$305,C209,$B$6:$B$305,"&lt;"&amp;B209),0))</f>
        <v/>
      </c>
      <c r="I209" s="18">
        <f>IF(D209="","",'Paramètres'!$B$5)</f>
        <v/>
      </c>
      <c r="J209" s="18">
        <f>IF(OR(G209="",I209=""),"",IFERROR(MIN(G209,MAX(0,I209-H209)),0))</f>
        <v/>
      </c>
      <c r="K209" s="18">
        <f>IF(OR(G209="",J209=""),"",IFERROR(MAX(0,G209-J209),0))</f>
        <v/>
      </c>
      <c r="L209" s="18">
        <f>IF(D209="","",'Paramètres'!$B$6)</f>
        <v/>
      </c>
      <c r="M209" s="19">
        <f>IF(OR(J209="",F209=""),"",IFERROR(J209*F209,0))</f>
        <v/>
      </c>
      <c r="N209" s="19">
        <f>IF(OR(K209="",F209="",L209=""),"",IFERROR(K209*F209*L209,0))</f>
        <v/>
      </c>
      <c r="O209" s="19">
        <f>IF(OR(M209="",N209=""),"",IFERROR(M209+N209,0))</f>
        <v/>
      </c>
      <c r="P209" s="21" t="inlineStr"/>
      <c r="Q209" s="21" t="inlineStr"/>
      <c r="R209" s="17">
        <f>IF(D209="","",IF(COUNTIFS($D$6:$D$305,D209,$B$6:$B$305,B209)&gt;1,"Doublon employé/date",IF(OR(B209="",G209="",G209&lt;0,G209&gt;24,F209=""),"À corriger","OK")))</f>
        <v/>
      </c>
    </row>
    <row r="210">
      <c r="A210" s="21" t="inlineStr"/>
      <c r="B210" s="22" t="inlineStr"/>
      <c r="C210" s="23">
        <f>IF(B210="","",B210-MOD(B210-'Paramètres'!$B$10-('Paramètres'!$B$7-1),7))</f>
        <v/>
      </c>
      <c r="D210" s="21" t="inlineStr"/>
      <c r="E210" s="2">
        <f>IF(D210="","",IFERROR(VLOOKUP(D210,'Paramètres'!$A$14:$F$113,2,FALSE),""))</f>
        <v/>
      </c>
      <c r="F210" s="16">
        <f>IF(OR(D210="",B210=""),"",IFERROR(IF(COUNTIFS('Paramètres'!$A$14:$A$113,D210,'Paramètres'!$C$14:$C$113,"&lt;="&amp;B210)&gt;0,VLOOKUP(D210,'Paramètres'!$A$14:$D$113,4,FALSE),""),""))</f>
        <v/>
      </c>
      <c r="G210" s="24" t="inlineStr"/>
      <c r="H210" s="15">
        <f>IF(OR(D210="",C210="",B210=""),"",IFERROR(SUMIFS($G$6:$G$305,$D$6:$D$305,D210,$C$6:$C$305,C210,$B$6:$B$305,"&lt;"&amp;B210),0))</f>
        <v/>
      </c>
      <c r="I210" s="15">
        <f>IF(D210="","",'Paramètres'!$B$5)</f>
        <v/>
      </c>
      <c r="J210" s="15">
        <f>IF(OR(G210="",I210=""),"",IFERROR(MIN(G210,MAX(0,I210-H210)),0))</f>
        <v/>
      </c>
      <c r="K210" s="15">
        <f>IF(OR(G210="",J210=""),"",IFERROR(MAX(0,G210-J210),0))</f>
        <v/>
      </c>
      <c r="L210" s="15">
        <f>IF(D210="","",'Paramètres'!$B$6)</f>
        <v/>
      </c>
      <c r="M210" s="16">
        <f>IF(OR(J210="",F210=""),"",IFERROR(J210*F210,0))</f>
        <v/>
      </c>
      <c r="N210" s="16">
        <f>IF(OR(K210="",F210="",L210=""),"",IFERROR(K210*F210*L210,0))</f>
        <v/>
      </c>
      <c r="O210" s="16">
        <f>IF(OR(M210="",N210=""),"",IFERROR(M210+N210,0))</f>
        <v/>
      </c>
      <c r="P210" s="21" t="inlineStr"/>
      <c r="Q210" s="21" t="inlineStr"/>
      <c r="R210" s="2">
        <f>IF(D210="","",IF(COUNTIFS($D$6:$D$305,D210,$B$6:$B$305,B210)&gt;1,"Doublon employé/date",IF(OR(B210="",G210="",G210&lt;0,G210&gt;24,F210=""),"À corriger","OK")))</f>
        <v/>
      </c>
    </row>
    <row r="211">
      <c r="A211" s="21" t="inlineStr"/>
      <c r="B211" s="22" t="inlineStr"/>
      <c r="C211" s="25">
        <f>IF(B211="","",B211-MOD(B211-'Paramètres'!$B$10-('Paramètres'!$B$7-1),7))</f>
        <v/>
      </c>
      <c r="D211" s="21" t="inlineStr"/>
      <c r="E211" s="17">
        <f>IF(D211="","",IFERROR(VLOOKUP(D211,'Paramètres'!$A$14:$F$113,2,FALSE),""))</f>
        <v/>
      </c>
      <c r="F211" s="19">
        <f>IF(OR(D211="",B211=""),"",IFERROR(IF(COUNTIFS('Paramètres'!$A$14:$A$113,D211,'Paramètres'!$C$14:$C$113,"&lt;="&amp;B211)&gt;0,VLOOKUP(D211,'Paramètres'!$A$14:$D$113,4,FALSE),""),""))</f>
        <v/>
      </c>
      <c r="G211" s="24" t="inlineStr"/>
      <c r="H211" s="18">
        <f>IF(OR(D211="",C211="",B211=""),"",IFERROR(SUMIFS($G$6:$G$305,$D$6:$D$305,D211,$C$6:$C$305,C211,$B$6:$B$305,"&lt;"&amp;B211),0))</f>
        <v/>
      </c>
      <c r="I211" s="18">
        <f>IF(D211="","",'Paramètres'!$B$5)</f>
        <v/>
      </c>
      <c r="J211" s="18">
        <f>IF(OR(G211="",I211=""),"",IFERROR(MIN(G211,MAX(0,I211-H211)),0))</f>
        <v/>
      </c>
      <c r="K211" s="18">
        <f>IF(OR(G211="",J211=""),"",IFERROR(MAX(0,G211-J211),0))</f>
        <v/>
      </c>
      <c r="L211" s="18">
        <f>IF(D211="","",'Paramètres'!$B$6)</f>
        <v/>
      </c>
      <c r="M211" s="19">
        <f>IF(OR(J211="",F211=""),"",IFERROR(J211*F211,0))</f>
        <v/>
      </c>
      <c r="N211" s="19">
        <f>IF(OR(K211="",F211="",L211=""),"",IFERROR(K211*F211*L211,0))</f>
        <v/>
      </c>
      <c r="O211" s="19">
        <f>IF(OR(M211="",N211=""),"",IFERROR(M211+N211,0))</f>
        <v/>
      </c>
      <c r="P211" s="21" t="inlineStr"/>
      <c r="Q211" s="21" t="inlineStr"/>
      <c r="R211" s="17">
        <f>IF(D211="","",IF(COUNTIFS($D$6:$D$305,D211,$B$6:$B$305,B211)&gt;1,"Doublon employé/date",IF(OR(B211="",G211="",G211&lt;0,G211&gt;24,F211=""),"À corriger","OK")))</f>
        <v/>
      </c>
    </row>
    <row r="212">
      <c r="A212" s="21" t="inlineStr"/>
      <c r="B212" s="22" t="inlineStr"/>
      <c r="C212" s="23">
        <f>IF(B212="","",B212-MOD(B212-'Paramètres'!$B$10-('Paramètres'!$B$7-1),7))</f>
        <v/>
      </c>
      <c r="D212" s="21" t="inlineStr"/>
      <c r="E212" s="2">
        <f>IF(D212="","",IFERROR(VLOOKUP(D212,'Paramètres'!$A$14:$F$113,2,FALSE),""))</f>
        <v/>
      </c>
      <c r="F212" s="16">
        <f>IF(OR(D212="",B212=""),"",IFERROR(IF(COUNTIFS('Paramètres'!$A$14:$A$113,D212,'Paramètres'!$C$14:$C$113,"&lt;="&amp;B212)&gt;0,VLOOKUP(D212,'Paramètres'!$A$14:$D$113,4,FALSE),""),""))</f>
        <v/>
      </c>
      <c r="G212" s="24" t="inlineStr"/>
      <c r="H212" s="15">
        <f>IF(OR(D212="",C212="",B212=""),"",IFERROR(SUMIFS($G$6:$G$305,$D$6:$D$305,D212,$C$6:$C$305,C212,$B$6:$B$305,"&lt;"&amp;B212),0))</f>
        <v/>
      </c>
      <c r="I212" s="15">
        <f>IF(D212="","",'Paramètres'!$B$5)</f>
        <v/>
      </c>
      <c r="J212" s="15">
        <f>IF(OR(G212="",I212=""),"",IFERROR(MIN(G212,MAX(0,I212-H212)),0))</f>
        <v/>
      </c>
      <c r="K212" s="15">
        <f>IF(OR(G212="",J212=""),"",IFERROR(MAX(0,G212-J212),0))</f>
        <v/>
      </c>
      <c r="L212" s="15">
        <f>IF(D212="","",'Paramètres'!$B$6)</f>
        <v/>
      </c>
      <c r="M212" s="16">
        <f>IF(OR(J212="",F212=""),"",IFERROR(J212*F212,0))</f>
        <v/>
      </c>
      <c r="N212" s="16">
        <f>IF(OR(K212="",F212="",L212=""),"",IFERROR(K212*F212*L212,0))</f>
        <v/>
      </c>
      <c r="O212" s="16">
        <f>IF(OR(M212="",N212=""),"",IFERROR(M212+N212,0))</f>
        <v/>
      </c>
      <c r="P212" s="21" t="inlineStr"/>
      <c r="Q212" s="21" t="inlineStr"/>
      <c r="R212" s="2">
        <f>IF(D212="","",IF(COUNTIFS($D$6:$D$305,D212,$B$6:$B$305,B212)&gt;1,"Doublon employé/date",IF(OR(B212="",G212="",G212&lt;0,G212&gt;24,F212=""),"À corriger","OK")))</f>
        <v/>
      </c>
    </row>
    <row r="213">
      <c r="A213" s="21" t="inlineStr"/>
      <c r="B213" s="22" t="inlineStr"/>
      <c r="C213" s="25">
        <f>IF(B213="","",B213-MOD(B213-'Paramètres'!$B$10-('Paramètres'!$B$7-1),7))</f>
        <v/>
      </c>
      <c r="D213" s="21" t="inlineStr"/>
      <c r="E213" s="17">
        <f>IF(D213="","",IFERROR(VLOOKUP(D213,'Paramètres'!$A$14:$F$113,2,FALSE),""))</f>
        <v/>
      </c>
      <c r="F213" s="19">
        <f>IF(OR(D213="",B213=""),"",IFERROR(IF(COUNTIFS('Paramètres'!$A$14:$A$113,D213,'Paramètres'!$C$14:$C$113,"&lt;="&amp;B213)&gt;0,VLOOKUP(D213,'Paramètres'!$A$14:$D$113,4,FALSE),""),""))</f>
        <v/>
      </c>
      <c r="G213" s="24" t="inlineStr"/>
      <c r="H213" s="18">
        <f>IF(OR(D213="",C213="",B213=""),"",IFERROR(SUMIFS($G$6:$G$305,$D$6:$D$305,D213,$C$6:$C$305,C213,$B$6:$B$305,"&lt;"&amp;B213),0))</f>
        <v/>
      </c>
      <c r="I213" s="18">
        <f>IF(D213="","",'Paramètres'!$B$5)</f>
        <v/>
      </c>
      <c r="J213" s="18">
        <f>IF(OR(G213="",I213=""),"",IFERROR(MIN(G213,MAX(0,I213-H213)),0))</f>
        <v/>
      </c>
      <c r="K213" s="18">
        <f>IF(OR(G213="",J213=""),"",IFERROR(MAX(0,G213-J213),0))</f>
        <v/>
      </c>
      <c r="L213" s="18">
        <f>IF(D213="","",'Paramètres'!$B$6)</f>
        <v/>
      </c>
      <c r="M213" s="19">
        <f>IF(OR(J213="",F213=""),"",IFERROR(J213*F213,0))</f>
        <v/>
      </c>
      <c r="N213" s="19">
        <f>IF(OR(K213="",F213="",L213=""),"",IFERROR(K213*F213*L213,0))</f>
        <v/>
      </c>
      <c r="O213" s="19">
        <f>IF(OR(M213="",N213=""),"",IFERROR(M213+N213,0))</f>
        <v/>
      </c>
      <c r="P213" s="21" t="inlineStr"/>
      <c r="Q213" s="21" t="inlineStr"/>
      <c r="R213" s="17">
        <f>IF(D213="","",IF(COUNTIFS($D$6:$D$305,D213,$B$6:$B$305,B213)&gt;1,"Doublon employé/date",IF(OR(B213="",G213="",G213&lt;0,G213&gt;24,F213=""),"À corriger","OK")))</f>
        <v/>
      </c>
    </row>
    <row r="214">
      <c r="A214" s="21" t="inlineStr"/>
      <c r="B214" s="22" t="inlineStr"/>
      <c r="C214" s="23">
        <f>IF(B214="","",B214-MOD(B214-'Paramètres'!$B$10-('Paramètres'!$B$7-1),7))</f>
        <v/>
      </c>
      <c r="D214" s="21" t="inlineStr"/>
      <c r="E214" s="2">
        <f>IF(D214="","",IFERROR(VLOOKUP(D214,'Paramètres'!$A$14:$F$113,2,FALSE),""))</f>
        <v/>
      </c>
      <c r="F214" s="16">
        <f>IF(OR(D214="",B214=""),"",IFERROR(IF(COUNTIFS('Paramètres'!$A$14:$A$113,D214,'Paramètres'!$C$14:$C$113,"&lt;="&amp;B214)&gt;0,VLOOKUP(D214,'Paramètres'!$A$14:$D$113,4,FALSE),""),""))</f>
        <v/>
      </c>
      <c r="G214" s="24" t="inlineStr"/>
      <c r="H214" s="15">
        <f>IF(OR(D214="",C214="",B214=""),"",IFERROR(SUMIFS($G$6:$G$305,$D$6:$D$305,D214,$C$6:$C$305,C214,$B$6:$B$305,"&lt;"&amp;B214),0))</f>
        <v/>
      </c>
      <c r="I214" s="15">
        <f>IF(D214="","",'Paramètres'!$B$5)</f>
        <v/>
      </c>
      <c r="J214" s="15">
        <f>IF(OR(G214="",I214=""),"",IFERROR(MIN(G214,MAX(0,I214-H214)),0))</f>
        <v/>
      </c>
      <c r="K214" s="15">
        <f>IF(OR(G214="",J214=""),"",IFERROR(MAX(0,G214-J214),0))</f>
        <v/>
      </c>
      <c r="L214" s="15">
        <f>IF(D214="","",'Paramètres'!$B$6)</f>
        <v/>
      </c>
      <c r="M214" s="16">
        <f>IF(OR(J214="",F214=""),"",IFERROR(J214*F214,0))</f>
        <v/>
      </c>
      <c r="N214" s="16">
        <f>IF(OR(K214="",F214="",L214=""),"",IFERROR(K214*F214*L214,0))</f>
        <v/>
      </c>
      <c r="O214" s="16">
        <f>IF(OR(M214="",N214=""),"",IFERROR(M214+N214,0))</f>
        <v/>
      </c>
      <c r="P214" s="21" t="inlineStr"/>
      <c r="Q214" s="21" t="inlineStr"/>
      <c r="R214" s="2">
        <f>IF(D214="","",IF(COUNTIFS($D$6:$D$305,D214,$B$6:$B$305,B214)&gt;1,"Doublon employé/date",IF(OR(B214="",G214="",G214&lt;0,G214&gt;24,F214=""),"À corriger","OK")))</f>
        <v/>
      </c>
    </row>
    <row r="215">
      <c r="A215" s="21" t="inlineStr"/>
      <c r="B215" s="22" t="inlineStr"/>
      <c r="C215" s="25">
        <f>IF(B215="","",B215-MOD(B215-'Paramètres'!$B$10-('Paramètres'!$B$7-1),7))</f>
        <v/>
      </c>
      <c r="D215" s="21" t="inlineStr"/>
      <c r="E215" s="17">
        <f>IF(D215="","",IFERROR(VLOOKUP(D215,'Paramètres'!$A$14:$F$113,2,FALSE),""))</f>
        <v/>
      </c>
      <c r="F215" s="19">
        <f>IF(OR(D215="",B215=""),"",IFERROR(IF(COUNTIFS('Paramètres'!$A$14:$A$113,D215,'Paramètres'!$C$14:$C$113,"&lt;="&amp;B215)&gt;0,VLOOKUP(D215,'Paramètres'!$A$14:$D$113,4,FALSE),""),""))</f>
        <v/>
      </c>
      <c r="G215" s="24" t="inlineStr"/>
      <c r="H215" s="18">
        <f>IF(OR(D215="",C215="",B215=""),"",IFERROR(SUMIFS($G$6:$G$305,$D$6:$D$305,D215,$C$6:$C$305,C215,$B$6:$B$305,"&lt;"&amp;B215),0))</f>
        <v/>
      </c>
      <c r="I215" s="18">
        <f>IF(D215="","",'Paramètres'!$B$5)</f>
        <v/>
      </c>
      <c r="J215" s="18">
        <f>IF(OR(G215="",I215=""),"",IFERROR(MIN(G215,MAX(0,I215-H215)),0))</f>
        <v/>
      </c>
      <c r="K215" s="18">
        <f>IF(OR(G215="",J215=""),"",IFERROR(MAX(0,G215-J215),0))</f>
        <v/>
      </c>
      <c r="L215" s="18">
        <f>IF(D215="","",'Paramètres'!$B$6)</f>
        <v/>
      </c>
      <c r="M215" s="19">
        <f>IF(OR(J215="",F215=""),"",IFERROR(J215*F215,0))</f>
        <v/>
      </c>
      <c r="N215" s="19">
        <f>IF(OR(K215="",F215="",L215=""),"",IFERROR(K215*F215*L215,0))</f>
        <v/>
      </c>
      <c r="O215" s="19">
        <f>IF(OR(M215="",N215=""),"",IFERROR(M215+N215,0))</f>
        <v/>
      </c>
      <c r="P215" s="21" t="inlineStr"/>
      <c r="Q215" s="21" t="inlineStr"/>
      <c r="R215" s="17">
        <f>IF(D215="","",IF(COUNTIFS($D$6:$D$305,D215,$B$6:$B$305,B215)&gt;1,"Doublon employé/date",IF(OR(B215="",G215="",G215&lt;0,G215&gt;24,F215=""),"À corriger","OK")))</f>
        <v/>
      </c>
    </row>
    <row r="216">
      <c r="A216" s="21" t="inlineStr"/>
      <c r="B216" s="22" t="inlineStr"/>
      <c r="C216" s="23">
        <f>IF(B216="","",B216-MOD(B216-'Paramètres'!$B$10-('Paramètres'!$B$7-1),7))</f>
        <v/>
      </c>
      <c r="D216" s="21" t="inlineStr"/>
      <c r="E216" s="2">
        <f>IF(D216="","",IFERROR(VLOOKUP(D216,'Paramètres'!$A$14:$F$113,2,FALSE),""))</f>
        <v/>
      </c>
      <c r="F216" s="16">
        <f>IF(OR(D216="",B216=""),"",IFERROR(IF(COUNTIFS('Paramètres'!$A$14:$A$113,D216,'Paramètres'!$C$14:$C$113,"&lt;="&amp;B216)&gt;0,VLOOKUP(D216,'Paramètres'!$A$14:$D$113,4,FALSE),""),""))</f>
        <v/>
      </c>
      <c r="G216" s="24" t="inlineStr"/>
      <c r="H216" s="15">
        <f>IF(OR(D216="",C216="",B216=""),"",IFERROR(SUMIFS($G$6:$G$305,$D$6:$D$305,D216,$C$6:$C$305,C216,$B$6:$B$305,"&lt;"&amp;B216),0))</f>
        <v/>
      </c>
      <c r="I216" s="15">
        <f>IF(D216="","",'Paramètres'!$B$5)</f>
        <v/>
      </c>
      <c r="J216" s="15">
        <f>IF(OR(G216="",I216=""),"",IFERROR(MIN(G216,MAX(0,I216-H216)),0))</f>
        <v/>
      </c>
      <c r="K216" s="15">
        <f>IF(OR(G216="",J216=""),"",IFERROR(MAX(0,G216-J216),0))</f>
        <v/>
      </c>
      <c r="L216" s="15">
        <f>IF(D216="","",'Paramètres'!$B$6)</f>
        <v/>
      </c>
      <c r="M216" s="16">
        <f>IF(OR(J216="",F216=""),"",IFERROR(J216*F216,0))</f>
        <v/>
      </c>
      <c r="N216" s="16">
        <f>IF(OR(K216="",F216="",L216=""),"",IFERROR(K216*F216*L216,0))</f>
        <v/>
      </c>
      <c r="O216" s="16">
        <f>IF(OR(M216="",N216=""),"",IFERROR(M216+N216,0))</f>
        <v/>
      </c>
      <c r="P216" s="21" t="inlineStr"/>
      <c r="Q216" s="21" t="inlineStr"/>
      <c r="R216" s="2">
        <f>IF(D216="","",IF(COUNTIFS($D$6:$D$305,D216,$B$6:$B$305,B216)&gt;1,"Doublon employé/date",IF(OR(B216="",G216="",G216&lt;0,G216&gt;24,F216=""),"À corriger","OK")))</f>
        <v/>
      </c>
    </row>
    <row r="217">
      <c r="A217" s="21" t="inlineStr"/>
      <c r="B217" s="22" t="inlineStr"/>
      <c r="C217" s="25">
        <f>IF(B217="","",B217-MOD(B217-'Paramètres'!$B$10-('Paramètres'!$B$7-1),7))</f>
        <v/>
      </c>
      <c r="D217" s="21" t="inlineStr"/>
      <c r="E217" s="17">
        <f>IF(D217="","",IFERROR(VLOOKUP(D217,'Paramètres'!$A$14:$F$113,2,FALSE),""))</f>
        <v/>
      </c>
      <c r="F217" s="19">
        <f>IF(OR(D217="",B217=""),"",IFERROR(IF(COUNTIFS('Paramètres'!$A$14:$A$113,D217,'Paramètres'!$C$14:$C$113,"&lt;="&amp;B217)&gt;0,VLOOKUP(D217,'Paramètres'!$A$14:$D$113,4,FALSE),""),""))</f>
        <v/>
      </c>
      <c r="G217" s="24" t="inlineStr"/>
      <c r="H217" s="18">
        <f>IF(OR(D217="",C217="",B217=""),"",IFERROR(SUMIFS($G$6:$G$305,$D$6:$D$305,D217,$C$6:$C$305,C217,$B$6:$B$305,"&lt;"&amp;B217),0))</f>
        <v/>
      </c>
      <c r="I217" s="18">
        <f>IF(D217="","",'Paramètres'!$B$5)</f>
        <v/>
      </c>
      <c r="J217" s="18">
        <f>IF(OR(G217="",I217=""),"",IFERROR(MIN(G217,MAX(0,I217-H217)),0))</f>
        <v/>
      </c>
      <c r="K217" s="18">
        <f>IF(OR(G217="",J217=""),"",IFERROR(MAX(0,G217-J217),0))</f>
        <v/>
      </c>
      <c r="L217" s="18">
        <f>IF(D217="","",'Paramètres'!$B$6)</f>
        <v/>
      </c>
      <c r="M217" s="19">
        <f>IF(OR(J217="",F217=""),"",IFERROR(J217*F217,0))</f>
        <v/>
      </c>
      <c r="N217" s="19">
        <f>IF(OR(K217="",F217="",L217=""),"",IFERROR(K217*F217*L217,0))</f>
        <v/>
      </c>
      <c r="O217" s="19">
        <f>IF(OR(M217="",N217=""),"",IFERROR(M217+N217,0))</f>
        <v/>
      </c>
      <c r="P217" s="21" t="inlineStr"/>
      <c r="Q217" s="21" t="inlineStr"/>
      <c r="R217" s="17">
        <f>IF(D217="","",IF(COUNTIFS($D$6:$D$305,D217,$B$6:$B$305,B217)&gt;1,"Doublon employé/date",IF(OR(B217="",G217="",G217&lt;0,G217&gt;24,F217=""),"À corriger","OK")))</f>
        <v/>
      </c>
    </row>
    <row r="218">
      <c r="A218" s="21" t="inlineStr"/>
      <c r="B218" s="22" t="inlineStr"/>
      <c r="C218" s="23">
        <f>IF(B218="","",B218-MOD(B218-'Paramètres'!$B$10-('Paramètres'!$B$7-1),7))</f>
        <v/>
      </c>
      <c r="D218" s="21" t="inlineStr"/>
      <c r="E218" s="2">
        <f>IF(D218="","",IFERROR(VLOOKUP(D218,'Paramètres'!$A$14:$F$113,2,FALSE),""))</f>
        <v/>
      </c>
      <c r="F218" s="16">
        <f>IF(OR(D218="",B218=""),"",IFERROR(IF(COUNTIFS('Paramètres'!$A$14:$A$113,D218,'Paramètres'!$C$14:$C$113,"&lt;="&amp;B218)&gt;0,VLOOKUP(D218,'Paramètres'!$A$14:$D$113,4,FALSE),""),""))</f>
        <v/>
      </c>
      <c r="G218" s="24" t="inlineStr"/>
      <c r="H218" s="15">
        <f>IF(OR(D218="",C218="",B218=""),"",IFERROR(SUMIFS($G$6:$G$305,$D$6:$D$305,D218,$C$6:$C$305,C218,$B$6:$B$305,"&lt;"&amp;B218),0))</f>
        <v/>
      </c>
      <c r="I218" s="15">
        <f>IF(D218="","",'Paramètres'!$B$5)</f>
        <v/>
      </c>
      <c r="J218" s="15">
        <f>IF(OR(G218="",I218=""),"",IFERROR(MIN(G218,MAX(0,I218-H218)),0))</f>
        <v/>
      </c>
      <c r="K218" s="15">
        <f>IF(OR(G218="",J218=""),"",IFERROR(MAX(0,G218-J218),0))</f>
        <v/>
      </c>
      <c r="L218" s="15">
        <f>IF(D218="","",'Paramètres'!$B$6)</f>
        <v/>
      </c>
      <c r="M218" s="16">
        <f>IF(OR(J218="",F218=""),"",IFERROR(J218*F218,0))</f>
        <v/>
      </c>
      <c r="N218" s="16">
        <f>IF(OR(K218="",F218="",L218=""),"",IFERROR(K218*F218*L218,0))</f>
        <v/>
      </c>
      <c r="O218" s="16">
        <f>IF(OR(M218="",N218=""),"",IFERROR(M218+N218,0))</f>
        <v/>
      </c>
      <c r="P218" s="21" t="inlineStr"/>
      <c r="Q218" s="21" t="inlineStr"/>
      <c r="R218" s="2">
        <f>IF(D218="","",IF(COUNTIFS($D$6:$D$305,D218,$B$6:$B$305,B218)&gt;1,"Doublon employé/date",IF(OR(B218="",G218="",G218&lt;0,G218&gt;24,F218=""),"À corriger","OK")))</f>
        <v/>
      </c>
    </row>
    <row r="219">
      <c r="A219" s="21" t="inlineStr"/>
      <c r="B219" s="22" t="inlineStr"/>
      <c r="C219" s="25">
        <f>IF(B219="","",B219-MOD(B219-'Paramètres'!$B$10-('Paramètres'!$B$7-1),7))</f>
        <v/>
      </c>
      <c r="D219" s="21" t="inlineStr"/>
      <c r="E219" s="17">
        <f>IF(D219="","",IFERROR(VLOOKUP(D219,'Paramètres'!$A$14:$F$113,2,FALSE),""))</f>
        <v/>
      </c>
      <c r="F219" s="19">
        <f>IF(OR(D219="",B219=""),"",IFERROR(IF(COUNTIFS('Paramètres'!$A$14:$A$113,D219,'Paramètres'!$C$14:$C$113,"&lt;="&amp;B219)&gt;0,VLOOKUP(D219,'Paramètres'!$A$14:$D$113,4,FALSE),""),""))</f>
        <v/>
      </c>
      <c r="G219" s="24" t="inlineStr"/>
      <c r="H219" s="18">
        <f>IF(OR(D219="",C219="",B219=""),"",IFERROR(SUMIFS($G$6:$G$305,$D$6:$D$305,D219,$C$6:$C$305,C219,$B$6:$B$305,"&lt;"&amp;B219),0))</f>
        <v/>
      </c>
      <c r="I219" s="18">
        <f>IF(D219="","",'Paramètres'!$B$5)</f>
        <v/>
      </c>
      <c r="J219" s="18">
        <f>IF(OR(G219="",I219=""),"",IFERROR(MIN(G219,MAX(0,I219-H219)),0))</f>
        <v/>
      </c>
      <c r="K219" s="18">
        <f>IF(OR(G219="",J219=""),"",IFERROR(MAX(0,G219-J219),0))</f>
        <v/>
      </c>
      <c r="L219" s="18">
        <f>IF(D219="","",'Paramètres'!$B$6)</f>
        <v/>
      </c>
      <c r="M219" s="19">
        <f>IF(OR(J219="",F219=""),"",IFERROR(J219*F219,0))</f>
        <v/>
      </c>
      <c r="N219" s="19">
        <f>IF(OR(K219="",F219="",L219=""),"",IFERROR(K219*F219*L219,0))</f>
        <v/>
      </c>
      <c r="O219" s="19">
        <f>IF(OR(M219="",N219=""),"",IFERROR(M219+N219,0))</f>
        <v/>
      </c>
      <c r="P219" s="21" t="inlineStr"/>
      <c r="Q219" s="21" t="inlineStr"/>
      <c r="R219" s="17">
        <f>IF(D219="","",IF(COUNTIFS($D$6:$D$305,D219,$B$6:$B$305,B219)&gt;1,"Doublon employé/date",IF(OR(B219="",G219="",G219&lt;0,G219&gt;24,F219=""),"À corriger","OK")))</f>
        <v/>
      </c>
    </row>
    <row r="220">
      <c r="A220" s="21" t="inlineStr"/>
      <c r="B220" s="22" t="inlineStr"/>
      <c r="C220" s="23">
        <f>IF(B220="","",B220-MOD(B220-'Paramètres'!$B$10-('Paramètres'!$B$7-1),7))</f>
        <v/>
      </c>
      <c r="D220" s="21" t="inlineStr"/>
      <c r="E220" s="2">
        <f>IF(D220="","",IFERROR(VLOOKUP(D220,'Paramètres'!$A$14:$F$113,2,FALSE),""))</f>
        <v/>
      </c>
      <c r="F220" s="16">
        <f>IF(OR(D220="",B220=""),"",IFERROR(IF(COUNTIFS('Paramètres'!$A$14:$A$113,D220,'Paramètres'!$C$14:$C$113,"&lt;="&amp;B220)&gt;0,VLOOKUP(D220,'Paramètres'!$A$14:$D$113,4,FALSE),""),""))</f>
        <v/>
      </c>
      <c r="G220" s="24" t="inlineStr"/>
      <c r="H220" s="15">
        <f>IF(OR(D220="",C220="",B220=""),"",IFERROR(SUMIFS($G$6:$G$305,$D$6:$D$305,D220,$C$6:$C$305,C220,$B$6:$B$305,"&lt;"&amp;B220),0))</f>
        <v/>
      </c>
      <c r="I220" s="15">
        <f>IF(D220="","",'Paramètres'!$B$5)</f>
        <v/>
      </c>
      <c r="J220" s="15">
        <f>IF(OR(G220="",I220=""),"",IFERROR(MIN(G220,MAX(0,I220-H220)),0))</f>
        <v/>
      </c>
      <c r="K220" s="15">
        <f>IF(OR(G220="",J220=""),"",IFERROR(MAX(0,G220-J220),0))</f>
        <v/>
      </c>
      <c r="L220" s="15">
        <f>IF(D220="","",'Paramètres'!$B$6)</f>
        <v/>
      </c>
      <c r="M220" s="16">
        <f>IF(OR(J220="",F220=""),"",IFERROR(J220*F220,0))</f>
        <v/>
      </c>
      <c r="N220" s="16">
        <f>IF(OR(K220="",F220="",L220=""),"",IFERROR(K220*F220*L220,0))</f>
        <v/>
      </c>
      <c r="O220" s="16">
        <f>IF(OR(M220="",N220=""),"",IFERROR(M220+N220,0))</f>
        <v/>
      </c>
      <c r="P220" s="21" t="inlineStr"/>
      <c r="Q220" s="21" t="inlineStr"/>
      <c r="R220" s="2">
        <f>IF(D220="","",IF(COUNTIFS($D$6:$D$305,D220,$B$6:$B$305,B220)&gt;1,"Doublon employé/date",IF(OR(B220="",G220="",G220&lt;0,G220&gt;24,F220=""),"À corriger","OK")))</f>
        <v/>
      </c>
    </row>
    <row r="221">
      <c r="A221" s="21" t="inlineStr"/>
      <c r="B221" s="22" t="inlineStr"/>
      <c r="C221" s="25">
        <f>IF(B221="","",B221-MOD(B221-'Paramètres'!$B$10-('Paramètres'!$B$7-1),7))</f>
        <v/>
      </c>
      <c r="D221" s="21" t="inlineStr"/>
      <c r="E221" s="17">
        <f>IF(D221="","",IFERROR(VLOOKUP(D221,'Paramètres'!$A$14:$F$113,2,FALSE),""))</f>
        <v/>
      </c>
      <c r="F221" s="19">
        <f>IF(OR(D221="",B221=""),"",IFERROR(IF(COUNTIFS('Paramètres'!$A$14:$A$113,D221,'Paramètres'!$C$14:$C$113,"&lt;="&amp;B221)&gt;0,VLOOKUP(D221,'Paramètres'!$A$14:$D$113,4,FALSE),""),""))</f>
        <v/>
      </c>
      <c r="G221" s="24" t="inlineStr"/>
      <c r="H221" s="18">
        <f>IF(OR(D221="",C221="",B221=""),"",IFERROR(SUMIFS($G$6:$G$305,$D$6:$D$305,D221,$C$6:$C$305,C221,$B$6:$B$305,"&lt;"&amp;B221),0))</f>
        <v/>
      </c>
      <c r="I221" s="18">
        <f>IF(D221="","",'Paramètres'!$B$5)</f>
        <v/>
      </c>
      <c r="J221" s="18">
        <f>IF(OR(G221="",I221=""),"",IFERROR(MIN(G221,MAX(0,I221-H221)),0))</f>
        <v/>
      </c>
      <c r="K221" s="18">
        <f>IF(OR(G221="",J221=""),"",IFERROR(MAX(0,G221-J221),0))</f>
        <v/>
      </c>
      <c r="L221" s="18">
        <f>IF(D221="","",'Paramètres'!$B$6)</f>
        <v/>
      </c>
      <c r="M221" s="19">
        <f>IF(OR(J221="",F221=""),"",IFERROR(J221*F221,0))</f>
        <v/>
      </c>
      <c r="N221" s="19">
        <f>IF(OR(K221="",F221="",L221=""),"",IFERROR(K221*F221*L221,0))</f>
        <v/>
      </c>
      <c r="O221" s="19">
        <f>IF(OR(M221="",N221=""),"",IFERROR(M221+N221,0))</f>
        <v/>
      </c>
      <c r="P221" s="21" t="inlineStr"/>
      <c r="Q221" s="21" t="inlineStr"/>
      <c r="R221" s="17">
        <f>IF(D221="","",IF(COUNTIFS($D$6:$D$305,D221,$B$6:$B$305,B221)&gt;1,"Doublon employé/date",IF(OR(B221="",G221="",G221&lt;0,G221&gt;24,F221=""),"À corriger","OK")))</f>
        <v/>
      </c>
    </row>
    <row r="222">
      <c r="A222" s="21" t="inlineStr"/>
      <c r="B222" s="22" t="inlineStr"/>
      <c r="C222" s="23">
        <f>IF(B222="","",B222-MOD(B222-'Paramètres'!$B$10-('Paramètres'!$B$7-1),7))</f>
        <v/>
      </c>
      <c r="D222" s="21" t="inlineStr"/>
      <c r="E222" s="2">
        <f>IF(D222="","",IFERROR(VLOOKUP(D222,'Paramètres'!$A$14:$F$113,2,FALSE),""))</f>
        <v/>
      </c>
      <c r="F222" s="16">
        <f>IF(OR(D222="",B222=""),"",IFERROR(IF(COUNTIFS('Paramètres'!$A$14:$A$113,D222,'Paramètres'!$C$14:$C$113,"&lt;="&amp;B222)&gt;0,VLOOKUP(D222,'Paramètres'!$A$14:$D$113,4,FALSE),""),""))</f>
        <v/>
      </c>
      <c r="G222" s="24" t="inlineStr"/>
      <c r="H222" s="15">
        <f>IF(OR(D222="",C222="",B222=""),"",IFERROR(SUMIFS($G$6:$G$305,$D$6:$D$305,D222,$C$6:$C$305,C222,$B$6:$B$305,"&lt;"&amp;B222),0))</f>
        <v/>
      </c>
      <c r="I222" s="15">
        <f>IF(D222="","",'Paramètres'!$B$5)</f>
        <v/>
      </c>
      <c r="J222" s="15">
        <f>IF(OR(G222="",I222=""),"",IFERROR(MIN(G222,MAX(0,I222-H222)),0))</f>
        <v/>
      </c>
      <c r="K222" s="15">
        <f>IF(OR(G222="",J222=""),"",IFERROR(MAX(0,G222-J222),0))</f>
        <v/>
      </c>
      <c r="L222" s="15">
        <f>IF(D222="","",'Paramètres'!$B$6)</f>
        <v/>
      </c>
      <c r="M222" s="16">
        <f>IF(OR(J222="",F222=""),"",IFERROR(J222*F222,0))</f>
        <v/>
      </c>
      <c r="N222" s="16">
        <f>IF(OR(K222="",F222="",L222=""),"",IFERROR(K222*F222*L222,0))</f>
        <v/>
      </c>
      <c r="O222" s="16">
        <f>IF(OR(M222="",N222=""),"",IFERROR(M222+N222,0))</f>
        <v/>
      </c>
      <c r="P222" s="21" t="inlineStr"/>
      <c r="Q222" s="21" t="inlineStr"/>
      <c r="R222" s="2">
        <f>IF(D222="","",IF(COUNTIFS($D$6:$D$305,D222,$B$6:$B$305,B222)&gt;1,"Doublon employé/date",IF(OR(B222="",G222="",G222&lt;0,G222&gt;24,F222=""),"À corriger","OK")))</f>
        <v/>
      </c>
    </row>
    <row r="223">
      <c r="A223" s="21" t="inlineStr"/>
      <c r="B223" s="22" t="inlineStr"/>
      <c r="C223" s="25">
        <f>IF(B223="","",B223-MOD(B223-'Paramètres'!$B$10-('Paramètres'!$B$7-1),7))</f>
        <v/>
      </c>
      <c r="D223" s="21" t="inlineStr"/>
      <c r="E223" s="17">
        <f>IF(D223="","",IFERROR(VLOOKUP(D223,'Paramètres'!$A$14:$F$113,2,FALSE),""))</f>
        <v/>
      </c>
      <c r="F223" s="19">
        <f>IF(OR(D223="",B223=""),"",IFERROR(IF(COUNTIFS('Paramètres'!$A$14:$A$113,D223,'Paramètres'!$C$14:$C$113,"&lt;="&amp;B223)&gt;0,VLOOKUP(D223,'Paramètres'!$A$14:$D$113,4,FALSE),""),""))</f>
        <v/>
      </c>
      <c r="G223" s="24" t="inlineStr"/>
      <c r="H223" s="18">
        <f>IF(OR(D223="",C223="",B223=""),"",IFERROR(SUMIFS($G$6:$G$305,$D$6:$D$305,D223,$C$6:$C$305,C223,$B$6:$B$305,"&lt;"&amp;B223),0))</f>
        <v/>
      </c>
      <c r="I223" s="18">
        <f>IF(D223="","",'Paramètres'!$B$5)</f>
        <v/>
      </c>
      <c r="J223" s="18">
        <f>IF(OR(G223="",I223=""),"",IFERROR(MIN(G223,MAX(0,I223-H223)),0))</f>
        <v/>
      </c>
      <c r="K223" s="18">
        <f>IF(OR(G223="",J223=""),"",IFERROR(MAX(0,G223-J223),0))</f>
        <v/>
      </c>
      <c r="L223" s="18">
        <f>IF(D223="","",'Paramètres'!$B$6)</f>
        <v/>
      </c>
      <c r="M223" s="19">
        <f>IF(OR(J223="",F223=""),"",IFERROR(J223*F223,0))</f>
        <v/>
      </c>
      <c r="N223" s="19">
        <f>IF(OR(K223="",F223="",L223=""),"",IFERROR(K223*F223*L223,0))</f>
        <v/>
      </c>
      <c r="O223" s="19">
        <f>IF(OR(M223="",N223=""),"",IFERROR(M223+N223,0))</f>
        <v/>
      </c>
      <c r="P223" s="21" t="inlineStr"/>
      <c r="Q223" s="21" t="inlineStr"/>
      <c r="R223" s="17">
        <f>IF(D223="","",IF(COUNTIFS($D$6:$D$305,D223,$B$6:$B$305,B223)&gt;1,"Doublon employé/date",IF(OR(B223="",G223="",G223&lt;0,G223&gt;24,F223=""),"À corriger","OK")))</f>
        <v/>
      </c>
    </row>
    <row r="224">
      <c r="A224" s="21" t="inlineStr"/>
      <c r="B224" s="22" t="inlineStr"/>
      <c r="C224" s="23">
        <f>IF(B224="","",B224-MOD(B224-'Paramètres'!$B$10-('Paramètres'!$B$7-1),7))</f>
        <v/>
      </c>
      <c r="D224" s="21" t="inlineStr"/>
      <c r="E224" s="2">
        <f>IF(D224="","",IFERROR(VLOOKUP(D224,'Paramètres'!$A$14:$F$113,2,FALSE),""))</f>
        <v/>
      </c>
      <c r="F224" s="16">
        <f>IF(OR(D224="",B224=""),"",IFERROR(IF(COUNTIFS('Paramètres'!$A$14:$A$113,D224,'Paramètres'!$C$14:$C$113,"&lt;="&amp;B224)&gt;0,VLOOKUP(D224,'Paramètres'!$A$14:$D$113,4,FALSE),""),""))</f>
        <v/>
      </c>
      <c r="G224" s="24" t="inlineStr"/>
      <c r="H224" s="15">
        <f>IF(OR(D224="",C224="",B224=""),"",IFERROR(SUMIFS($G$6:$G$305,$D$6:$D$305,D224,$C$6:$C$305,C224,$B$6:$B$305,"&lt;"&amp;B224),0))</f>
        <v/>
      </c>
      <c r="I224" s="15">
        <f>IF(D224="","",'Paramètres'!$B$5)</f>
        <v/>
      </c>
      <c r="J224" s="15">
        <f>IF(OR(G224="",I224=""),"",IFERROR(MIN(G224,MAX(0,I224-H224)),0))</f>
        <v/>
      </c>
      <c r="K224" s="15">
        <f>IF(OR(G224="",J224=""),"",IFERROR(MAX(0,G224-J224),0))</f>
        <v/>
      </c>
      <c r="L224" s="15">
        <f>IF(D224="","",'Paramètres'!$B$6)</f>
        <v/>
      </c>
      <c r="M224" s="16">
        <f>IF(OR(J224="",F224=""),"",IFERROR(J224*F224,0))</f>
        <v/>
      </c>
      <c r="N224" s="16">
        <f>IF(OR(K224="",F224="",L224=""),"",IFERROR(K224*F224*L224,0))</f>
        <v/>
      </c>
      <c r="O224" s="16">
        <f>IF(OR(M224="",N224=""),"",IFERROR(M224+N224,0))</f>
        <v/>
      </c>
      <c r="P224" s="21" t="inlineStr"/>
      <c r="Q224" s="21" t="inlineStr"/>
      <c r="R224" s="2">
        <f>IF(D224="","",IF(COUNTIFS($D$6:$D$305,D224,$B$6:$B$305,B224)&gt;1,"Doublon employé/date",IF(OR(B224="",G224="",G224&lt;0,G224&gt;24,F224=""),"À corriger","OK")))</f>
        <v/>
      </c>
    </row>
    <row r="225">
      <c r="A225" s="21" t="inlineStr"/>
      <c r="B225" s="22" t="inlineStr"/>
      <c r="C225" s="25">
        <f>IF(B225="","",B225-MOD(B225-'Paramètres'!$B$10-('Paramètres'!$B$7-1),7))</f>
        <v/>
      </c>
      <c r="D225" s="21" t="inlineStr"/>
      <c r="E225" s="17">
        <f>IF(D225="","",IFERROR(VLOOKUP(D225,'Paramètres'!$A$14:$F$113,2,FALSE),""))</f>
        <v/>
      </c>
      <c r="F225" s="19">
        <f>IF(OR(D225="",B225=""),"",IFERROR(IF(COUNTIFS('Paramètres'!$A$14:$A$113,D225,'Paramètres'!$C$14:$C$113,"&lt;="&amp;B225)&gt;0,VLOOKUP(D225,'Paramètres'!$A$14:$D$113,4,FALSE),""),""))</f>
        <v/>
      </c>
      <c r="G225" s="24" t="inlineStr"/>
      <c r="H225" s="18">
        <f>IF(OR(D225="",C225="",B225=""),"",IFERROR(SUMIFS($G$6:$G$305,$D$6:$D$305,D225,$C$6:$C$305,C225,$B$6:$B$305,"&lt;"&amp;B225),0))</f>
        <v/>
      </c>
      <c r="I225" s="18">
        <f>IF(D225="","",'Paramètres'!$B$5)</f>
        <v/>
      </c>
      <c r="J225" s="18">
        <f>IF(OR(G225="",I225=""),"",IFERROR(MIN(G225,MAX(0,I225-H225)),0))</f>
        <v/>
      </c>
      <c r="K225" s="18">
        <f>IF(OR(G225="",J225=""),"",IFERROR(MAX(0,G225-J225),0))</f>
        <v/>
      </c>
      <c r="L225" s="18">
        <f>IF(D225="","",'Paramètres'!$B$6)</f>
        <v/>
      </c>
      <c r="M225" s="19">
        <f>IF(OR(J225="",F225=""),"",IFERROR(J225*F225,0))</f>
        <v/>
      </c>
      <c r="N225" s="19">
        <f>IF(OR(K225="",F225="",L225=""),"",IFERROR(K225*F225*L225,0))</f>
        <v/>
      </c>
      <c r="O225" s="19">
        <f>IF(OR(M225="",N225=""),"",IFERROR(M225+N225,0))</f>
        <v/>
      </c>
      <c r="P225" s="21" t="inlineStr"/>
      <c r="Q225" s="21" t="inlineStr"/>
      <c r="R225" s="17">
        <f>IF(D225="","",IF(COUNTIFS($D$6:$D$305,D225,$B$6:$B$305,B225)&gt;1,"Doublon employé/date",IF(OR(B225="",G225="",G225&lt;0,G225&gt;24,F225=""),"À corriger","OK")))</f>
        <v/>
      </c>
    </row>
    <row r="226">
      <c r="A226" s="21" t="inlineStr"/>
      <c r="B226" s="22" t="inlineStr"/>
      <c r="C226" s="23">
        <f>IF(B226="","",B226-MOD(B226-'Paramètres'!$B$10-('Paramètres'!$B$7-1),7))</f>
        <v/>
      </c>
      <c r="D226" s="21" t="inlineStr"/>
      <c r="E226" s="2">
        <f>IF(D226="","",IFERROR(VLOOKUP(D226,'Paramètres'!$A$14:$F$113,2,FALSE),""))</f>
        <v/>
      </c>
      <c r="F226" s="16">
        <f>IF(OR(D226="",B226=""),"",IFERROR(IF(COUNTIFS('Paramètres'!$A$14:$A$113,D226,'Paramètres'!$C$14:$C$113,"&lt;="&amp;B226)&gt;0,VLOOKUP(D226,'Paramètres'!$A$14:$D$113,4,FALSE),""),""))</f>
        <v/>
      </c>
      <c r="G226" s="24" t="inlineStr"/>
      <c r="H226" s="15">
        <f>IF(OR(D226="",C226="",B226=""),"",IFERROR(SUMIFS($G$6:$G$305,$D$6:$D$305,D226,$C$6:$C$305,C226,$B$6:$B$305,"&lt;"&amp;B226),0))</f>
        <v/>
      </c>
      <c r="I226" s="15">
        <f>IF(D226="","",'Paramètres'!$B$5)</f>
        <v/>
      </c>
      <c r="J226" s="15">
        <f>IF(OR(G226="",I226=""),"",IFERROR(MIN(G226,MAX(0,I226-H226)),0))</f>
        <v/>
      </c>
      <c r="K226" s="15">
        <f>IF(OR(G226="",J226=""),"",IFERROR(MAX(0,G226-J226),0))</f>
        <v/>
      </c>
      <c r="L226" s="15">
        <f>IF(D226="","",'Paramètres'!$B$6)</f>
        <v/>
      </c>
      <c r="M226" s="16">
        <f>IF(OR(J226="",F226=""),"",IFERROR(J226*F226,0))</f>
        <v/>
      </c>
      <c r="N226" s="16">
        <f>IF(OR(K226="",F226="",L226=""),"",IFERROR(K226*F226*L226,0))</f>
        <v/>
      </c>
      <c r="O226" s="16">
        <f>IF(OR(M226="",N226=""),"",IFERROR(M226+N226,0))</f>
        <v/>
      </c>
      <c r="P226" s="21" t="inlineStr"/>
      <c r="Q226" s="21" t="inlineStr"/>
      <c r="R226" s="2">
        <f>IF(D226="","",IF(COUNTIFS($D$6:$D$305,D226,$B$6:$B$305,B226)&gt;1,"Doublon employé/date",IF(OR(B226="",G226="",G226&lt;0,G226&gt;24,F226=""),"À corriger","OK")))</f>
        <v/>
      </c>
    </row>
    <row r="227">
      <c r="A227" s="21" t="inlineStr"/>
      <c r="B227" s="22" t="inlineStr"/>
      <c r="C227" s="25">
        <f>IF(B227="","",B227-MOD(B227-'Paramètres'!$B$10-('Paramètres'!$B$7-1),7))</f>
        <v/>
      </c>
      <c r="D227" s="21" t="inlineStr"/>
      <c r="E227" s="17">
        <f>IF(D227="","",IFERROR(VLOOKUP(D227,'Paramètres'!$A$14:$F$113,2,FALSE),""))</f>
        <v/>
      </c>
      <c r="F227" s="19">
        <f>IF(OR(D227="",B227=""),"",IFERROR(IF(COUNTIFS('Paramètres'!$A$14:$A$113,D227,'Paramètres'!$C$14:$C$113,"&lt;="&amp;B227)&gt;0,VLOOKUP(D227,'Paramètres'!$A$14:$D$113,4,FALSE),""),""))</f>
        <v/>
      </c>
      <c r="G227" s="24" t="inlineStr"/>
      <c r="H227" s="18">
        <f>IF(OR(D227="",C227="",B227=""),"",IFERROR(SUMIFS($G$6:$G$305,$D$6:$D$305,D227,$C$6:$C$305,C227,$B$6:$B$305,"&lt;"&amp;B227),0))</f>
        <v/>
      </c>
      <c r="I227" s="18">
        <f>IF(D227="","",'Paramètres'!$B$5)</f>
        <v/>
      </c>
      <c r="J227" s="18">
        <f>IF(OR(G227="",I227=""),"",IFERROR(MIN(G227,MAX(0,I227-H227)),0))</f>
        <v/>
      </c>
      <c r="K227" s="18">
        <f>IF(OR(G227="",J227=""),"",IFERROR(MAX(0,G227-J227),0))</f>
        <v/>
      </c>
      <c r="L227" s="18">
        <f>IF(D227="","",'Paramètres'!$B$6)</f>
        <v/>
      </c>
      <c r="M227" s="19">
        <f>IF(OR(J227="",F227=""),"",IFERROR(J227*F227,0))</f>
        <v/>
      </c>
      <c r="N227" s="19">
        <f>IF(OR(K227="",F227="",L227=""),"",IFERROR(K227*F227*L227,0))</f>
        <v/>
      </c>
      <c r="O227" s="19">
        <f>IF(OR(M227="",N227=""),"",IFERROR(M227+N227,0))</f>
        <v/>
      </c>
      <c r="P227" s="21" t="inlineStr"/>
      <c r="Q227" s="21" t="inlineStr"/>
      <c r="R227" s="17">
        <f>IF(D227="","",IF(COUNTIFS($D$6:$D$305,D227,$B$6:$B$305,B227)&gt;1,"Doublon employé/date",IF(OR(B227="",G227="",G227&lt;0,G227&gt;24,F227=""),"À corriger","OK")))</f>
        <v/>
      </c>
    </row>
    <row r="228">
      <c r="A228" s="21" t="inlineStr"/>
      <c r="B228" s="22" t="inlineStr"/>
      <c r="C228" s="23">
        <f>IF(B228="","",B228-MOD(B228-'Paramètres'!$B$10-('Paramètres'!$B$7-1),7))</f>
        <v/>
      </c>
      <c r="D228" s="21" t="inlineStr"/>
      <c r="E228" s="2">
        <f>IF(D228="","",IFERROR(VLOOKUP(D228,'Paramètres'!$A$14:$F$113,2,FALSE),""))</f>
        <v/>
      </c>
      <c r="F228" s="16">
        <f>IF(OR(D228="",B228=""),"",IFERROR(IF(COUNTIFS('Paramètres'!$A$14:$A$113,D228,'Paramètres'!$C$14:$C$113,"&lt;="&amp;B228)&gt;0,VLOOKUP(D228,'Paramètres'!$A$14:$D$113,4,FALSE),""),""))</f>
        <v/>
      </c>
      <c r="G228" s="24" t="inlineStr"/>
      <c r="H228" s="15">
        <f>IF(OR(D228="",C228="",B228=""),"",IFERROR(SUMIFS($G$6:$G$305,$D$6:$D$305,D228,$C$6:$C$305,C228,$B$6:$B$305,"&lt;"&amp;B228),0))</f>
        <v/>
      </c>
      <c r="I228" s="15">
        <f>IF(D228="","",'Paramètres'!$B$5)</f>
        <v/>
      </c>
      <c r="J228" s="15">
        <f>IF(OR(G228="",I228=""),"",IFERROR(MIN(G228,MAX(0,I228-H228)),0))</f>
        <v/>
      </c>
      <c r="K228" s="15">
        <f>IF(OR(G228="",J228=""),"",IFERROR(MAX(0,G228-J228),0))</f>
        <v/>
      </c>
      <c r="L228" s="15">
        <f>IF(D228="","",'Paramètres'!$B$6)</f>
        <v/>
      </c>
      <c r="M228" s="16">
        <f>IF(OR(J228="",F228=""),"",IFERROR(J228*F228,0))</f>
        <v/>
      </c>
      <c r="N228" s="16">
        <f>IF(OR(K228="",F228="",L228=""),"",IFERROR(K228*F228*L228,0))</f>
        <v/>
      </c>
      <c r="O228" s="16">
        <f>IF(OR(M228="",N228=""),"",IFERROR(M228+N228,0))</f>
        <v/>
      </c>
      <c r="P228" s="21" t="inlineStr"/>
      <c r="Q228" s="21" t="inlineStr"/>
      <c r="R228" s="2">
        <f>IF(D228="","",IF(COUNTIFS($D$6:$D$305,D228,$B$6:$B$305,B228)&gt;1,"Doublon employé/date",IF(OR(B228="",G228="",G228&lt;0,G228&gt;24,F228=""),"À corriger","OK")))</f>
        <v/>
      </c>
    </row>
    <row r="229">
      <c r="A229" s="21" t="inlineStr"/>
      <c r="B229" s="22" t="inlineStr"/>
      <c r="C229" s="25">
        <f>IF(B229="","",B229-MOD(B229-'Paramètres'!$B$10-('Paramètres'!$B$7-1),7))</f>
        <v/>
      </c>
      <c r="D229" s="21" t="inlineStr"/>
      <c r="E229" s="17">
        <f>IF(D229="","",IFERROR(VLOOKUP(D229,'Paramètres'!$A$14:$F$113,2,FALSE),""))</f>
        <v/>
      </c>
      <c r="F229" s="19">
        <f>IF(OR(D229="",B229=""),"",IFERROR(IF(COUNTIFS('Paramètres'!$A$14:$A$113,D229,'Paramètres'!$C$14:$C$113,"&lt;="&amp;B229)&gt;0,VLOOKUP(D229,'Paramètres'!$A$14:$D$113,4,FALSE),""),""))</f>
        <v/>
      </c>
      <c r="G229" s="24" t="inlineStr"/>
      <c r="H229" s="18">
        <f>IF(OR(D229="",C229="",B229=""),"",IFERROR(SUMIFS($G$6:$G$305,$D$6:$D$305,D229,$C$6:$C$305,C229,$B$6:$B$305,"&lt;"&amp;B229),0))</f>
        <v/>
      </c>
      <c r="I229" s="18">
        <f>IF(D229="","",'Paramètres'!$B$5)</f>
        <v/>
      </c>
      <c r="J229" s="18">
        <f>IF(OR(G229="",I229=""),"",IFERROR(MIN(G229,MAX(0,I229-H229)),0))</f>
        <v/>
      </c>
      <c r="K229" s="18">
        <f>IF(OR(G229="",J229=""),"",IFERROR(MAX(0,G229-J229),0))</f>
        <v/>
      </c>
      <c r="L229" s="18">
        <f>IF(D229="","",'Paramètres'!$B$6)</f>
        <v/>
      </c>
      <c r="M229" s="19">
        <f>IF(OR(J229="",F229=""),"",IFERROR(J229*F229,0))</f>
        <v/>
      </c>
      <c r="N229" s="19">
        <f>IF(OR(K229="",F229="",L229=""),"",IFERROR(K229*F229*L229,0))</f>
        <v/>
      </c>
      <c r="O229" s="19">
        <f>IF(OR(M229="",N229=""),"",IFERROR(M229+N229,0))</f>
        <v/>
      </c>
      <c r="P229" s="21" t="inlineStr"/>
      <c r="Q229" s="21" t="inlineStr"/>
      <c r="R229" s="17">
        <f>IF(D229="","",IF(COUNTIFS($D$6:$D$305,D229,$B$6:$B$305,B229)&gt;1,"Doublon employé/date",IF(OR(B229="",G229="",G229&lt;0,G229&gt;24,F229=""),"À corriger","OK")))</f>
        <v/>
      </c>
    </row>
    <row r="230">
      <c r="A230" s="21" t="inlineStr"/>
      <c r="B230" s="22" t="inlineStr"/>
      <c r="C230" s="23">
        <f>IF(B230="","",B230-MOD(B230-'Paramètres'!$B$10-('Paramètres'!$B$7-1),7))</f>
        <v/>
      </c>
      <c r="D230" s="21" t="inlineStr"/>
      <c r="E230" s="2">
        <f>IF(D230="","",IFERROR(VLOOKUP(D230,'Paramètres'!$A$14:$F$113,2,FALSE),""))</f>
        <v/>
      </c>
      <c r="F230" s="16">
        <f>IF(OR(D230="",B230=""),"",IFERROR(IF(COUNTIFS('Paramètres'!$A$14:$A$113,D230,'Paramètres'!$C$14:$C$113,"&lt;="&amp;B230)&gt;0,VLOOKUP(D230,'Paramètres'!$A$14:$D$113,4,FALSE),""),""))</f>
        <v/>
      </c>
      <c r="G230" s="24" t="inlineStr"/>
      <c r="H230" s="15">
        <f>IF(OR(D230="",C230="",B230=""),"",IFERROR(SUMIFS($G$6:$G$305,$D$6:$D$305,D230,$C$6:$C$305,C230,$B$6:$B$305,"&lt;"&amp;B230),0))</f>
        <v/>
      </c>
      <c r="I230" s="15">
        <f>IF(D230="","",'Paramètres'!$B$5)</f>
        <v/>
      </c>
      <c r="J230" s="15">
        <f>IF(OR(G230="",I230=""),"",IFERROR(MIN(G230,MAX(0,I230-H230)),0))</f>
        <v/>
      </c>
      <c r="K230" s="15">
        <f>IF(OR(G230="",J230=""),"",IFERROR(MAX(0,G230-J230),0))</f>
        <v/>
      </c>
      <c r="L230" s="15">
        <f>IF(D230="","",'Paramètres'!$B$6)</f>
        <v/>
      </c>
      <c r="M230" s="16">
        <f>IF(OR(J230="",F230=""),"",IFERROR(J230*F230,0))</f>
        <v/>
      </c>
      <c r="N230" s="16">
        <f>IF(OR(K230="",F230="",L230=""),"",IFERROR(K230*F230*L230,0))</f>
        <v/>
      </c>
      <c r="O230" s="16">
        <f>IF(OR(M230="",N230=""),"",IFERROR(M230+N230,0))</f>
        <v/>
      </c>
      <c r="P230" s="21" t="inlineStr"/>
      <c r="Q230" s="21" t="inlineStr"/>
      <c r="R230" s="2">
        <f>IF(D230="","",IF(COUNTIFS($D$6:$D$305,D230,$B$6:$B$305,B230)&gt;1,"Doublon employé/date",IF(OR(B230="",G230="",G230&lt;0,G230&gt;24,F230=""),"À corriger","OK")))</f>
        <v/>
      </c>
    </row>
    <row r="231">
      <c r="A231" s="21" t="inlineStr"/>
      <c r="B231" s="22" t="inlineStr"/>
      <c r="C231" s="25">
        <f>IF(B231="","",B231-MOD(B231-'Paramètres'!$B$10-('Paramètres'!$B$7-1),7))</f>
        <v/>
      </c>
      <c r="D231" s="21" t="inlineStr"/>
      <c r="E231" s="17">
        <f>IF(D231="","",IFERROR(VLOOKUP(D231,'Paramètres'!$A$14:$F$113,2,FALSE),""))</f>
        <v/>
      </c>
      <c r="F231" s="19">
        <f>IF(OR(D231="",B231=""),"",IFERROR(IF(COUNTIFS('Paramètres'!$A$14:$A$113,D231,'Paramètres'!$C$14:$C$113,"&lt;="&amp;B231)&gt;0,VLOOKUP(D231,'Paramètres'!$A$14:$D$113,4,FALSE),""),""))</f>
        <v/>
      </c>
      <c r="G231" s="24" t="inlineStr"/>
      <c r="H231" s="18">
        <f>IF(OR(D231="",C231="",B231=""),"",IFERROR(SUMIFS($G$6:$G$305,$D$6:$D$305,D231,$C$6:$C$305,C231,$B$6:$B$305,"&lt;"&amp;B231),0))</f>
        <v/>
      </c>
      <c r="I231" s="18">
        <f>IF(D231="","",'Paramètres'!$B$5)</f>
        <v/>
      </c>
      <c r="J231" s="18">
        <f>IF(OR(G231="",I231=""),"",IFERROR(MIN(G231,MAX(0,I231-H231)),0))</f>
        <v/>
      </c>
      <c r="K231" s="18">
        <f>IF(OR(G231="",J231=""),"",IFERROR(MAX(0,G231-J231),0))</f>
        <v/>
      </c>
      <c r="L231" s="18">
        <f>IF(D231="","",'Paramètres'!$B$6)</f>
        <v/>
      </c>
      <c r="M231" s="19">
        <f>IF(OR(J231="",F231=""),"",IFERROR(J231*F231,0))</f>
        <v/>
      </c>
      <c r="N231" s="19">
        <f>IF(OR(K231="",F231="",L231=""),"",IFERROR(K231*F231*L231,0))</f>
        <v/>
      </c>
      <c r="O231" s="19">
        <f>IF(OR(M231="",N231=""),"",IFERROR(M231+N231,0))</f>
        <v/>
      </c>
      <c r="P231" s="21" t="inlineStr"/>
      <c r="Q231" s="21" t="inlineStr"/>
      <c r="R231" s="17">
        <f>IF(D231="","",IF(COUNTIFS($D$6:$D$305,D231,$B$6:$B$305,B231)&gt;1,"Doublon employé/date",IF(OR(B231="",G231="",G231&lt;0,G231&gt;24,F231=""),"À corriger","OK")))</f>
        <v/>
      </c>
    </row>
    <row r="232">
      <c r="A232" s="21" t="inlineStr"/>
      <c r="B232" s="22" t="inlineStr"/>
      <c r="C232" s="23">
        <f>IF(B232="","",B232-MOD(B232-'Paramètres'!$B$10-('Paramètres'!$B$7-1),7))</f>
        <v/>
      </c>
      <c r="D232" s="21" t="inlineStr"/>
      <c r="E232" s="2">
        <f>IF(D232="","",IFERROR(VLOOKUP(D232,'Paramètres'!$A$14:$F$113,2,FALSE),""))</f>
        <v/>
      </c>
      <c r="F232" s="16">
        <f>IF(OR(D232="",B232=""),"",IFERROR(IF(COUNTIFS('Paramètres'!$A$14:$A$113,D232,'Paramètres'!$C$14:$C$113,"&lt;="&amp;B232)&gt;0,VLOOKUP(D232,'Paramètres'!$A$14:$D$113,4,FALSE),""),""))</f>
        <v/>
      </c>
      <c r="G232" s="24" t="inlineStr"/>
      <c r="H232" s="15">
        <f>IF(OR(D232="",C232="",B232=""),"",IFERROR(SUMIFS($G$6:$G$305,$D$6:$D$305,D232,$C$6:$C$305,C232,$B$6:$B$305,"&lt;"&amp;B232),0))</f>
        <v/>
      </c>
      <c r="I232" s="15">
        <f>IF(D232="","",'Paramètres'!$B$5)</f>
        <v/>
      </c>
      <c r="J232" s="15">
        <f>IF(OR(G232="",I232=""),"",IFERROR(MIN(G232,MAX(0,I232-H232)),0))</f>
        <v/>
      </c>
      <c r="K232" s="15">
        <f>IF(OR(G232="",J232=""),"",IFERROR(MAX(0,G232-J232),0))</f>
        <v/>
      </c>
      <c r="L232" s="15">
        <f>IF(D232="","",'Paramètres'!$B$6)</f>
        <v/>
      </c>
      <c r="M232" s="16">
        <f>IF(OR(J232="",F232=""),"",IFERROR(J232*F232,0))</f>
        <v/>
      </c>
      <c r="N232" s="16">
        <f>IF(OR(K232="",F232="",L232=""),"",IFERROR(K232*F232*L232,0))</f>
        <v/>
      </c>
      <c r="O232" s="16">
        <f>IF(OR(M232="",N232=""),"",IFERROR(M232+N232,0))</f>
        <v/>
      </c>
      <c r="P232" s="21" t="inlineStr"/>
      <c r="Q232" s="21" t="inlineStr"/>
      <c r="R232" s="2">
        <f>IF(D232="","",IF(COUNTIFS($D$6:$D$305,D232,$B$6:$B$305,B232)&gt;1,"Doublon employé/date",IF(OR(B232="",G232="",G232&lt;0,G232&gt;24,F232=""),"À corriger","OK")))</f>
        <v/>
      </c>
    </row>
    <row r="233">
      <c r="A233" s="21" t="inlineStr"/>
      <c r="B233" s="22" t="inlineStr"/>
      <c r="C233" s="25">
        <f>IF(B233="","",B233-MOD(B233-'Paramètres'!$B$10-('Paramètres'!$B$7-1),7))</f>
        <v/>
      </c>
      <c r="D233" s="21" t="inlineStr"/>
      <c r="E233" s="17">
        <f>IF(D233="","",IFERROR(VLOOKUP(D233,'Paramètres'!$A$14:$F$113,2,FALSE),""))</f>
        <v/>
      </c>
      <c r="F233" s="19">
        <f>IF(OR(D233="",B233=""),"",IFERROR(IF(COUNTIFS('Paramètres'!$A$14:$A$113,D233,'Paramètres'!$C$14:$C$113,"&lt;="&amp;B233)&gt;0,VLOOKUP(D233,'Paramètres'!$A$14:$D$113,4,FALSE),""),""))</f>
        <v/>
      </c>
      <c r="G233" s="24" t="inlineStr"/>
      <c r="H233" s="18">
        <f>IF(OR(D233="",C233="",B233=""),"",IFERROR(SUMIFS($G$6:$G$305,$D$6:$D$305,D233,$C$6:$C$305,C233,$B$6:$B$305,"&lt;"&amp;B233),0))</f>
        <v/>
      </c>
      <c r="I233" s="18">
        <f>IF(D233="","",'Paramètres'!$B$5)</f>
        <v/>
      </c>
      <c r="J233" s="18">
        <f>IF(OR(G233="",I233=""),"",IFERROR(MIN(G233,MAX(0,I233-H233)),0))</f>
        <v/>
      </c>
      <c r="K233" s="18">
        <f>IF(OR(G233="",J233=""),"",IFERROR(MAX(0,G233-J233),0))</f>
        <v/>
      </c>
      <c r="L233" s="18">
        <f>IF(D233="","",'Paramètres'!$B$6)</f>
        <v/>
      </c>
      <c r="M233" s="19">
        <f>IF(OR(J233="",F233=""),"",IFERROR(J233*F233,0))</f>
        <v/>
      </c>
      <c r="N233" s="19">
        <f>IF(OR(K233="",F233="",L233=""),"",IFERROR(K233*F233*L233,0))</f>
        <v/>
      </c>
      <c r="O233" s="19">
        <f>IF(OR(M233="",N233=""),"",IFERROR(M233+N233,0))</f>
        <v/>
      </c>
      <c r="P233" s="21" t="inlineStr"/>
      <c r="Q233" s="21" t="inlineStr"/>
      <c r="R233" s="17">
        <f>IF(D233="","",IF(COUNTIFS($D$6:$D$305,D233,$B$6:$B$305,B233)&gt;1,"Doublon employé/date",IF(OR(B233="",G233="",G233&lt;0,G233&gt;24,F233=""),"À corriger","OK")))</f>
        <v/>
      </c>
    </row>
    <row r="234">
      <c r="A234" s="21" t="inlineStr"/>
      <c r="B234" s="22" t="inlineStr"/>
      <c r="C234" s="23">
        <f>IF(B234="","",B234-MOD(B234-'Paramètres'!$B$10-('Paramètres'!$B$7-1),7))</f>
        <v/>
      </c>
      <c r="D234" s="21" t="inlineStr"/>
      <c r="E234" s="2">
        <f>IF(D234="","",IFERROR(VLOOKUP(D234,'Paramètres'!$A$14:$F$113,2,FALSE),""))</f>
        <v/>
      </c>
      <c r="F234" s="16">
        <f>IF(OR(D234="",B234=""),"",IFERROR(IF(COUNTIFS('Paramètres'!$A$14:$A$113,D234,'Paramètres'!$C$14:$C$113,"&lt;="&amp;B234)&gt;0,VLOOKUP(D234,'Paramètres'!$A$14:$D$113,4,FALSE),""),""))</f>
        <v/>
      </c>
      <c r="G234" s="24" t="inlineStr"/>
      <c r="H234" s="15">
        <f>IF(OR(D234="",C234="",B234=""),"",IFERROR(SUMIFS($G$6:$G$305,$D$6:$D$305,D234,$C$6:$C$305,C234,$B$6:$B$305,"&lt;"&amp;B234),0))</f>
        <v/>
      </c>
      <c r="I234" s="15">
        <f>IF(D234="","",'Paramètres'!$B$5)</f>
        <v/>
      </c>
      <c r="J234" s="15">
        <f>IF(OR(G234="",I234=""),"",IFERROR(MIN(G234,MAX(0,I234-H234)),0))</f>
        <v/>
      </c>
      <c r="K234" s="15">
        <f>IF(OR(G234="",J234=""),"",IFERROR(MAX(0,G234-J234),0))</f>
        <v/>
      </c>
      <c r="L234" s="15">
        <f>IF(D234="","",'Paramètres'!$B$6)</f>
        <v/>
      </c>
      <c r="M234" s="16">
        <f>IF(OR(J234="",F234=""),"",IFERROR(J234*F234,0))</f>
        <v/>
      </c>
      <c r="N234" s="16">
        <f>IF(OR(K234="",F234="",L234=""),"",IFERROR(K234*F234*L234,0))</f>
        <v/>
      </c>
      <c r="O234" s="16">
        <f>IF(OR(M234="",N234=""),"",IFERROR(M234+N234,0))</f>
        <v/>
      </c>
      <c r="P234" s="21" t="inlineStr"/>
      <c r="Q234" s="21" t="inlineStr"/>
      <c r="R234" s="2">
        <f>IF(D234="","",IF(COUNTIFS($D$6:$D$305,D234,$B$6:$B$305,B234)&gt;1,"Doublon employé/date",IF(OR(B234="",G234="",G234&lt;0,G234&gt;24,F234=""),"À corriger","OK")))</f>
        <v/>
      </c>
    </row>
    <row r="235">
      <c r="A235" s="21" t="inlineStr"/>
      <c r="B235" s="22" t="inlineStr"/>
      <c r="C235" s="25">
        <f>IF(B235="","",B235-MOD(B235-'Paramètres'!$B$10-('Paramètres'!$B$7-1),7))</f>
        <v/>
      </c>
      <c r="D235" s="21" t="inlineStr"/>
      <c r="E235" s="17">
        <f>IF(D235="","",IFERROR(VLOOKUP(D235,'Paramètres'!$A$14:$F$113,2,FALSE),""))</f>
        <v/>
      </c>
      <c r="F235" s="19">
        <f>IF(OR(D235="",B235=""),"",IFERROR(IF(COUNTIFS('Paramètres'!$A$14:$A$113,D235,'Paramètres'!$C$14:$C$113,"&lt;="&amp;B235)&gt;0,VLOOKUP(D235,'Paramètres'!$A$14:$D$113,4,FALSE),""),""))</f>
        <v/>
      </c>
      <c r="G235" s="24" t="inlineStr"/>
      <c r="H235" s="18">
        <f>IF(OR(D235="",C235="",B235=""),"",IFERROR(SUMIFS($G$6:$G$305,$D$6:$D$305,D235,$C$6:$C$305,C235,$B$6:$B$305,"&lt;"&amp;B235),0))</f>
        <v/>
      </c>
      <c r="I235" s="18">
        <f>IF(D235="","",'Paramètres'!$B$5)</f>
        <v/>
      </c>
      <c r="J235" s="18">
        <f>IF(OR(G235="",I235=""),"",IFERROR(MIN(G235,MAX(0,I235-H235)),0))</f>
        <v/>
      </c>
      <c r="K235" s="18">
        <f>IF(OR(G235="",J235=""),"",IFERROR(MAX(0,G235-J235),0))</f>
        <v/>
      </c>
      <c r="L235" s="18">
        <f>IF(D235="","",'Paramètres'!$B$6)</f>
        <v/>
      </c>
      <c r="M235" s="19">
        <f>IF(OR(J235="",F235=""),"",IFERROR(J235*F235,0))</f>
        <v/>
      </c>
      <c r="N235" s="19">
        <f>IF(OR(K235="",F235="",L235=""),"",IFERROR(K235*F235*L235,0))</f>
        <v/>
      </c>
      <c r="O235" s="19">
        <f>IF(OR(M235="",N235=""),"",IFERROR(M235+N235,0))</f>
        <v/>
      </c>
      <c r="P235" s="21" t="inlineStr"/>
      <c r="Q235" s="21" t="inlineStr"/>
      <c r="R235" s="17">
        <f>IF(D235="","",IF(COUNTIFS($D$6:$D$305,D235,$B$6:$B$305,B235)&gt;1,"Doublon employé/date",IF(OR(B235="",G235="",G235&lt;0,G235&gt;24,F235=""),"À corriger","OK")))</f>
        <v/>
      </c>
    </row>
    <row r="236">
      <c r="A236" s="21" t="inlineStr"/>
      <c r="B236" s="22" t="inlineStr"/>
      <c r="C236" s="23">
        <f>IF(B236="","",B236-MOD(B236-'Paramètres'!$B$10-('Paramètres'!$B$7-1),7))</f>
        <v/>
      </c>
      <c r="D236" s="21" t="inlineStr"/>
      <c r="E236" s="2">
        <f>IF(D236="","",IFERROR(VLOOKUP(D236,'Paramètres'!$A$14:$F$113,2,FALSE),""))</f>
        <v/>
      </c>
      <c r="F236" s="16">
        <f>IF(OR(D236="",B236=""),"",IFERROR(IF(COUNTIFS('Paramètres'!$A$14:$A$113,D236,'Paramètres'!$C$14:$C$113,"&lt;="&amp;B236)&gt;0,VLOOKUP(D236,'Paramètres'!$A$14:$D$113,4,FALSE),""),""))</f>
        <v/>
      </c>
      <c r="G236" s="24" t="inlineStr"/>
      <c r="H236" s="15">
        <f>IF(OR(D236="",C236="",B236=""),"",IFERROR(SUMIFS($G$6:$G$305,$D$6:$D$305,D236,$C$6:$C$305,C236,$B$6:$B$305,"&lt;"&amp;B236),0))</f>
        <v/>
      </c>
      <c r="I236" s="15">
        <f>IF(D236="","",'Paramètres'!$B$5)</f>
        <v/>
      </c>
      <c r="J236" s="15">
        <f>IF(OR(G236="",I236=""),"",IFERROR(MIN(G236,MAX(0,I236-H236)),0))</f>
        <v/>
      </c>
      <c r="K236" s="15">
        <f>IF(OR(G236="",J236=""),"",IFERROR(MAX(0,G236-J236),0))</f>
        <v/>
      </c>
      <c r="L236" s="15">
        <f>IF(D236="","",'Paramètres'!$B$6)</f>
        <v/>
      </c>
      <c r="M236" s="16">
        <f>IF(OR(J236="",F236=""),"",IFERROR(J236*F236,0))</f>
        <v/>
      </c>
      <c r="N236" s="16">
        <f>IF(OR(K236="",F236="",L236=""),"",IFERROR(K236*F236*L236,0))</f>
        <v/>
      </c>
      <c r="O236" s="16">
        <f>IF(OR(M236="",N236=""),"",IFERROR(M236+N236,0))</f>
        <v/>
      </c>
      <c r="P236" s="21" t="inlineStr"/>
      <c r="Q236" s="21" t="inlineStr"/>
      <c r="R236" s="2">
        <f>IF(D236="","",IF(COUNTIFS($D$6:$D$305,D236,$B$6:$B$305,B236)&gt;1,"Doublon employé/date",IF(OR(B236="",G236="",G236&lt;0,G236&gt;24,F236=""),"À corriger","OK")))</f>
        <v/>
      </c>
    </row>
    <row r="237">
      <c r="A237" s="21" t="inlineStr"/>
      <c r="B237" s="22" t="inlineStr"/>
      <c r="C237" s="25">
        <f>IF(B237="","",B237-MOD(B237-'Paramètres'!$B$10-('Paramètres'!$B$7-1),7))</f>
        <v/>
      </c>
      <c r="D237" s="21" t="inlineStr"/>
      <c r="E237" s="17">
        <f>IF(D237="","",IFERROR(VLOOKUP(D237,'Paramètres'!$A$14:$F$113,2,FALSE),""))</f>
        <v/>
      </c>
      <c r="F237" s="19">
        <f>IF(OR(D237="",B237=""),"",IFERROR(IF(COUNTIFS('Paramètres'!$A$14:$A$113,D237,'Paramètres'!$C$14:$C$113,"&lt;="&amp;B237)&gt;0,VLOOKUP(D237,'Paramètres'!$A$14:$D$113,4,FALSE),""),""))</f>
        <v/>
      </c>
      <c r="G237" s="24" t="inlineStr"/>
      <c r="H237" s="18">
        <f>IF(OR(D237="",C237="",B237=""),"",IFERROR(SUMIFS($G$6:$G$305,$D$6:$D$305,D237,$C$6:$C$305,C237,$B$6:$B$305,"&lt;"&amp;B237),0))</f>
        <v/>
      </c>
      <c r="I237" s="18">
        <f>IF(D237="","",'Paramètres'!$B$5)</f>
        <v/>
      </c>
      <c r="J237" s="18">
        <f>IF(OR(G237="",I237=""),"",IFERROR(MIN(G237,MAX(0,I237-H237)),0))</f>
        <v/>
      </c>
      <c r="K237" s="18">
        <f>IF(OR(G237="",J237=""),"",IFERROR(MAX(0,G237-J237),0))</f>
        <v/>
      </c>
      <c r="L237" s="18">
        <f>IF(D237="","",'Paramètres'!$B$6)</f>
        <v/>
      </c>
      <c r="M237" s="19">
        <f>IF(OR(J237="",F237=""),"",IFERROR(J237*F237,0))</f>
        <v/>
      </c>
      <c r="N237" s="19">
        <f>IF(OR(K237="",F237="",L237=""),"",IFERROR(K237*F237*L237,0))</f>
        <v/>
      </c>
      <c r="O237" s="19">
        <f>IF(OR(M237="",N237=""),"",IFERROR(M237+N237,0))</f>
        <v/>
      </c>
      <c r="P237" s="21" t="inlineStr"/>
      <c r="Q237" s="21" t="inlineStr"/>
      <c r="R237" s="17">
        <f>IF(D237="","",IF(COUNTIFS($D$6:$D$305,D237,$B$6:$B$305,B237)&gt;1,"Doublon employé/date",IF(OR(B237="",G237="",G237&lt;0,G237&gt;24,F237=""),"À corriger","OK")))</f>
        <v/>
      </c>
    </row>
    <row r="238">
      <c r="A238" s="21" t="inlineStr"/>
      <c r="B238" s="22" t="inlineStr"/>
      <c r="C238" s="23">
        <f>IF(B238="","",B238-MOD(B238-'Paramètres'!$B$10-('Paramètres'!$B$7-1),7))</f>
        <v/>
      </c>
      <c r="D238" s="21" t="inlineStr"/>
      <c r="E238" s="2">
        <f>IF(D238="","",IFERROR(VLOOKUP(D238,'Paramètres'!$A$14:$F$113,2,FALSE),""))</f>
        <v/>
      </c>
      <c r="F238" s="16">
        <f>IF(OR(D238="",B238=""),"",IFERROR(IF(COUNTIFS('Paramètres'!$A$14:$A$113,D238,'Paramètres'!$C$14:$C$113,"&lt;="&amp;B238)&gt;0,VLOOKUP(D238,'Paramètres'!$A$14:$D$113,4,FALSE),""),""))</f>
        <v/>
      </c>
      <c r="G238" s="24" t="inlineStr"/>
      <c r="H238" s="15">
        <f>IF(OR(D238="",C238="",B238=""),"",IFERROR(SUMIFS($G$6:$G$305,$D$6:$D$305,D238,$C$6:$C$305,C238,$B$6:$B$305,"&lt;"&amp;B238),0))</f>
        <v/>
      </c>
      <c r="I238" s="15">
        <f>IF(D238="","",'Paramètres'!$B$5)</f>
        <v/>
      </c>
      <c r="J238" s="15">
        <f>IF(OR(G238="",I238=""),"",IFERROR(MIN(G238,MAX(0,I238-H238)),0))</f>
        <v/>
      </c>
      <c r="K238" s="15">
        <f>IF(OR(G238="",J238=""),"",IFERROR(MAX(0,G238-J238),0))</f>
        <v/>
      </c>
      <c r="L238" s="15">
        <f>IF(D238="","",'Paramètres'!$B$6)</f>
        <v/>
      </c>
      <c r="M238" s="16">
        <f>IF(OR(J238="",F238=""),"",IFERROR(J238*F238,0))</f>
        <v/>
      </c>
      <c r="N238" s="16">
        <f>IF(OR(K238="",F238="",L238=""),"",IFERROR(K238*F238*L238,0))</f>
        <v/>
      </c>
      <c r="O238" s="16">
        <f>IF(OR(M238="",N238=""),"",IFERROR(M238+N238,0))</f>
        <v/>
      </c>
      <c r="P238" s="21" t="inlineStr"/>
      <c r="Q238" s="21" t="inlineStr"/>
      <c r="R238" s="2">
        <f>IF(D238="","",IF(COUNTIFS($D$6:$D$305,D238,$B$6:$B$305,B238)&gt;1,"Doublon employé/date",IF(OR(B238="",G238="",G238&lt;0,G238&gt;24,F238=""),"À corriger","OK")))</f>
        <v/>
      </c>
    </row>
    <row r="239">
      <c r="A239" s="21" t="inlineStr"/>
      <c r="B239" s="22" t="inlineStr"/>
      <c r="C239" s="25">
        <f>IF(B239="","",B239-MOD(B239-'Paramètres'!$B$10-('Paramètres'!$B$7-1),7))</f>
        <v/>
      </c>
      <c r="D239" s="21" t="inlineStr"/>
      <c r="E239" s="17">
        <f>IF(D239="","",IFERROR(VLOOKUP(D239,'Paramètres'!$A$14:$F$113,2,FALSE),""))</f>
        <v/>
      </c>
      <c r="F239" s="19">
        <f>IF(OR(D239="",B239=""),"",IFERROR(IF(COUNTIFS('Paramètres'!$A$14:$A$113,D239,'Paramètres'!$C$14:$C$113,"&lt;="&amp;B239)&gt;0,VLOOKUP(D239,'Paramètres'!$A$14:$D$113,4,FALSE),""),""))</f>
        <v/>
      </c>
      <c r="G239" s="24" t="inlineStr"/>
      <c r="H239" s="18">
        <f>IF(OR(D239="",C239="",B239=""),"",IFERROR(SUMIFS($G$6:$G$305,$D$6:$D$305,D239,$C$6:$C$305,C239,$B$6:$B$305,"&lt;"&amp;B239),0))</f>
        <v/>
      </c>
      <c r="I239" s="18">
        <f>IF(D239="","",'Paramètres'!$B$5)</f>
        <v/>
      </c>
      <c r="J239" s="18">
        <f>IF(OR(G239="",I239=""),"",IFERROR(MIN(G239,MAX(0,I239-H239)),0))</f>
        <v/>
      </c>
      <c r="K239" s="18">
        <f>IF(OR(G239="",J239=""),"",IFERROR(MAX(0,G239-J239),0))</f>
        <v/>
      </c>
      <c r="L239" s="18">
        <f>IF(D239="","",'Paramètres'!$B$6)</f>
        <v/>
      </c>
      <c r="M239" s="19">
        <f>IF(OR(J239="",F239=""),"",IFERROR(J239*F239,0))</f>
        <v/>
      </c>
      <c r="N239" s="19">
        <f>IF(OR(K239="",F239="",L239=""),"",IFERROR(K239*F239*L239,0))</f>
        <v/>
      </c>
      <c r="O239" s="19">
        <f>IF(OR(M239="",N239=""),"",IFERROR(M239+N239,0))</f>
        <v/>
      </c>
      <c r="P239" s="21" t="inlineStr"/>
      <c r="Q239" s="21" t="inlineStr"/>
      <c r="R239" s="17">
        <f>IF(D239="","",IF(COUNTIFS($D$6:$D$305,D239,$B$6:$B$305,B239)&gt;1,"Doublon employé/date",IF(OR(B239="",G239="",G239&lt;0,G239&gt;24,F239=""),"À corriger","OK")))</f>
        <v/>
      </c>
    </row>
    <row r="240">
      <c r="A240" s="21" t="inlineStr"/>
      <c r="B240" s="22" t="inlineStr"/>
      <c r="C240" s="23">
        <f>IF(B240="","",B240-MOD(B240-'Paramètres'!$B$10-('Paramètres'!$B$7-1),7))</f>
        <v/>
      </c>
      <c r="D240" s="21" t="inlineStr"/>
      <c r="E240" s="2">
        <f>IF(D240="","",IFERROR(VLOOKUP(D240,'Paramètres'!$A$14:$F$113,2,FALSE),""))</f>
        <v/>
      </c>
      <c r="F240" s="16">
        <f>IF(OR(D240="",B240=""),"",IFERROR(IF(COUNTIFS('Paramètres'!$A$14:$A$113,D240,'Paramètres'!$C$14:$C$113,"&lt;="&amp;B240)&gt;0,VLOOKUP(D240,'Paramètres'!$A$14:$D$113,4,FALSE),""),""))</f>
        <v/>
      </c>
      <c r="G240" s="24" t="inlineStr"/>
      <c r="H240" s="15">
        <f>IF(OR(D240="",C240="",B240=""),"",IFERROR(SUMIFS($G$6:$G$305,$D$6:$D$305,D240,$C$6:$C$305,C240,$B$6:$B$305,"&lt;"&amp;B240),0))</f>
        <v/>
      </c>
      <c r="I240" s="15">
        <f>IF(D240="","",'Paramètres'!$B$5)</f>
        <v/>
      </c>
      <c r="J240" s="15">
        <f>IF(OR(G240="",I240=""),"",IFERROR(MIN(G240,MAX(0,I240-H240)),0))</f>
        <v/>
      </c>
      <c r="K240" s="15">
        <f>IF(OR(G240="",J240=""),"",IFERROR(MAX(0,G240-J240),0))</f>
        <v/>
      </c>
      <c r="L240" s="15">
        <f>IF(D240="","",'Paramètres'!$B$6)</f>
        <v/>
      </c>
      <c r="M240" s="16">
        <f>IF(OR(J240="",F240=""),"",IFERROR(J240*F240,0))</f>
        <v/>
      </c>
      <c r="N240" s="16">
        <f>IF(OR(K240="",F240="",L240=""),"",IFERROR(K240*F240*L240,0))</f>
        <v/>
      </c>
      <c r="O240" s="16">
        <f>IF(OR(M240="",N240=""),"",IFERROR(M240+N240,0))</f>
        <v/>
      </c>
      <c r="P240" s="21" t="inlineStr"/>
      <c r="Q240" s="21" t="inlineStr"/>
      <c r="R240" s="2">
        <f>IF(D240="","",IF(COUNTIFS($D$6:$D$305,D240,$B$6:$B$305,B240)&gt;1,"Doublon employé/date",IF(OR(B240="",G240="",G240&lt;0,G240&gt;24,F240=""),"À corriger","OK")))</f>
        <v/>
      </c>
    </row>
    <row r="241">
      <c r="A241" s="21" t="inlineStr"/>
      <c r="B241" s="22" t="inlineStr"/>
      <c r="C241" s="25">
        <f>IF(B241="","",B241-MOD(B241-'Paramètres'!$B$10-('Paramètres'!$B$7-1),7))</f>
        <v/>
      </c>
      <c r="D241" s="21" t="inlineStr"/>
      <c r="E241" s="17">
        <f>IF(D241="","",IFERROR(VLOOKUP(D241,'Paramètres'!$A$14:$F$113,2,FALSE),""))</f>
        <v/>
      </c>
      <c r="F241" s="19">
        <f>IF(OR(D241="",B241=""),"",IFERROR(IF(COUNTIFS('Paramètres'!$A$14:$A$113,D241,'Paramètres'!$C$14:$C$113,"&lt;="&amp;B241)&gt;0,VLOOKUP(D241,'Paramètres'!$A$14:$D$113,4,FALSE),""),""))</f>
        <v/>
      </c>
      <c r="G241" s="24" t="inlineStr"/>
      <c r="H241" s="18">
        <f>IF(OR(D241="",C241="",B241=""),"",IFERROR(SUMIFS($G$6:$G$305,$D$6:$D$305,D241,$C$6:$C$305,C241,$B$6:$B$305,"&lt;"&amp;B241),0))</f>
        <v/>
      </c>
      <c r="I241" s="18">
        <f>IF(D241="","",'Paramètres'!$B$5)</f>
        <v/>
      </c>
      <c r="J241" s="18">
        <f>IF(OR(G241="",I241=""),"",IFERROR(MIN(G241,MAX(0,I241-H241)),0))</f>
        <v/>
      </c>
      <c r="K241" s="18">
        <f>IF(OR(G241="",J241=""),"",IFERROR(MAX(0,G241-J241),0))</f>
        <v/>
      </c>
      <c r="L241" s="18">
        <f>IF(D241="","",'Paramètres'!$B$6)</f>
        <v/>
      </c>
      <c r="M241" s="19">
        <f>IF(OR(J241="",F241=""),"",IFERROR(J241*F241,0))</f>
        <v/>
      </c>
      <c r="N241" s="19">
        <f>IF(OR(K241="",F241="",L241=""),"",IFERROR(K241*F241*L241,0))</f>
        <v/>
      </c>
      <c r="O241" s="19">
        <f>IF(OR(M241="",N241=""),"",IFERROR(M241+N241,0))</f>
        <v/>
      </c>
      <c r="P241" s="21" t="inlineStr"/>
      <c r="Q241" s="21" t="inlineStr"/>
      <c r="R241" s="17">
        <f>IF(D241="","",IF(COUNTIFS($D$6:$D$305,D241,$B$6:$B$305,B241)&gt;1,"Doublon employé/date",IF(OR(B241="",G241="",G241&lt;0,G241&gt;24,F241=""),"À corriger","OK")))</f>
        <v/>
      </c>
    </row>
    <row r="242">
      <c r="A242" s="21" t="inlineStr"/>
      <c r="B242" s="22" t="inlineStr"/>
      <c r="C242" s="23">
        <f>IF(B242="","",B242-MOD(B242-'Paramètres'!$B$10-('Paramètres'!$B$7-1),7))</f>
        <v/>
      </c>
      <c r="D242" s="21" t="inlineStr"/>
      <c r="E242" s="2">
        <f>IF(D242="","",IFERROR(VLOOKUP(D242,'Paramètres'!$A$14:$F$113,2,FALSE),""))</f>
        <v/>
      </c>
      <c r="F242" s="16">
        <f>IF(OR(D242="",B242=""),"",IFERROR(IF(COUNTIFS('Paramètres'!$A$14:$A$113,D242,'Paramètres'!$C$14:$C$113,"&lt;="&amp;B242)&gt;0,VLOOKUP(D242,'Paramètres'!$A$14:$D$113,4,FALSE),""),""))</f>
        <v/>
      </c>
      <c r="G242" s="24" t="inlineStr"/>
      <c r="H242" s="15">
        <f>IF(OR(D242="",C242="",B242=""),"",IFERROR(SUMIFS($G$6:$G$305,$D$6:$D$305,D242,$C$6:$C$305,C242,$B$6:$B$305,"&lt;"&amp;B242),0))</f>
        <v/>
      </c>
      <c r="I242" s="15">
        <f>IF(D242="","",'Paramètres'!$B$5)</f>
        <v/>
      </c>
      <c r="J242" s="15">
        <f>IF(OR(G242="",I242=""),"",IFERROR(MIN(G242,MAX(0,I242-H242)),0))</f>
        <v/>
      </c>
      <c r="K242" s="15">
        <f>IF(OR(G242="",J242=""),"",IFERROR(MAX(0,G242-J242),0))</f>
        <v/>
      </c>
      <c r="L242" s="15">
        <f>IF(D242="","",'Paramètres'!$B$6)</f>
        <v/>
      </c>
      <c r="M242" s="16">
        <f>IF(OR(J242="",F242=""),"",IFERROR(J242*F242,0))</f>
        <v/>
      </c>
      <c r="N242" s="16">
        <f>IF(OR(K242="",F242="",L242=""),"",IFERROR(K242*F242*L242,0))</f>
        <v/>
      </c>
      <c r="O242" s="16">
        <f>IF(OR(M242="",N242=""),"",IFERROR(M242+N242,0))</f>
        <v/>
      </c>
      <c r="P242" s="21" t="inlineStr"/>
      <c r="Q242" s="21" t="inlineStr"/>
      <c r="R242" s="2">
        <f>IF(D242="","",IF(COUNTIFS($D$6:$D$305,D242,$B$6:$B$305,B242)&gt;1,"Doublon employé/date",IF(OR(B242="",G242="",G242&lt;0,G242&gt;24,F242=""),"À corriger","OK")))</f>
        <v/>
      </c>
    </row>
    <row r="243">
      <c r="A243" s="21" t="inlineStr"/>
      <c r="B243" s="22" t="inlineStr"/>
      <c r="C243" s="25">
        <f>IF(B243="","",B243-MOD(B243-'Paramètres'!$B$10-('Paramètres'!$B$7-1),7))</f>
        <v/>
      </c>
      <c r="D243" s="21" t="inlineStr"/>
      <c r="E243" s="17">
        <f>IF(D243="","",IFERROR(VLOOKUP(D243,'Paramètres'!$A$14:$F$113,2,FALSE),""))</f>
        <v/>
      </c>
      <c r="F243" s="19">
        <f>IF(OR(D243="",B243=""),"",IFERROR(IF(COUNTIFS('Paramètres'!$A$14:$A$113,D243,'Paramètres'!$C$14:$C$113,"&lt;="&amp;B243)&gt;0,VLOOKUP(D243,'Paramètres'!$A$14:$D$113,4,FALSE),""),""))</f>
        <v/>
      </c>
      <c r="G243" s="24" t="inlineStr"/>
      <c r="H243" s="18">
        <f>IF(OR(D243="",C243="",B243=""),"",IFERROR(SUMIFS($G$6:$G$305,$D$6:$D$305,D243,$C$6:$C$305,C243,$B$6:$B$305,"&lt;"&amp;B243),0))</f>
        <v/>
      </c>
      <c r="I243" s="18">
        <f>IF(D243="","",'Paramètres'!$B$5)</f>
        <v/>
      </c>
      <c r="J243" s="18">
        <f>IF(OR(G243="",I243=""),"",IFERROR(MIN(G243,MAX(0,I243-H243)),0))</f>
        <v/>
      </c>
      <c r="K243" s="18">
        <f>IF(OR(G243="",J243=""),"",IFERROR(MAX(0,G243-J243),0))</f>
        <v/>
      </c>
      <c r="L243" s="18">
        <f>IF(D243="","",'Paramètres'!$B$6)</f>
        <v/>
      </c>
      <c r="M243" s="19">
        <f>IF(OR(J243="",F243=""),"",IFERROR(J243*F243,0))</f>
        <v/>
      </c>
      <c r="N243" s="19">
        <f>IF(OR(K243="",F243="",L243=""),"",IFERROR(K243*F243*L243,0))</f>
        <v/>
      </c>
      <c r="O243" s="19">
        <f>IF(OR(M243="",N243=""),"",IFERROR(M243+N243,0))</f>
        <v/>
      </c>
      <c r="P243" s="21" t="inlineStr"/>
      <c r="Q243" s="21" t="inlineStr"/>
      <c r="R243" s="17">
        <f>IF(D243="","",IF(COUNTIFS($D$6:$D$305,D243,$B$6:$B$305,B243)&gt;1,"Doublon employé/date",IF(OR(B243="",G243="",G243&lt;0,G243&gt;24,F243=""),"À corriger","OK")))</f>
        <v/>
      </c>
    </row>
    <row r="244">
      <c r="A244" s="21" t="inlineStr"/>
      <c r="B244" s="22" t="inlineStr"/>
      <c r="C244" s="23">
        <f>IF(B244="","",B244-MOD(B244-'Paramètres'!$B$10-('Paramètres'!$B$7-1),7))</f>
        <v/>
      </c>
      <c r="D244" s="21" t="inlineStr"/>
      <c r="E244" s="2">
        <f>IF(D244="","",IFERROR(VLOOKUP(D244,'Paramètres'!$A$14:$F$113,2,FALSE),""))</f>
        <v/>
      </c>
      <c r="F244" s="16">
        <f>IF(OR(D244="",B244=""),"",IFERROR(IF(COUNTIFS('Paramètres'!$A$14:$A$113,D244,'Paramètres'!$C$14:$C$113,"&lt;="&amp;B244)&gt;0,VLOOKUP(D244,'Paramètres'!$A$14:$D$113,4,FALSE),""),""))</f>
        <v/>
      </c>
      <c r="G244" s="24" t="inlineStr"/>
      <c r="H244" s="15">
        <f>IF(OR(D244="",C244="",B244=""),"",IFERROR(SUMIFS($G$6:$G$305,$D$6:$D$305,D244,$C$6:$C$305,C244,$B$6:$B$305,"&lt;"&amp;B244),0))</f>
        <v/>
      </c>
      <c r="I244" s="15">
        <f>IF(D244="","",'Paramètres'!$B$5)</f>
        <v/>
      </c>
      <c r="J244" s="15">
        <f>IF(OR(G244="",I244=""),"",IFERROR(MIN(G244,MAX(0,I244-H244)),0))</f>
        <v/>
      </c>
      <c r="K244" s="15">
        <f>IF(OR(G244="",J244=""),"",IFERROR(MAX(0,G244-J244),0))</f>
        <v/>
      </c>
      <c r="L244" s="15">
        <f>IF(D244="","",'Paramètres'!$B$6)</f>
        <v/>
      </c>
      <c r="M244" s="16">
        <f>IF(OR(J244="",F244=""),"",IFERROR(J244*F244,0))</f>
        <v/>
      </c>
      <c r="N244" s="16">
        <f>IF(OR(K244="",F244="",L244=""),"",IFERROR(K244*F244*L244,0))</f>
        <v/>
      </c>
      <c r="O244" s="16">
        <f>IF(OR(M244="",N244=""),"",IFERROR(M244+N244,0))</f>
        <v/>
      </c>
      <c r="P244" s="21" t="inlineStr"/>
      <c r="Q244" s="21" t="inlineStr"/>
      <c r="R244" s="2">
        <f>IF(D244="","",IF(COUNTIFS($D$6:$D$305,D244,$B$6:$B$305,B244)&gt;1,"Doublon employé/date",IF(OR(B244="",G244="",G244&lt;0,G244&gt;24,F244=""),"À corriger","OK")))</f>
        <v/>
      </c>
    </row>
    <row r="245">
      <c r="A245" s="21" t="inlineStr"/>
      <c r="B245" s="22" t="inlineStr"/>
      <c r="C245" s="25">
        <f>IF(B245="","",B245-MOD(B245-'Paramètres'!$B$10-('Paramètres'!$B$7-1),7))</f>
        <v/>
      </c>
      <c r="D245" s="21" t="inlineStr"/>
      <c r="E245" s="17">
        <f>IF(D245="","",IFERROR(VLOOKUP(D245,'Paramètres'!$A$14:$F$113,2,FALSE),""))</f>
        <v/>
      </c>
      <c r="F245" s="19">
        <f>IF(OR(D245="",B245=""),"",IFERROR(IF(COUNTIFS('Paramètres'!$A$14:$A$113,D245,'Paramètres'!$C$14:$C$113,"&lt;="&amp;B245)&gt;0,VLOOKUP(D245,'Paramètres'!$A$14:$D$113,4,FALSE),""),""))</f>
        <v/>
      </c>
      <c r="G245" s="24" t="inlineStr"/>
      <c r="H245" s="18">
        <f>IF(OR(D245="",C245="",B245=""),"",IFERROR(SUMIFS($G$6:$G$305,$D$6:$D$305,D245,$C$6:$C$305,C245,$B$6:$B$305,"&lt;"&amp;B245),0))</f>
        <v/>
      </c>
      <c r="I245" s="18">
        <f>IF(D245="","",'Paramètres'!$B$5)</f>
        <v/>
      </c>
      <c r="J245" s="18">
        <f>IF(OR(G245="",I245=""),"",IFERROR(MIN(G245,MAX(0,I245-H245)),0))</f>
        <v/>
      </c>
      <c r="K245" s="18">
        <f>IF(OR(G245="",J245=""),"",IFERROR(MAX(0,G245-J245),0))</f>
        <v/>
      </c>
      <c r="L245" s="18">
        <f>IF(D245="","",'Paramètres'!$B$6)</f>
        <v/>
      </c>
      <c r="M245" s="19">
        <f>IF(OR(J245="",F245=""),"",IFERROR(J245*F245,0))</f>
        <v/>
      </c>
      <c r="N245" s="19">
        <f>IF(OR(K245="",F245="",L245=""),"",IFERROR(K245*F245*L245,0))</f>
        <v/>
      </c>
      <c r="O245" s="19">
        <f>IF(OR(M245="",N245=""),"",IFERROR(M245+N245,0))</f>
        <v/>
      </c>
      <c r="P245" s="21" t="inlineStr"/>
      <c r="Q245" s="21" t="inlineStr"/>
      <c r="R245" s="17">
        <f>IF(D245="","",IF(COUNTIFS($D$6:$D$305,D245,$B$6:$B$305,B245)&gt;1,"Doublon employé/date",IF(OR(B245="",G245="",G245&lt;0,G245&gt;24,F245=""),"À corriger","OK")))</f>
        <v/>
      </c>
    </row>
    <row r="246">
      <c r="A246" s="21" t="inlineStr"/>
      <c r="B246" s="22" t="inlineStr"/>
      <c r="C246" s="23">
        <f>IF(B246="","",B246-MOD(B246-'Paramètres'!$B$10-('Paramètres'!$B$7-1),7))</f>
        <v/>
      </c>
      <c r="D246" s="21" t="inlineStr"/>
      <c r="E246" s="2">
        <f>IF(D246="","",IFERROR(VLOOKUP(D246,'Paramètres'!$A$14:$F$113,2,FALSE),""))</f>
        <v/>
      </c>
      <c r="F246" s="16">
        <f>IF(OR(D246="",B246=""),"",IFERROR(IF(COUNTIFS('Paramètres'!$A$14:$A$113,D246,'Paramètres'!$C$14:$C$113,"&lt;="&amp;B246)&gt;0,VLOOKUP(D246,'Paramètres'!$A$14:$D$113,4,FALSE),""),""))</f>
        <v/>
      </c>
      <c r="G246" s="24" t="inlineStr"/>
      <c r="H246" s="15">
        <f>IF(OR(D246="",C246="",B246=""),"",IFERROR(SUMIFS($G$6:$G$305,$D$6:$D$305,D246,$C$6:$C$305,C246,$B$6:$B$305,"&lt;"&amp;B246),0))</f>
        <v/>
      </c>
      <c r="I246" s="15">
        <f>IF(D246="","",'Paramètres'!$B$5)</f>
        <v/>
      </c>
      <c r="J246" s="15">
        <f>IF(OR(G246="",I246=""),"",IFERROR(MIN(G246,MAX(0,I246-H246)),0))</f>
        <v/>
      </c>
      <c r="K246" s="15">
        <f>IF(OR(G246="",J246=""),"",IFERROR(MAX(0,G246-J246),0))</f>
        <v/>
      </c>
      <c r="L246" s="15">
        <f>IF(D246="","",'Paramètres'!$B$6)</f>
        <v/>
      </c>
      <c r="M246" s="16">
        <f>IF(OR(J246="",F246=""),"",IFERROR(J246*F246,0))</f>
        <v/>
      </c>
      <c r="N246" s="16">
        <f>IF(OR(K246="",F246="",L246=""),"",IFERROR(K246*F246*L246,0))</f>
        <v/>
      </c>
      <c r="O246" s="16">
        <f>IF(OR(M246="",N246=""),"",IFERROR(M246+N246,0))</f>
        <v/>
      </c>
      <c r="P246" s="21" t="inlineStr"/>
      <c r="Q246" s="21" t="inlineStr"/>
      <c r="R246" s="2">
        <f>IF(D246="","",IF(COUNTIFS($D$6:$D$305,D246,$B$6:$B$305,B246)&gt;1,"Doublon employé/date",IF(OR(B246="",G246="",G246&lt;0,G246&gt;24,F246=""),"À corriger","OK")))</f>
        <v/>
      </c>
    </row>
    <row r="247">
      <c r="A247" s="21" t="inlineStr"/>
      <c r="B247" s="22" t="inlineStr"/>
      <c r="C247" s="25">
        <f>IF(B247="","",B247-MOD(B247-'Paramètres'!$B$10-('Paramètres'!$B$7-1),7))</f>
        <v/>
      </c>
      <c r="D247" s="21" t="inlineStr"/>
      <c r="E247" s="17">
        <f>IF(D247="","",IFERROR(VLOOKUP(D247,'Paramètres'!$A$14:$F$113,2,FALSE),""))</f>
        <v/>
      </c>
      <c r="F247" s="19">
        <f>IF(OR(D247="",B247=""),"",IFERROR(IF(COUNTIFS('Paramètres'!$A$14:$A$113,D247,'Paramètres'!$C$14:$C$113,"&lt;="&amp;B247)&gt;0,VLOOKUP(D247,'Paramètres'!$A$14:$D$113,4,FALSE),""),""))</f>
        <v/>
      </c>
      <c r="G247" s="24" t="inlineStr"/>
      <c r="H247" s="18">
        <f>IF(OR(D247="",C247="",B247=""),"",IFERROR(SUMIFS($G$6:$G$305,$D$6:$D$305,D247,$C$6:$C$305,C247,$B$6:$B$305,"&lt;"&amp;B247),0))</f>
        <v/>
      </c>
      <c r="I247" s="18">
        <f>IF(D247="","",'Paramètres'!$B$5)</f>
        <v/>
      </c>
      <c r="J247" s="18">
        <f>IF(OR(G247="",I247=""),"",IFERROR(MIN(G247,MAX(0,I247-H247)),0))</f>
        <v/>
      </c>
      <c r="K247" s="18">
        <f>IF(OR(G247="",J247=""),"",IFERROR(MAX(0,G247-J247),0))</f>
        <v/>
      </c>
      <c r="L247" s="18">
        <f>IF(D247="","",'Paramètres'!$B$6)</f>
        <v/>
      </c>
      <c r="M247" s="19">
        <f>IF(OR(J247="",F247=""),"",IFERROR(J247*F247,0))</f>
        <v/>
      </c>
      <c r="N247" s="19">
        <f>IF(OR(K247="",F247="",L247=""),"",IFERROR(K247*F247*L247,0))</f>
        <v/>
      </c>
      <c r="O247" s="19">
        <f>IF(OR(M247="",N247=""),"",IFERROR(M247+N247,0))</f>
        <v/>
      </c>
      <c r="P247" s="21" t="inlineStr"/>
      <c r="Q247" s="21" t="inlineStr"/>
      <c r="R247" s="17">
        <f>IF(D247="","",IF(COUNTIFS($D$6:$D$305,D247,$B$6:$B$305,B247)&gt;1,"Doublon employé/date",IF(OR(B247="",G247="",G247&lt;0,G247&gt;24,F247=""),"À corriger","OK")))</f>
        <v/>
      </c>
    </row>
    <row r="248">
      <c r="A248" s="21" t="inlineStr"/>
      <c r="B248" s="22" t="inlineStr"/>
      <c r="C248" s="23">
        <f>IF(B248="","",B248-MOD(B248-'Paramètres'!$B$10-('Paramètres'!$B$7-1),7))</f>
        <v/>
      </c>
      <c r="D248" s="21" t="inlineStr"/>
      <c r="E248" s="2">
        <f>IF(D248="","",IFERROR(VLOOKUP(D248,'Paramètres'!$A$14:$F$113,2,FALSE),""))</f>
        <v/>
      </c>
      <c r="F248" s="16">
        <f>IF(OR(D248="",B248=""),"",IFERROR(IF(COUNTIFS('Paramètres'!$A$14:$A$113,D248,'Paramètres'!$C$14:$C$113,"&lt;="&amp;B248)&gt;0,VLOOKUP(D248,'Paramètres'!$A$14:$D$113,4,FALSE),""),""))</f>
        <v/>
      </c>
      <c r="G248" s="24" t="inlineStr"/>
      <c r="H248" s="15">
        <f>IF(OR(D248="",C248="",B248=""),"",IFERROR(SUMIFS($G$6:$G$305,$D$6:$D$305,D248,$C$6:$C$305,C248,$B$6:$B$305,"&lt;"&amp;B248),0))</f>
        <v/>
      </c>
      <c r="I248" s="15">
        <f>IF(D248="","",'Paramètres'!$B$5)</f>
        <v/>
      </c>
      <c r="J248" s="15">
        <f>IF(OR(G248="",I248=""),"",IFERROR(MIN(G248,MAX(0,I248-H248)),0))</f>
        <v/>
      </c>
      <c r="K248" s="15">
        <f>IF(OR(G248="",J248=""),"",IFERROR(MAX(0,G248-J248),0))</f>
        <v/>
      </c>
      <c r="L248" s="15">
        <f>IF(D248="","",'Paramètres'!$B$6)</f>
        <v/>
      </c>
      <c r="M248" s="16">
        <f>IF(OR(J248="",F248=""),"",IFERROR(J248*F248,0))</f>
        <v/>
      </c>
      <c r="N248" s="16">
        <f>IF(OR(K248="",F248="",L248=""),"",IFERROR(K248*F248*L248,0))</f>
        <v/>
      </c>
      <c r="O248" s="16">
        <f>IF(OR(M248="",N248=""),"",IFERROR(M248+N248,0))</f>
        <v/>
      </c>
      <c r="P248" s="21" t="inlineStr"/>
      <c r="Q248" s="21" t="inlineStr"/>
      <c r="R248" s="2">
        <f>IF(D248="","",IF(COUNTIFS($D$6:$D$305,D248,$B$6:$B$305,B248)&gt;1,"Doublon employé/date",IF(OR(B248="",G248="",G248&lt;0,G248&gt;24,F248=""),"À corriger","OK")))</f>
        <v/>
      </c>
    </row>
    <row r="249">
      <c r="A249" s="21" t="inlineStr"/>
      <c r="B249" s="22" t="inlineStr"/>
      <c r="C249" s="25">
        <f>IF(B249="","",B249-MOD(B249-'Paramètres'!$B$10-('Paramètres'!$B$7-1),7))</f>
        <v/>
      </c>
      <c r="D249" s="21" t="inlineStr"/>
      <c r="E249" s="17">
        <f>IF(D249="","",IFERROR(VLOOKUP(D249,'Paramètres'!$A$14:$F$113,2,FALSE),""))</f>
        <v/>
      </c>
      <c r="F249" s="19">
        <f>IF(OR(D249="",B249=""),"",IFERROR(IF(COUNTIFS('Paramètres'!$A$14:$A$113,D249,'Paramètres'!$C$14:$C$113,"&lt;="&amp;B249)&gt;0,VLOOKUP(D249,'Paramètres'!$A$14:$D$113,4,FALSE),""),""))</f>
        <v/>
      </c>
      <c r="G249" s="24" t="inlineStr"/>
      <c r="H249" s="18">
        <f>IF(OR(D249="",C249="",B249=""),"",IFERROR(SUMIFS($G$6:$G$305,$D$6:$D$305,D249,$C$6:$C$305,C249,$B$6:$B$305,"&lt;"&amp;B249),0))</f>
        <v/>
      </c>
      <c r="I249" s="18">
        <f>IF(D249="","",'Paramètres'!$B$5)</f>
        <v/>
      </c>
      <c r="J249" s="18">
        <f>IF(OR(G249="",I249=""),"",IFERROR(MIN(G249,MAX(0,I249-H249)),0))</f>
        <v/>
      </c>
      <c r="K249" s="18">
        <f>IF(OR(G249="",J249=""),"",IFERROR(MAX(0,G249-J249),0))</f>
        <v/>
      </c>
      <c r="L249" s="18">
        <f>IF(D249="","",'Paramètres'!$B$6)</f>
        <v/>
      </c>
      <c r="M249" s="19">
        <f>IF(OR(J249="",F249=""),"",IFERROR(J249*F249,0))</f>
        <v/>
      </c>
      <c r="N249" s="19">
        <f>IF(OR(K249="",F249="",L249=""),"",IFERROR(K249*F249*L249,0))</f>
        <v/>
      </c>
      <c r="O249" s="19">
        <f>IF(OR(M249="",N249=""),"",IFERROR(M249+N249,0))</f>
        <v/>
      </c>
      <c r="P249" s="21" t="inlineStr"/>
      <c r="Q249" s="21" t="inlineStr"/>
      <c r="R249" s="17">
        <f>IF(D249="","",IF(COUNTIFS($D$6:$D$305,D249,$B$6:$B$305,B249)&gt;1,"Doublon employé/date",IF(OR(B249="",G249="",G249&lt;0,G249&gt;24,F249=""),"À corriger","OK")))</f>
        <v/>
      </c>
    </row>
    <row r="250">
      <c r="A250" s="21" t="inlineStr"/>
      <c r="B250" s="22" t="inlineStr"/>
      <c r="C250" s="23">
        <f>IF(B250="","",B250-MOD(B250-'Paramètres'!$B$10-('Paramètres'!$B$7-1),7))</f>
        <v/>
      </c>
      <c r="D250" s="21" t="inlineStr"/>
      <c r="E250" s="2">
        <f>IF(D250="","",IFERROR(VLOOKUP(D250,'Paramètres'!$A$14:$F$113,2,FALSE),""))</f>
        <v/>
      </c>
      <c r="F250" s="16">
        <f>IF(OR(D250="",B250=""),"",IFERROR(IF(COUNTIFS('Paramètres'!$A$14:$A$113,D250,'Paramètres'!$C$14:$C$113,"&lt;="&amp;B250)&gt;0,VLOOKUP(D250,'Paramètres'!$A$14:$D$113,4,FALSE),""),""))</f>
        <v/>
      </c>
      <c r="G250" s="24" t="inlineStr"/>
      <c r="H250" s="15">
        <f>IF(OR(D250="",C250="",B250=""),"",IFERROR(SUMIFS($G$6:$G$305,$D$6:$D$305,D250,$C$6:$C$305,C250,$B$6:$B$305,"&lt;"&amp;B250),0))</f>
        <v/>
      </c>
      <c r="I250" s="15">
        <f>IF(D250="","",'Paramètres'!$B$5)</f>
        <v/>
      </c>
      <c r="J250" s="15">
        <f>IF(OR(G250="",I250=""),"",IFERROR(MIN(G250,MAX(0,I250-H250)),0))</f>
        <v/>
      </c>
      <c r="K250" s="15">
        <f>IF(OR(G250="",J250=""),"",IFERROR(MAX(0,G250-J250),0))</f>
        <v/>
      </c>
      <c r="L250" s="15">
        <f>IF(D250="","",'Paramètres'!$B$6)</f>
        <v/>
      </c>
      <c r="M250" s="16">
        <f>IF(OR(J250="",F250=""),"",IFERROR(J250*F250,0))</f>
        <v/>
      </c>
      <c r="N250" s="16">
        <f>IF(OR(K250="",F250="",L250=""),"",IFERROR(K250*F250*L250,0))</f>
        <v/>
      </c>
      <c r="O250" s="16">
        <f>IF(OR(M250="",N250=""),"",IFERROR(M250+N250,0))</f>
        <v/>
      </c>
      <c r="P250" s="21" t="inlineStr"/>
      <c r="Q250" s="21" t="inlineStr"/>
      <c r="R250" s="2">
        <f>IF(D250="","",IF(COUNTIFS($D$6:$D$305,D250,$B$6:$B$305,B250)&gt;1,"Doublon employé/date",IF(OR(B250="",G250="",G250&lt;0,G250&gt;24,F250=""),"À corriger","OK")))</f>
        <v/>
      </c>
    </row>
    <row r="251">
      <c r="A251" s="21" t="inlineStr"/>
      <c r="B251" s="22" t="inlineStr"/>
      <c r="C251" s="25">
        <f>IF(B251="","",B251-MOD(B251-'Paramètres'!$B$10-('Paramètres'!$B$7-1),7))</f>
        <v/>
      </c>
      <c r="D251" s="21" t="inlineStr"/>
      <c r="E251" s="17">
        <f>IF(D251="","",IFERROR(VLOOKUP(D251,'Paramètres'!$A$14:$F$113,2,FALSE),""))</f>
        <v/>
      </c>
      <c r="F251" s="19">
        <f>IF(OR(D251="",B251=""),"",IFERROR(IF(COUNTIFS('Paramètres'!$A$14:$A$113,D251,'Paramètres'!$C$14:$C$113,"&lt;="&amp;B251)&gt;0,VLOOKUP(D251,'Paramètres'!$A$14:$D$113,4,FALSE),""),""))</f>
        <v/>
      </c>
      <c r="G251" s="24" t="inlineStr"/>
      <c r="H251" s="18">
        <f>IF(OR(D251="",C251="",B251=""),"",IFERROR(SUMIFS($G$6:$G$305,$D$6:$D$305,D251,$C$6:$C$305,C251,$B$6:$B$305,"&lt;"&amp;B251),0))</f>
        <v/>
      </c>
      <c r="I251" s="18">
        <f>IF(D251="","",'Paramètres'!$B$5)</f>
        <v/>
      </c>
      <c r="J251" s="18">
        <f>IF(OR(G251="",I251=""),"",IFERROR(MIN(G251,MAX(0,I251-H251)),0))</f>
        <v/>
      </c>
      <c r="K251" s="18">
        <f>IF(OR(G251="",J251=""),"",IFERROR(MAX(0,G251-J251),0))</f>
        <v/>
      </c>
      <c r="L251" s="18">
        <f>IF(D251="","",'Paramètres'!$B$6)</f>
        <v/>
      </c>
      <c r="M251" s="19">
        <f>IF(OR(J251="",F251=""),"",IFERROR(J251*F251,0))</f>
        <v/>
      </c>
      <c r="N251" s="19">
        <f>IF(OR(K251="",F251="",L251=""),"",IFERROR(K251*F251*L251,0))</f>
        <v/>
      </c>
      <c r="O251" s="19">
        <f>IF(OR(M251="",N251=""),"",IFERROR(M251+N251,0))</f>
        <v/>
      </c>
      <c r="P251" s="21" t="inlineStr"/>
      <c r="Q251" s="21" t="inlineStr"/>
      <c r="R251" s="17">
        <f>IF(D251="","",IF(COUNTIFS($D$6:$D$305,D251,$B$6:$B$305,B251)&gt;1,"Doublon employé/date",IF(OR(B251="",G251="",G251&lt;0,G251&gt;24,F251=""),"À corriger","OK")))</f>
        <v/>
      </c>
    </row>
    <row r="252">
      <c r="A252" s="21" t="inlineStr"/>
      <c r="B252" s="22" t="inlineStr"/>
      <c r="C252" s="23">
        <f>IF(B252="","",B252-MOD(B252-'Paramètres'!$B$10-('Paramètres'!$B$7-1),7))</f>
        <v/>
      </c>
      <c r="D252" s="21" t="inlineStr"/>
      <c r="E252" s="2">
        <f>IF(D252="","",IFERROR(VLOOKUP(D252,'Paramètres'!$A$14:$F$113,2,FALSE),""))</f>
        <v/>
      </c>
      <c r="F252" s="16">
        <f>IF(OR(D252="",B252=""),"",IFERROR(IF(COUNTIFS('Paramètres'!$A$14:$A$113,D252,'Paramètres'!$C$14:$C$113,"&lt;="&amp;B252)&gt;0,VLOOKUP(D252,'Paramètres'!$A$14:$D$113,4,FALSE),""),""))</f>
        <v/>
      </c>
      <c r="G252" s="24" t="inlineStr"/>
      <c r="H252" s="15">
        <f>IF(OR(D252="",C252="",B252=""),"",IFERROR(SUMIFS($G$6:$G$305,$D$6:$D$305,D252,$C$6:$C$305,C252,$B$6:$B$305,"&lt;"&amp;B252),0))</f>
        <v/>
      </c>
      <c r="I252" s="15">
        <f>IF(D252="","",'Paramètres'!$B$5)</f>
        <v/>
      </c>
      <c r="J252" s="15">
        <f>IF(OR(G252="",I252=""),"",IFERROR(MIN(G252,MAX(0,I252-H252)),0))</f>
        <v/>
      </c>
      <c r="K252" s="15">
        <f>IF(OR(G252="",J252=""),"",IFERROR(MAX(0,G252-J252),0))</f>
        <v/>
      </c>
      <c r="L252" s="15">
        <f>IF(D252="","",'Paramètres'!$B$6)</f>
        <v/>
      </c>
      <c r="M252" s="16">
        <f>IF(OR(J252="",F252=""),"",IFERROR(J252*F252,0))</f>
        <v/>
      </c>
      <c r="N252" s="16">
        <f>IF(OR(K252="",F252="",L252=""),"",IFERROR(K252*F252*L252,0))</f>
        <v/>
      </c>
      <c r="O252" s="16">
        <f>IF(OR(M252="",N252=""),"",IFERROR(M252+N252,0))</f>
        <v/>
      </c>
      <c r="P252" s="21" t="inlineStr"/>
      <c r="Q252" s="21" t="inlineStr"/>
      <c r="R252" s="2">
        <f>IF(D252="","",IF(COUNTIFS($D$6:$D$305,D252,$B$6:$B$305,B252)&gt;1,"Doublon employé/date",IF(OR(B252="",G252="",G252&lt;0,G252&gt;24,F252=""),"À corriger","OK")))</f>
        <v/>
      </c>
    </row>
    <row r="253">
      <c r="A253" s="21" t="inlineStr"/>
      <c r="B253" s="22" t="inlineStr"/>
      <c r="C253" s="25">
        <f>IF(B253="","",B253-MOD(B253-'Paramètres'!$B$10-('Paramètres'!$B$7-1),7))</f>
        <v/>
      </c>
      <c r="D253" s="21" t="inlineStr"/>
      <c r="E253" s="17">
        <f>IF(D253="","",IFERROR(VLOOKUP(D253,'Paramètres'!$A$14:$F$113,2,FALSE),""))</f>
        <v/>
      </c>
      <c r="F253" s="19">
        <f>IF(OR(D253="",B253=""),"",IFERROR(IF(COUNTIFS('Paramètres'!$A$14:$A$113,D253,'Paramètres'!$C$14:$C$113,"&lt;="&amp;B253)&gt;0,VLOOKUP(D253,'Paramètres'!$A$14:$D$113,4,FALSE),""),""))</f>
        <v/>
      </c>
      <c r="G253" s="24" t="inlineStr"/>
      <c r="H253" s="18">
        <f>IF(OR(D253="",C253="",B253=""),"",IFERROR(SUMIFS($G$6:$G$305,$D$6:$D$305,D253,$C$6:$C$305,C253,$B$6:$B$305,"&lt;"&amp;B253),0))</f>
        <v/>
      </c>
      <c r="I253" s="18">
        <f>IF(D253="","",'Paramètres'!$B$5)</f>
        <v/>
      </c>
      <c r="J253" s="18">
        <f>IF(OR(G253="",I253=""),"",IFERROR(MIN(G253,MAX(0,I253-H253)),0))</f>
        <v/>
      </c>
      <c r="K253" s="18">
        <f>IF(OR(G253="",J253=""),"",IFERROR(MAX(0,G253-J253),0))</f>
        <v/>
      </c>
      <c r="L253" s="18">
        <f>IF(D253="","",'Paramètres'!$B$6)</f>
        <v/>
      </c>
      <c r="M253" s="19">
        <f>IF(OR(J253="",F253=""),"",IFERROR(J253*F253,0))</f>
        <v/>
      </c>
      <c r="N253" s="19">
        <f>IF(OR(K253="",F253="",L253=""),"",IFERROR(K253*F253*L253,0))</f>
        <v/>
      </c>
      <c r="O253" s="19">
        <f>IF(OR(M253="",N253=""),"",IFERROR(M253+N253,0))</f>
        <v/>
      </c>
      <c r="P253" s="21" t="inlineStr"/>
      <c r="Q253" s="21" t="inlineStr"/>
      <c r="R253" s="17">
        <f>IF(D253="","",IF(COUNTIFS($D$6:$D$305,D253,$B$6:$B$305,B253)&gt;1,"Doublon employé/date",IF(OR(B253="",G253="",G253&lt;0,G253&gt;24,F253=""),"À corriger","OK")))</f>
        <v/>
      </c>
    </row>
    <row r="254">
      <c r="A254" s="21" t="inlineStr"/>
      <c r="B254" s="22" t="inlineStr"/>
      <c r="C254" s="23">
        <f>IF(B254="","",B254-MOD(B254-'Paramètres'!$B$10-('Paramètres'!$B$7-1),7))</f>
        <v/>
      </c>
      <c r="D254" s="21" t="inlineStr"/>
      <c r="E254" s="2">
        <f>IF(D254="","",IFERROR(VLOOKUP(D254,'Paramètres'!$A$14:$F$113,2,FALSE),""))</f>
        <v/>
      </c>
      <c r="F254" s="16">
        <f>IF(OR(D254="",B254=""),"",IFERROR(IF(COUNTIFS('Paramètres'!$A$14:$A$113,D254,'Paramètres'!$C$14:$C$113,"&lt;="&amp;B254)&gt;0,VLOOKUP(D254,'Paramètres'!$A$14:$D$113,4,FALSE),""),""))</f>
        <v/>
      </c>
      <c r="G254" s="24" t="inlineStr"/>
      <c r="H254" s="15">
        <f>IF(OR(D254="",C254="",B254=""),"",IFERROR(SUMIFS($G$6:$G$305,$D$6:$D$305,D254,$C$6:$C$305,C254,$B$6:$B$305,"&lt;"&amp;B254),0))</f>
        <v/>
      </c>
      <c r="I254" s="15">
        <f>IF(D254="","",'Paramètres'!$B$5)</f>
        <v/>
      </c>
      <c r="J254" s="15">
        <f>IF(OR(G254="",I254=""),"",IFERROR(MIN(G254,MAX(0,I254-H254)),0))</f>
        <v/>
      </c>
      <c r="K254" s="15">
        <f>IF(OR(G254="",J254=""),"",IFERROR(MAX(0,G254-J254),0))</f>
        <v/>
      </c>
      <c r="L254" s="15">
        <f>IF(D254="","",'Paramètres'!$B$6)</f>
        <v/>
      </c>
      <c r="M254" s="16">
        <f>IF(OR(J254="",F254=""),"",IFERROR(J254*F254,0))</f>
        <v/>
      </c>
      <c r="N254" s="16">
        <f>IF(OR(K254="",F254="",L254=""),"",IFERROR(K254*F254*L254,0))</f>
        <v/>
      </c>
      <c r="O254" s="16">
        <f>IF(OR(M254="",N254=""),"",IFERROR(M254+N254,0))</f>
        <v/>
      </c>
      <c r="P254" s="21" t="inlineStr"/>
      <c r="Q254" s="21" t="inlineStr"/>
      <c r="R254" s="2">
        <f>IF(D254="","",IF(COUNTIFS($D$6:$D$305,D254,$B$6:$B$305,B254)&gt;1,"Doublon employé/date",IF(OR(B254="",G254="",G254&lt;0,G254&gt;24,F254=""),"À corriger","OK")))</f>
        <v/>
      </c>
    </row>
    <row r="255">
      <c r="A255" s="21" t="inlineStr"/>
      <c r="B255" s="22" t="inlineStr"/>
      <c r="C255" s="25">
        <f>IF(B255="","",B255-MOD(B255-'Paramètres'!$B$10-('Paramètres'!$B$7-1),7))</f>
        <v/>
      </c>
      <c r="D255" s="21" t="inlineStr"/>
      <c r="E255" s="17">
        <f>IF(D255="","",IFERROR(VLOOKUP(D255,'Paramètres'!$A$14:$F$113,2,FALSE),""))</f>
        <v/>
      </c>
      <c r="F255" s="19">
        <f>IF(OR(D255="",B255=""),"",IFERROR(IF(COUNTIFS('Paramètres'!$A$14:$A$113,D255,'Paramètres'!$C$14:$C$113,"&lt;="&amp;B255)&gt;0,VLOOKUP(D255,'Paramètres'!$A$14:$D$113,4,FALSE),""),""))</f>
        <v/>
      </c>
      <c r="G255" s="24" t="inlineStr"/>
      <c r="H255" s="18">
        <f>IF(OR(D255="",C255="",B255=""),"",IFERROR(SUMIFS($G$6:$G$305,$D$6:$D$305,D255,$C$6:$C$305,C255,$B$6:$B$305,"&lt;"&amp;B255),0))</f>
        <v/>
      </c>
      <c r="I255" s="18">
        <f>IF(D255="","",'Paramètres'!$B$5)</f>
        <v/>
      </c>
      <c r="J255" s="18">
        <f>IF(OR(G255="",I255=""),"",IFERROR(MIN(G255,MAX(0,I255-H255)),0))</f>
        <v/>
      </c>
      <c r="K255" s="18">
        <f>IF(OR(G255="",J255=""),"",IFERROR(MAX(0,G255-J255),0))</f>
        <v/>
      </c>
      <c r="L255" s="18">
        <f>IF(D255="","",'Paramètres'!$B$6)</f>
        <v/>
      </c>
      <c r="M255" s="19">
        <f>IF(OR(J255="",F255=""),"",IFERROR(J255*F255,0))</f>
        <v/>
      </c>
      <c r="N255" s="19">
        <f>IF(OR(K255="",F255="",L255=""),"",IFERROR(K255*F255*L255,0))</f>
        <v/>
      </c>
      <c r="O255" s="19">
        <f>IF(OR(M255="",N255=""),"",IFERROR(M255+N255,0))</f>
        <v/>
      </c>
      <c r="P255" s="21" t="inlineStr"/>
      <c r="Q255" s="21" t="inlineStr"/>
      <c r="R255" s="17">
        <f>IF(D255="","",IF(COUNTIFS($D$6:$D$305,D255,$B$6:$B$305,B255)&gt;1,"Doublon employé/date",IF(OR(B255="",G255="",G255&lt;0,G255&gt;24,F255=""),"À corriger","OK")))</f>
        <v/>
      </c>
    </row>
    <row r="256">
      <c r="A256" s="21" t="inlineStr"/>
      <c r="B256" s="22" t="inlineStr"/>
      <c r="C256" s="23">
        <f>IF(B256="","",B256-MOD(B256-'Paramètres'!$B$10-('Paramètres'!$B$7-1),7))</f>
        <v/>
      </c>
      <c r="D256" s="21" t="inlineStr"/>
      <c r="E256" s="2">
        <f>IF(D256="","",IFERROR(VLOOKUP(D256,'Paramètres'!$A$14:$F$113,2,FALSE),""))</f>
        <v/>
      </c>
      <c r="F256" s="16">
        <f>IF(OR(D256="",B256=""),"",IFERROR(IF(COUNTIFS('Paramètres'!$A$14:$A$113,D256,'Paramètres'!$C$14:$C$113,"&lt;="&amp;B256)&gt;0,VLOOKUP(D256,'Paramètres'!$A$14:$D$113,4,FALSE),""),""))</f>
        <v/>
      </c>
      <c r="G256" s="24" t="inlineStr"/>
      <c r="H256" s="15">
        <f>IF(OR(D256="",C256="",B256=""),"",IFERROR(SUMIFS($G$6:$G$305,$D$6:$D$305,D256,$C$6:$C$305,C256,$B$6:$B$305,"&lt;"&amp;B256),0))</f>
        <v/>
      </c>
      <c r="I256" s="15">
        <f>IF(D256="","",'Paramètres'!$B$5)</f>
        <v/>
      </c>
      <c r="J256" s="15">
        <f>IF(OR(G256="",I256=""),"",IFERROR(MIN(G256,MAX(0,I256-H256)),0))</f>
        <v/>
      </c>
      <c r="K256" s="15">
        <f>IF(OR(G256="",J256=""),"",IFERROR(MAX(0,G256-J256),0))</f>
        <v/>
      </c>
      <c r="L256" s="15">
        <f>IF(D256="","",'Paramètres'!$B$6)</f>
        <v/>
      </c>
      <c r="M256" s="16">
        <f>IF(OR(J256="",F256=""),"",IFERROR(J256*F256,0))</f>
        <v/>
      </c>
      <c r="N256" s="16">
        <f>IF(OR(K256="",F256="",L256=""),"",IFERROR(K256*F256*L256,0))</f>
        <v/>
      </c>
      <c r="O256" s="16">
        <f>IF(OR(M256="",N256=""),"",IFERROR(M256+N256,0))</f>
        <v/>
      </c>
      <c r="P256" s="21" t="inlineStr"/>
      <c r="Q256" s="21" t="inlineStr"/>
      <c r="R256" s="2">
        <f>IF(D256="","",IF(COUNTIFS($D$6:$D$305,D256,$B$6:$B$305,B256)&gt;1,"Doublon employé/date",IF(OR(B256="",G256="",G256&lt;0,G256&gt;24,F256=""),"À corriger","OK")))</f>
        <v/>
      </c>
    </row>
    <row r="257">
      <c r="A257" s="21" t="inlineStr"/>
      <c r="B257" s="22" t="inlineStr"/>
      <c r="C257" s="25">
        <f>IF(B257="","",B257-MOD(B257-'Paramètres'!$B$10-('Paramètres'!$B$7-1),7))</f>
        <v/>
      </c>
      <c r="D257" s="21" t="inlineStr"/>
      <c r="E257" s="17">
        <f>IF(D257="","",IFERROR(VLOOKUP(D257,'Paramètres'!$A$14:$F$113,2,FALSE),""))</f>
        <v/>
      </c>
      <c r="F257" s="19">
        <f>IF(OR(D257="",B257=""),"",IFERROR(IF(COUNTIFS('Paramètres'!$A$14:$A$113,D257,'Paramètres'!$C$14:$C$113,"&lt;="&amp;B257)&gt;0,VLOOKUP(D257,'Paramètres'!$A$14:$D$113,4,FALSE),""),""))</f>
        <v/>
      </c>
      <c r="G257" s="24" t="inlineStr"/>
      <c r="H257" s="18">
        <f>IF(OR(D257="",C257="",B257=""),"",IFERROR(SUMIFS($G$6:$G$305,$D$6:$D$305,D257,$C$6:$C$305,C257,$B$6:$B$305,"&lt;"&amp;B257),0))</f>
        <v/>
      </c>
      <c r="I257" s="18">
        <f>IF(D257="","",'Paramètres'!$B$5)</f>
        <v/>
      </c>
      <c r="J257" s="18">
        <f>IF(OR(G257="",I257=""),"",IFERROR(MIN(G257,MAX(0,I257-H257)),0))</f>
        <v/>
      </c>
      <c r="K257" s="18">
        <f>IF(OR(G257="",J257=""),"",IFERROR(MAX(0,G257-J257),0))</f>
        <v/>
      </c>
      <c r="L257" s="18">
        <f>IF(D257="","",'Paramètres'!$B$6)</f>
        <v/>
      </c>
      <c r="M257" s="19">
        <f>IF(OR(J257="",F257=""),"",IFERROR(J257*F257,0))</f>
        <v/>
      </c>
      <c r="N257" s="19">
        <f>IF(OR(K257="",F257="",L257=""),"",IFERROR(K257*F257*L257,0))</f>
        <v/>
      </c>
      <c r="O257" s="19">
        <f>IF(OR(M257="",N257=""),"",IFERROR(M257+N257,0))</f>
        <v/>
      </c>
      <c r="P257" s="21" t="inlineStr"/>
      <c r="Q257" s="21" t="inlineStr"/>
      <c r="R257" s="17">
        <f>IF(D257="","",IF(COUNTIFS($D$6:$D$305,D257,$B$6:$B$305,B257)&gt;1,"Doublon employé/date",IF(OR(B257="",G257="",G257&lt;0,G257&gt;24,F257=""),"À corriger","OK")))</f>
        <v/>
      </c>
    </row>
    <row r="258">
      <c r="A258" s="21" t="inlineStr"/>
      <c r="B258" s="22" t="inlineStr"/>
      <c r="C258" s="23">
        <f>IF(B258="","",B258-MOD(B258-'Paramètres'!$B$10-('Paramètres'!$B$7-1),7))</f>
        <v/>
      </c>
      <c r="D258" s="21" t="inlineStr"/>
      <c r="E258" s="2">
        <f>IF(D258="","",IFERROR(VLOOKUP(D258,'Paramètres'!$A$14:$F$113,2,FALSE),""))</f>
        <v/>
      </c>
      <c r="F258" s="16">
        <f>IF(OR(D258="",B258=""),"",IFERROR(IF(COUNTIFS('Paramètres'!$A$14:$A$113,D258,'Paramètres'!$C$14:$C$113,"&lt;="&amp;B258)&gt;0,VLOOKUP(D258,'Paramètres'!$A$14:$D$113,4,FALSE),""),""))</f>
        <v/>
      </c>
      <c r="G258" s="24" t="inlineStr"/>
      <c r="H258" s="15">
        <f>IF(OR(D258="",C258="",B258=""),"",IFERROR(SUMIFS($G$6:$G$305,$D$6:$D$305,D258,$C$6:$C$305,C258,$B$6:$B$305,"&lt;"&amp;B258),0))</f>
        <v/>
      </c>
      <c r="I258" s="15">
        <f>IF(D258="","",'Paramètres'!$B$5)</f>
        <v/>
      </c>
      <c r="J258" s="15">
        <f>IF(OR(G258="",I258=""),"",IFERROR(MIN(G258,MAX(0,I258-H258)),0))</f>
        <v/>
      </c>
      <c r="K258" s="15">
        <f>IF(OR(G258="",J258=""),"",IFERROR(MAX(0,G258-J258),0))</f>
        <v/>
      </c>
      <c r="L258" s="15">
        <f>IF(D258="","",'Paramètres'!$B$6)</f>
        <v/>
      </c>
      <c r="M258" s="16">
        <f>IF(OR(J258="",F258=""),"",IFERROR(J258*F258,0))</f>
        <v/>
      </c>
      <c r="N258" s="16">
        <f>IF(OR(K258="",F258="",L258=""),"",IFERROR(K258*F258*L258,0))</f>
        <v/>
      </c>
      <c r="O258" s="16">
        <f>IF(OR(M258="",N258=""),"",IFERROR(M258+N258,0))</f>
        <v/>
      </c>
      <c r="P258" s="21" t="inlineStr"/>
      <c r="Q258" s="21" t="inlineStr"/>
      <c r="R258" s="2">
        <f>IF(D258="","",IF(COUNTIFS($D$6:$D$305,D258,$B$6:$B$305,B258)&gt;1,"Doublon employé/date",IF(OR(B258="",G258="",G258&lt;0,G258&gt;24,F258=""),"À corriger","OK")))</f>
        <v/>
      </c>
    </row>
    <row r="259">
      <c r="A259" s="21" t="inlineStr"/>
      <c r="B259" s="22" t="inlineStr"/>
      <c r="C259" s="25">
        <f>IF(B259="","",B259-MOD(B259-'Paramètres'!$B$10-('Paramètres'!$B$7-1),7))</f>
        <v/>
      </c>
      <c r="D259" s="21" t="inlineStr"/>
      <c r="E259" s="17">
        <f>IF(D259="","",IFERROR(VLOOKUP(D259,'Paramètres'!$A$14:$F$113,2,FALSE),""))</f>
        <v/>
      </c>
      <c r="F259" s="19">
        <f>IF(OR(D259="",B259=""),"",IFERROR(IF(COUNTIFS('Paramètres'!$A$14:$A$113,D259,'Paramètres'!$C$14:$C$113,"&lt;="&amp;B259)&gt;0,VLOOKUP(D259,'Paramètres'!$A$14:$D$113,4,FALSE),""),""))</f>
        <v/>
      </c>
      <c r="G259" s="24" t="inlineStr"/>
      <c r="H259" s="18">
        <f>IF(OR(D259="",C259="",B259=""),"",IFERROR(SUMIFS($G$6:$G$305,$D$6:$D$305,D259,$C$6:$C$305,C259,$B$6:$B$305,"&lt;"&amp;B259),0))</f>
        <v/>
      </c>
      <c r="I259" s="18">
        <f>IF(D259="","",'Paramètres'!$B$5)</f>
        <v/>
      </c>
      <c r="J259" s="18">
        <f>IF(OR(G259="",I259=""),"",IFERROR(MIN(G259,MAX(0,I259-H259)),0))</f>
        <v/>
      </c>
      <c r="K259" s="18">
        <f>IF(OR(G259="",J259=""),"",IFERROR(MAX(0,G259-J259),0))</f>
        <v/>
      </c>
      <c r="L259" s="18">
        <f>IF(D259="","",'Paramètres'!$B$6)</f>
        <v/>
      </c>
      <c r="M259" s="19">
        <f>IF(OR(J259="",F259=""),"",IFERROR(J259*F259,0))</f>
        <v/>
      </c>
      <c r="N259" s="19">
        <f>IF(OR(K259="",F259="",L259=""),"",IFERROR(K259*F259*L259,0))</f>
        <v/>
      </c>
      <c r="O259" s="19">
        <f>IF(OR(M259="",N259=""),"",IFERROR(M259+N259,0))</f>
        <v/>
      </c>
      <c r="P259" s="21" t="inlineStr"/>
      <c r="Q259" s="21" t="inlineStr"/>
      <c r="R259" s="17">
        <f>IF(D259="","",IF(COUNTIFS($D$6:$D$305,D259,$B$6:$B$305,B259)&gt;1,"Doublon employé/date",IF(OR(B259="",G259="",G259&lt;0,G259&gt;24,F259=""),"À corriger","OK")))</f>
        <v/>
      </c>
    </row>
    <row r="260">
      <c r="A260" s="21" t="inlineStr"/>
      <c r="B260" s="22" t="inlineStr"/>
      <c r="C260" s="23">
        <f>IF(B260="","",B260-MOD(B260-'Paramètres'!$B$10-('Paramètres'!$B$7-1),7))</f>
        <v/>
      </c>
      <c r="D260" s="21" t="inlineStr"/>
      <c r="E260" s="2">
        <f>IF(D260="","",IFERROR(VLOOKUP(D260,'Paramètres'!$A$14:$F$113,2,FALSE),""))</f>
        <v/>
      </c>
      <c r="F260" s="16">
        <f>IF(OR(D260="",B260=""),"",IFERROR(IF(COUNTIFS('Paramètres'!$A$14:$A$113,D260,'Paramètres'!$C$14:$C$113,"&lt;="&amp;B260)&gt;0,VLOOKUP(D260,'Paramètres'!$A$14:$D$113,4,FALSE),""),""))</f>
        <v/>
      </c>
      <c r="G260" s="24" t="inlineStr"/>
      <c r="H260" s="15">
        <f>IF(OR(D260="",C260="",B260=""),"",IFERROR(SUMIFS($G$6:$G$305,$D$6:$D$305,D260,$C$6:$C$305,C260,$B$6:$B$305,"&lt;"&amp;B260),0))</f>
        <v/>
      </c>
      <c r="I260" s="15">
        <f>IF(D260="","",'Paramètres'!$B$5)</f>
        <v/>
      </c>
      <c r="J260" s="15">
        <f>IF(OR(G260="",I260=""),"",IFERROR(MIN(G260,MAX(0,I260-H260)),0))</f>
        <v/>
      </c>
      <c r="K260" s="15">
        <f>IF(OR(G260="",J260=""),"",IFERROR(MAX(0,G260-J260),0))</f>
        <v/>
      </c>
      <c r="L260" s="15">
        <f>IF(D260="","",'Paramètres'!$B$6)</f>
        <v/>
      </c>
      <c r="M260" s="16">
        <f>IF(OR(J260="",F260=""),"",IFERROR(J260*F260,0))</f>
        <v/>
      </c>
      <c r="N260" s="16">
        <f>IF(OR(K260="",F260="",L260=""),"",IFERROR(K260*F260*L260,0))</f>
        <v/>
      </c>
      <c r="O260" s="16">
        <f>IF(OR(M260="",N260=""),"",IFERROR(M260+N260,0))</f>
        <v/>
      </c>
      <c r="P260" s="21" t="inlineStr"/>
      <c r="Q260" s="21" t="inlineStr"/>
      <c r="R260" s="2">
        <f>IF(D260="","",IF(COUNTIFS($D$6:$D$305,D260,$B$6:$B$305,B260)&gt;1,"Doublon employé/date",IF(OR(B260="",G260="",G260&lt;0,G260&gt;24,F260=""),"À corriger","OK")))</f>
        <v/>
      </c>
    </row>
    <row r="261">
      <c r="A261" s="21" t="inlineStr"/>
      <c r="B261" s="22" t="inlineStr"/>
      <c r="C261" s="25">
        <f>IF(B261="","",B261-MOD(B261-'Paramètres'!$B$10-('Paramètres'!$B$7-1),7))</f>
        <v/>
      </c>
      <c r="D261" s="21" t="inlineStr"/>
      <c r="E261" s="17">
        <f>IF(D261="","",IFERROR(VLOOKUP(D261,'Paramètres'!$A$14:$F$113,2,FALSE),""))</f>
        <v/>
      </c>
      <c r="F261" s="19">
        <f>IF(OR(D261="",B261=""),"",IFERROR(IF(COUNTIFS('Paramètres'!$A$14:$A$113,D261,'Paramètres'!$C$14:$C$113,"&lt;="&amp;B261)&gt;0,VLOOKUP(D261,'Paramètres'!$A$14:$D$113,4,FALSE),""),""))</f>
        <v/>
      </c>
      <c r="G261" s="24" t="inlineStr"/>
      <c r="H261" s="18">
        <f>IF(OR(D261="",C261="",B261=""),"",IFERROR(SUMIFS($G$6:$G$305,$D$6:$D$305,D261,$C$6:$C$305,C261,$B$6:$B$305,"&lt;"&amp;B261),0))</f>
        <v/>
      </c>
      <c r="I261" s="18">
        <f>IF(D261="","",'Paramètres'!$B$5)</f>
        <v/>
      </c>
      <c r="J261" s="18">
        <f>IF(OR(G261="",I261=""),"",IFERROR(MIN(G261,MAX(0,I261-H261)),0))</f>
        <v/>
      </c>
      <c r="K261" s="18">
        <f>IF(OR(G261="",J261=""),"",IFERROR(MAX(0,G261-J261),0))</f>
        <v/>
      </c>
      <c r="L261" s="18">
        <f>IF(D261="","",'Paramètres'!$B$6)</f>
        <v/>
      </c>
      <c r="M261" s="19">
        <f>IF(OR(J261="",F261=""),"",IFERROR(J261*F261,0))</f>
        <v/>
      </c>
      <c r="N261" s="19">
        <f>IF(OR(K261="",F261="",L261=""),"",IFERROR(K261*F261*L261,0))</f>
        <v/>
      </c>
      <c r="O261" s="19">
        <f>IF(OR(M261="",N261=""),"",IFERROR(M261+N261,0))</f>
        <v/>
      </c>
      <c r="P261" s="21" t="inlineStr"/>
      <c r="Q261" s="21" t="inlineStr"/>
      <c r="R261" s="17">
        <f>IF(D261="","",IF(COUNTIFS($D$6:$D$305,D261,$B$6:$B$305,B261)&gt;1,"Doublon employé/date",IF(OR(B261="",G261="",G261&lt;0,G261&gt;24,F261=""),"À corriger","OK")))</f>
        <v/>
      </c>
    </row>
    <row r="262">
      <c r="A262" s="21" t="inlineStr"/>
      <c r="B262" s="22" t="inlineStr"/>
      <c r="C262" s="23">
        <f>IF(B262="","",B262-MOD(B262-'Paramètres'!$B$10-('Paramètres'!$B$7-1),7))</f>
        <v/>
      </c>
      <c r="D262" s="21" t="inlineStr"/>
      <c r="E262" s="2">
        <f>IF(D262="","",IFERROR(VLOOKUP(D262,'Paramètres'!$A$14:$F$113,2,FALSE),""))</f>
        <v/>
      </c>
      <c r="F262" s="16">
        <f>IF(OR(D262="",B262=""),"",IFERROR(IF(COUNTIFS('Paramètres'!$A$14:$A$113,D262,'Paramètres'!$C$14:$C$113,"&lt;="&amp;B262)&gt;0,VLOOKUP(D262,'Paramètres'!$A$14:$D$113,4,FALSE),""),""))</f>
        <v/>
      </c>
      <c r="G262" s="24" t="inlineStr"/>
      <c r="H262" s="15">
        <f>IF(OR(D262="",C262="",B262=""),"",IFERROR(SUMIFS($G$6:$G$305,$D$6:$D$305,D262,$C$6:$C$305,C262,$B$6:$B$305,"&lt;"&amp;B262),0))</f>
        <v/>
      </c>
      <c r="I262" s="15">
        <f>IF(D262="","",'Paramètres'!$B$5)</f>
        <v/>
      </c>
      <c r="J262" s="15">
        <f>IF(OR(G262="",I262=""),"",IFERROR(MIN(G262,MAX(0,I262-H262)),0))</f>
        <v/>
      </c>
      <c r="K262" s="15">
        <f>IF(OR(G262="",J262=""),"",IFERROR(MAX(0,G262-J262),0))</f>
        <v/>
      </c>
      <c r="L262" s="15">
        <f>IF(D262="","",'Paramètres'!$B$6)</f>
        <v/>
      </c>
      <c r="M262" s="16">
        <f>IF(OR(J262="",F262=""),"",IFERROR(J262*F262,0))</f>
        <v/>
      </c>
      <c r="N262" s="16">
        <f>IF(OR(K262="",F262="",L262=""),"",IFERROR(K262*F262*L262,0))</f>
        <v/>
      </c>
      <c r="O262" s="16">
        <f>IF(OR(M262="",N262=""),"",IFERROR(M262+N262,0))</f>
        <v/>
      </c>
      <c r="P262" s="21" t="inlineStr"/>
      <c r="Q262" s="21" t="inlineStr"/>
      <c r="R262" s="2">
        <f>IF(D262="","",IF(COUNTIFS($D$6:$D$305,D262,$B$6:$B$305,B262)&gt;1,"Doublon employé/date",IF(OR(B262="",G262="",G262&lt;0,G262&gt;24,F262=""),"À corriger","OK")))</f>
        <v/>
      </c>
    </row>
    <row r="263">
      <c r="A263" s="21" t="inlineStr"/>
      <c r="B263" s="22" t="inlineStr"/>
      <c r="C263" s="25">
        <f>IF(B263="","",B263-MOD(B263-'Paramètres'!$B$10-('Paramètres'!$B$7-1),7))</f>
        <v/>
      </c>
      <c r="D263" s="21" t="inlineStr"/>
      <c r="E263" s="17">
        <f>IF(D263="","",IFERROR(VLOOKUP(D263,'Paramètres'!$A$14:$F$113,2,FALSE),""))</f>
        <v/>
      </c>
      <c r="F263" s="19">
        <f>IF(OR(D263="",B263=""),"",IFERROR(IF(COUNTIFS('Paramètres'!$A$14:$A$113,D263,'Paramètres'!$C$14:$C$113,"&lt;="&amp;B263)&gt;0,VLOOKUP(D263,'Paramètres'!$A$14:$D$113,4,FALSE),""),""))</f>
        <v/>
      </c>
      <c r="G263" s="24" t="inlineStr"/>
      <c r="H263" s="18">
        <f>IF(OR(D263="",C263="",B263=""),"",IFERROR(SUMIFS($G$6:$G$305,$D$6:$D$305,D263,$C$6:$C$305,C263,$B$6:$B$305,"&lt;"&amp;B263),0))</f>
        <v/>
      </c>
      <c r="I263" s="18">
        <f>IF(D263="","",'Paramètres'!$B$5)</f>
        <v/>
      </c>
      <c r="J263" s="18">
        <f>IF(OR(G263="",I263=""),"",IFERROR(MIN(G263,MAX(0,I263-H263)),0))</f>
        <v/>
      </c>
      <c r="K263" s="18">
        <f>IF(OR(G263="",J263=""),"",IFERROR(MAX(0,G263-J263),0))</f>
        <v/>
      </c>
      <c r="L263" s="18">
        <f>IF(D263="","",'Paramètres'!$B$6)</f>
        <v/>
      </c>
      <c r="M263" s="19">
        <f>IF(OR(J263="",F263=""),"",IFERROR(J263*F263,0))</f>
        <v/>
      </c>
      <c r="N263" s="19">
        <f>IF(OR(K263="",F263="",L263=""),"",IFERROR(K263*F263*L263,0))</f>
        <v/>
      </c>
      <c r="O263" s="19">
        <f>IF(OR(M263="",N263=""),"",IFERROR(M263+N263,0))</f>
        <v/>
      </c>
      <c r="P263" s="21" t="inlineStr"/>
      <c r="Q263" s="21" t="inlineStr"/>
      <c r="R263" s="17">
        <f>IF(D263="","",IF(COUNTIFS($D$6:$D$305,D263,$B$6:$B$305,B263)&gt;1,"Doublon employé/date",IF(OR(B263="",G263="",G263&lt;0,G263&gt;24,F263=""),"À corriger","OK")))</f>
        <v/>
      </c>
    </row>
    <row r="264">
      <c r="A264" s="21" t="inlineStr"/>
      <c r="B264" s="22" t="inlineStr"/>
      <c r="C264" s="23">
        <f>IF(B264="","",B264-MOD(B264-'Paramètres'!$B$10-('Paramètres'!$B$7-1),7))</f>
        <v/>
      </c>
      <c r="D264" s="21" t="inlineStr"/>
      <c r="E264" s="2">
        <f>IF(D264="","",IFERROR(VLOOKUP(D264,'Paramètres'!$A$14:$F$113,2,FALSE),""))</f>
        <v/>
      </c>
      <c r="F264" s="16">
        <f>IF(OR(D264="",B264=""),"",IFERROR(IF(COUNTIFS('Paramètres'!$A$14:$A$113,D264,'Paramètres'!$C$14:$C$113,"&lt;="&amp;B264)&gt;0,VLOOKUP(D264,'Paramètres'!$A$14:$D$113,4,FALSE),""),""))</f>
        <v/>
      </c>
      <c r="G264" s="24" t="inlineStr"/>
      <c r="H264" s="15">
        <f>IF(OR(D264="",C264="",B264=""),"",IFERROR(SUMIFS($G$6:$G$305,$D$6:$D$305,D264,$C$6:$C$305,C264,$B$6:$B$305,"&lt;"&amp;B264),0))</f>
        <v/>
      </c>
      <c r="I264" s="15">
        <f>IF(D264="","",'Paramètres'!$B$5)</f>
        <v/>
      </c>
      <c r="J264" s="15">
        <f>IF(OR(G264="",I264=""),"",IFERROR(MIN(G264,MAX(0,I264-H264)),0))</f>
        <v/>
      </c>
      <c r="K264" s="15">
        <f>IF(OR(G264="",J264=""),"",IFERROR(MAX(0,G264-J264),0))</f>
        <v/>
      </c>
      <c r="L264" s="15">
        <f>IF(D264="","",'Paramètres'!$B$6)</f>
        <v/>
      </c>
      <c r="M264" s="16">
        <f>IF(OR(J264="",F264=""),"",IFERROR(J264*F264,0))</f>
        <v/>
      </c>
      <c r="N264" s="16">
        <f>IF(OR(K264="",F264="",L264=""),"",IFERROR(K264*F264*L264,0))</f>
        <v/>
      </c>
      <c r="O264" s="16">
        <f>IF(OR(M264="",N264=""),"",IFERROR(M264+N264,0))</f>
        <v/>
      </c>
      <c r="P264" s="21" t="inlineStr"/>
      <c r="Q264" s="21" t="inlineStr"/>
      <c r="R264" s="2">
        <f>IF(D264="","",IF(COUNTIFS($D$6:$D$305,D264,$B$6:$B$305,B264)&gt;1,"Doublon employé/date",IF(OR(B264="",G264="",G264&lt;0,G264&gt;24,F264=""),"À corriger","OK")))</f>
        <v/>
      </c>
    </row>
    <row r="265">
      <c r="A265" s="21" t="inlineStr"/>
      <c r="B265" s="22" t="inlineStr"/>
      <c r="C265" s="25">
        <f>IF(B265="","",B265-MOD(B265-'Paramètres'!$B$10-('Paramètres'!$B$7-1),7))</f>
        <v/>
      </c>
      <c r="D265" s="21" t="inlineStr"/>
      <c r="E265" s="17">
        <f>IF(D265="","",IFERROR(VLOOKUP(D265,'Paramètres'!$A$14:$F$113,2,FALSE),""))</f>
        <v/>
      </c>
      <c r="F265" s="19">
        <f>IF(OR(D265="",B265=""),"",IFERROR(IF(COUNTIFS('Paramètres'!$A$14:$A$113,D265,'Paramètres'!$C$14:$C$113,"&lt;="&amp;B265)&gt;0,VLOOKUP(D265,'Paramètres'!$A$14:$D$113,4,FALSE),""),""))</f>
        <v/>
      </c>
      <c r="G265" s="24" t="inlineStr"/>
      <c r="H265" s="18">
        <f>IF(OR(D265="",C265="",B265=""),"",IFERROR(SUMIFS($G$6:$G$305,$D$6:$D$305,D265,$C$6:$C$305,C265,$B$6:$B$305,"&lt;"&amp;B265),0))</f>
        <v/>
      </c>
      <c r="I265" s="18">
        <f>IF(D265="","",'Paramètres'!$B$5)</f>
        <v/>
      </c>
      <c r="J265" s="18">
        <f>IF(OR(G265="",I265=""),"",IFERROR(MIN(G265,MAX(0,I265-H265)),0))</f>
        <v/>
      </c>
      <c r="K265" s="18">
        <f>IF(OR(G265="",J265=""),"",IFERROR(MAX(0,G265-J265),0))</f>
        <v/>
      </c>
      <c r="L265" s="18">
        <f>IF(D265="","",'Paramètres'!$B$6)</f>
        <v/>
      </c>
      <c r="M265" s="19">
        <f>IF(OR(J265="",F265=""),"",IFERROR(J265*F265,0))</f>
        <v/>
      </c>
      <c r="N265" s="19">
        <f>IF(OR(K265="",F265="",L265=""),"",IFERROR(K265*F265*L265,0))</f>
        <v/>
      </c>
      <c r="O265" s="19">
        <f>IF(OR(M265="",N265=""),"",IFERROR(M265+N265,0))</f>
        <v/>
      </c>
      <c r="P265" s="21" t="inlineStr"/>
      <c r="Q265" s="21" t="inlineStr"/>
      <c r="R265" s="17">
        <f>IF(D265="","",IF(COUNTIFS($D$6:$D$305,D265,$B$6:$B$305,B265)&gt;1,"Doublon employé/date",IF(OR(B265="",G265="",G265&lt;0,G265&gt;24,F265=""),"À corriger","OK")))</f>
        <v/>
      </c>
    </row>
    <row r="266">
      <c r="A266" s="21" t="inlineStr"/>
      <c r="B266" s="22" t="inlineStr"/>
      <c r="C266" s="23">
        <f>IF(B266="","",B266-MOD(B266-'Paramètres'!$B$10-('Paramètres'!$B$7-1),7))</f>
        <v/>
      </c>
      <c r="D266" s="21" t="inlineStr"/>
      <c r="E266" s="2">
        <f>IF(D266="","",IFERROR(VLOOKUP(D266,'Paramètres'!$A$14:$F$113,2,FALSE),""))</f>
        <v/>
      </c>
      <c r="F266" s="16">
        <f>IF(OR(D266="",B266=""),"",IFERROR(IF(COUNTIFS('Paramètres'!$A$14:$A$113,D266,'Paramètres'!$C$14:$C$113,"&lt;="&amp;B266)&gt;0,VLOOKUP(D266,'Paramètres'!$A$14:$D$113,4,FALSE),""),""))</f>
        <v/>
      </c>
      <c r="G266" s="24" t="inlineStr"/>
      <c r="H266" s="15">
        <f>IF(OR(D266="",C266="",B266=""),"",IFERROR(SUMIFS($G$6:$G$305,$D$6:$D$305,D266,$C$6:$C$305,C266,$B$6:$B$305,"&lt;"&amp;B266),0))</f>
        <v/>
      </c>
      <c r="I266" s="15">
        <f>IF(D266="","",'Paramètres'!$B$5)</f>
        <v/>
      </c>
      <c r="J266" s="15">
        <f>IF(OR(G266="",I266=""),"",IFERROR(MIN(G266,MAX(0,I266-H266)),0))</f>
        <v/>
      </c>
      <c r="K266" s="15">
        <f>IF(OR(G266="",J266=""),"",IFERROR(MAX(0,G266-J266),0))</f>
        <v/>
      </c>
      <c r="L266" s="15">
        <f>IF(D266="","",'Paramètres'!$B$6)</f>
        <v/>
      </c>
      <c r="M266" s="16">
        <f>IF(OR(J266="",F266=""),"",IFERROR(J266*F266,0))</f>
        <v/>
      </c>
      <c r="N266" s="16">
        <f>IF(OR(K266="",F266="",L266=""),"",IFERROR(K266*F266*L266,0))</f>
        <v/>
      </c>
      <c r="O266" s="16">
        <f>IF(OR(M266="",N266=""),"",IFERROR(M266+N266,0))</f>
        <v/>
      </c>
      <c r="P266" s="21" t="inlineStr"/>
      <c r="Q266" s="21" t="inlineStr"/>
      <c r="R266" s="2">
        <f>IF(D266="","",IF(COUNTIFS($D$6:$D$305,D266,$B$6:$B$305,B266)&gt;1,"Doublon employé/date",IF(OR(B266="",G266="",G266&lt;0,G266&gt;24,F266=""),"À corriger","OK")))</f>
        <v/>
      </c>
    </row>
    <row r="267">
      <c r="A267" s="21" t="inlineStr"/>
      <c r="B267" s="22" t="inlineStr"/>
      <c r="C267" s="25">
        <f>IF(B267="","",B267-MOD(B267-'Paramètres'!$B$10-('Paramètres'!$B$7-1),7))</f>
        <v/>
      </c>
      <c r="D267" s="21" t="inlineStr"/>
      <c r="E267" s="17">
        <f>IF(D267="","",IFERROR(VLOOKUP(D267,'Paramètres'!$A$14:$F$113,2,FALSE),""))</f>
        <v/>
      </c>
      <c r="F267" s="19">
        <f>IF(OR(D267="",B267=""),"",IFERROR(IF(COUNTIFS('Paramètres'!$A$14:$A$113,D267,'Paramètres'!$C$14:$C$113,"&lt;="&amp;B267)&gt;0,VLOOKUP(D267,'Paramètres'!$A$14:$D$113,4,FALSE),""),""))</f>
        <v/>
      </c>
      <c r="G267" s="24" t="inlineStr"/>
      <c r="H267" s="18">
        <f>IF(OR(D267="",C267="",B267=""),"",IFERROR(SUMIFS($G$6:$G$305,$D$6:$D$305,D267,$C$6:$C$305,C267,$B$6:$B$305,"&lt;"&amp;B267),0))</f>
        <v/>
      </c>
      <c r="I267" s="18">
        <f>IF(D267="","",'Paramètres'!$B$5)</f>
        <v/>
      </c>
      <c r="J267" s="18">
        <f>IF(OR(G267="",I267=""),"",IFERROR(MIN(G267,MAX(0,I267-H267)),0))</f>
        <v/>
      </c>
      <c r="K267" s="18">
        <f>IF(OR(G267="",J267=""),"",IFERROR(MAX(0,G267-J267),0))</f>
        <v/>
      </c>
      <c r="L267" s="18">
        <f>IF(D267="","",'Paramètres'!$B$6)</f>
        <v/>
      </c>
      <c r="M267" s="19">
        <f>IF(OR(J267="",F267=""),"",IFERROR(J267*F267,0))</f>
        <v/>
      </c>
      <c r="N267" s="19">
        <f>IF(OR(K267="",F267="",L267=""),"",IFERROR(K267*F267*L267,0))</f>
        <v/>
      </c>
      <c r="O267" s="19">
        <f>IF(OR(M267="",N267=""),"",IFERROR(M267+N267,0))</f>
        <v/>
      </c>
      <c r="P267" s="21" t="inlineStr"/>
      <c r="Q267" s="21" t="inlineStr"/>
      <c r="R267" s="17">
        <f>IF(D267="","",IF(COUNTIFS($D$6:$D$305,D267,$B$6:$B$305,B267)&gt;1,"Doublon employé/date",IF(OR(B267="",G267="",G267&lt;0,G267&gt;24,F267=""),"À corriger","OK")))</f>
        <v/>
      </c>
    </row>
    <row r="268">
      <c r="A268" s="21" t="inlineStr"/>
      <c r="B268" s="22" t="inlineStr"/>
      <c r="C268" s="23">
        <f>IF(B268="","",B268-MOD(B268-'Paramètres'!$B$10-('Paramètres'!$B$7-1),7))</f>
        <v/>
      </c>
      <c r="D268" s="21" t="inlineStr"/>
      <c r="E268" s="2">
        <f>IF(D268="","",IFERROR(VLOOKUP(D268,'Paramètres'!$A$14:$F$113,2,FALSE),""))</f>
        <v/>
      </c>
      <c r="F268" s="16">
        <f>IF(OR(D268="",B268=""),"",IFERROR(IF(COUNTIFS('Paramètres'!$A$14:$A$113,D268,'Paramètres'!$C$14:$C$113,"&lt;="&amp;B268)&gt;0,VLOOKUP(D268,'Paramètres'!$A$14:$D$113,4,FALSE),""),""))</f>
        <v/>
      </c>
      <c r="G268" s="24" t="inlineStr"/>
      <c r="H268" s="15">
        <f>IF(OR(D268="",C268="",B268=""),"",IFERROR(SUMIFS($G$6:$G$305,$D$6:$D$305,D268,$C$6:$C$305,C268,$B$6:$B$305,"&lt;"&amp;B268),0))</f>
        <v/>
      </c>
      <c r="I268" s="15">
        <f>IF(D268="","",'Paramètres'!$B$5)</f>
        <v/>
      </c>
      <c r="J268" s="15">
        <f>IF(OR(G268="",I268=""),"",IFERROR(MIN(G268,MAX(0,I268-H268)),0))</f>
        <v/>
      </c>
      <c r="K268" s="15">
        <f>IF(OR(G268="",J268=""),"",IFERROR(MAX(0,G268-J268),0))</f>
        <v/>
      </c>
      <c r="L268" s="15">
        <f>IF(D268="","",'Paramètres'!$B$6)</f>
        <v/>
      </c>
      <c r="M268" s="16">
        <f>IF(OR(J268="",F268=""),"",IFERROR(J268*F268,0))</f>
        <v/>
      </c>
      <c r="N268" s="16">
        <f>IF(OR(K268="",F268="",L268=""),"",IFERROR(K268*F268*L268,0))</f>
        <v/>
      </c>
      <c r="O268" s="16">
        <f>IF(OR(M268="",N268=""),"",IFERROR(M268+N268,0))</f>
        <v/>
      </c>
      <c r="P268" s="21" t="inlineStr"/>
      <c r="Q268" s="21" t="inlineStr"/>
      <c r="R268" s="2">
        <f>IF(D268="","",IF(COUNTIFS($D$6:$D$305,D268,$B$6:$B$305,B268)&gt;1,"Doublon employé/date",IF(OR(B268="",G268="",G268&lt;0,G268&gt;24,F268=""),"À corriger","OK")))</f>
        <v/>
      </c>
    </row>
    <row r="269">
      <c r="A269" s="21" t="inlineStr"/>
      <c r="B269" s="22" t="inlineStr"/>
      <c r="C269" s="25">
        <f>IF(B269="","",B269-MOD(B269-'Paramètres'!$B$10-('Paramètres'!$B$7-1),7))</f>
        <v/>
      </c>
      <c r="D269" s="21" t="inlineStr"/>
      <c r="E269" s="17">
        <f>IF(D269="","",IFERROR(VLOOKUP(D269,'Paramètres'!$A$14:$F$113,2,FALSE),""))</f>
        <v/>
      </c>
      <c r="F269" s="19">
        <f>IF(OR(D269="",B269=""),"",IFERROR(IF(COUNTIFS('Paramètres'!$A$14:$A$113,D269,'Paramètres'!$C$14:$C$113,"&lt;="&amp;B269)&gt;0,VLOOKUP(D269,'Paramètres'!$A$14:$D$113,4,FALSE),""),""))</f>
        <v/>
      </c>
      <c r="G269" s="24" t="inlineStr"/>
      <c r="H269" s="18">
        <f>IF(OR(D269="",C269="",B269=""),"",IFERROR(SUMIFS($G$6:$G$305,$D$6:$D$305,D269,$C$6:$C$305,C269,$B$6:$B$305,"&lt;"&amp;B269),0))</f>
        <v/>
      </c>
      <c r="I269" s="18">
        <f>IF(D269="","",'Paramètres'!$B$5)</f>
        <v/>
      </c>
      <c r="J269" s="18">
        <f>IF(OR(G269="",I269=""),"",IFERROR(MIN(G269,MAX(0,I269-H269)),0))</f>
        <v/>
      </c>
      <c r="K269" s="18">
        <f>IF(OR(G269="",J269=""),"",IFERROR(MAX(0,G269-J269),0))</f>
        <v/>
      </c>
      <c r="L269" s="18">
        <f>IF(D269="","",'Paramètres'!$B$6)</f>
        <v/>
      </c>
      <c r="M269" s="19">
        <f>IF(OR(J269="",F269=""),"",IFERROR(J269*F269,0))</f>
        <v/>
      </c>
      <c r="N269" s="19">
        <f>IF(OR(K269="",F269="",L269=""),"",IFERROR(K269*F269*L269,0))</f>
        <v/>
      </c>
      <c r="O269" s="19">
        <f>IF(OR(M269="",N269=""),"",IFERROR(M269+N269,0))</f>
        <v/>
      </c>
      <c r="P269" s="21" t="inlineStr"/>
      <c r="Q269" s="21" t="inlineStr"/>
      <c r="R269" s="17">
        <f>IF(D269="","",IF(COUNTIFS($D$6:$D$305,D269,$B$6:$B$305,B269)&gt;1,"Doublon employé/date",IF(OR(B269="",G269="",G269&lt;0,G269&gt;24,F269=""),"À corriger","OK")))</f>
        <v/>
      </c>
    </row>
    <row r="270">
      <c r="A270" s="21" t="inlineStr"/>
      <c r="B270" s="22" t="inlineStr"/>
      <c r="C270" s="23">
        <f>IF(B270="","",B270-MOD(B270-'Paramètres'!$B$10-('Paramètres'!$B$7-1),7))</f>
        <v/>
      </c>
      <c r="D270" s="21" t="inlineStr"/>
      <c r="E270" s="2">
        <f>IF(D270="","",IFERROR(VLOOKUP(D270,'Paramètres'!$A$14:$F$113,2,FALSE),""))</f>
        <v/>
      </c>
      <c r="F270" s="16">
        <f>IF(OR(D270="",B270=""),"",IFERROR(IF(COUNTIFS('Paramètres'!$A$14:$A$113,D270,'Paramètres'!$C$14:$C$113,"&lt;="&amp;B270)&gt;0,VLOOKUP(D270,'Paramètres'!$A$14:$D$113,4,FALSE),""),""))</f>
        <v/>
      </c>
      <c r="G270" s="24" t="inlineStr"/>
      <c r="H270" s="15">
        <f>IF(OR(D270="",C270="",B270=""),"",IFERROR(SUMIFS($G$6:$G$305,$D$6:$D$305,D270,$C$6:$C$305,C270,$B$6:$B$305,"&lt;"&amp;B270),0))</f>
        <v/>
      </c>
      <c r="I270" s="15">
        <f>IF(D270="","",'Paramètres'!$B$5)</f>
        <v/>
      </c>
      <c r="J270" s="15">
        <f>IF(OR(G270="",I270=""),"",IFERROR(MIN(G270,MAX(0,I270-H270)),0))</f>
        <v/>
      </c>
      <c r="K270" s="15">
        <f>IF(OR(G270="",J270=""),"",IFERROR(MAX(0,G270-J270),0))</f>
        <v/>
      </c>
      <c r="L270" s="15">
        <f>IF(D270="","",'Paramètres'!$B$6)</f>
        <v/>
      </c>
      <c r="M270" s="16">
        <f>IF(OR(J270="",F270=""),"",IFERROR(J270*F270,0))</f>
        <v/>
      </c>
      <c r="N270" s="16">
        <f>IF(OR(K270="",F270="",L270=""),"",IFERROR(K270*F270*L270,0))</f>
        <v/>
      </c>
      <c r="O270" s="16">
        <f>IF(OR(M270="",N270=""),"",IFERROR(M270+N270,0))</f>
        <v/>
      </c>
      <c r="P270" s="21" t="inlineStr"/>
      <c r="Q270" s="21" t="inlineStr"/>
      <c r="R270" s="2">
        <f>IF(D270="","",IF(COUNTIFS($D$6:$D$305,D270,$B$6:$B$305,B270)&gt;1,"Doublon employé/date",IF(OR(B270="",G270="",G270&lt;0,G270&gt;24,F270=""),"À corriger","OK")))</f>
        <v/>
      </c>
    </row>
    <row r="271">
      <c r="A271" s="21" t="inlineStr"/>
      <c r="B271" s="22" t="inlineStr"/>
      <c r="C271" s="25">
        <f>IF(B271="","",B271-MOD(B271-'Paramètres'!$B$10-('Paramètres'!$B$7-1),7))</f>
        <v/>
      </c>
      <c r="D271" s="21" t="inlineStr"/>
      <c r="E271" s="17">
        <f>IF(D271="","",IFERROR(VLOOKUP(D271,'Paramètres'!$A$14:$F$113,2,FALSE),""))</f>
        <v/>
      </c>
      <c r="F271" s="19">
        <f>IF(OR(D271="",B271=""),"",IFERROR(IF(COUNTIFS('Paramètres'!$A$14:$A$113,D271,'Paramètres'!$C$14:$C$113,"&lt;="&amp;B271)&gt;0,VLOOKUP(D271,'Paramètres'!$A$14:$D$113,4,FALSE),""),""))</f>
        <v/>
      </c>
      <c r="G271" s="24" t="inlineStr"/>
      <c r="H271" s="18">
        <f>IF(OR(D271="",C271="",B271=""),"",IFERROR(SUMIFS($G$6:$G$305,$D$6:$D$305,D271,$C$6:$C$305,C271,$B$6:$B$305,"&lt;"&amp;B271),0))</f>
        <v/>
      </c>
      <c r="I271" s="18">
        <f>IF(D271="","",'Paramètres'!$B$5)</f>
        <v/>
      </c>
      <c r="J271" s="18">
        <f>IF(OR(G271="",I271=""),"",IFERROR(MIN(G271,MAX(0,I271-H271)),0))</f>
        <v/>
      </c>
      <c r="K271" s="18">
        <f>IF(OR(G271="",J271=""),"",IFERROR(MAX(0,G271-J271),0))</f>
        <v/>
      </c>
      <c r="L271" s="18">
        <f>IF(D271="","",'Paramètres'!$B$6)</f>
        <v/>
      </c>
      <c r="M271" s="19">
        <f>IF(OR(J271="",F271=""),"",IFERROR(J271*F271,0))</f>
        <v/>
      </c>
      <c r="N271" s="19">
        <f>IF(OR(K271="",F271="",L271=""),"",IFERROR(K271*F271*L271,0))</f>
        <v/>
      </c>
      <c r="O271" s="19">
        <f>IF(OR(M271="",N271=""),"",IFERROR(M271+N271,0))</f>
        <v/>
      </c>
      <c r="P271" s="21" t="inlineStr"/>
      <c r="Q271" s="21" t="inlineStr"/>
      <c r="R271" s="17">
        <f>IF(D271="","",IF(COUNTIFS($D$6:$D$305,D271,$B$6:$B$305,B271)&gt;1,"Doublon employé/date",IF(OR(B271="",G271="",G271&lt;0,G271&gt;24,F271=""),"À corriger","OK")))</f>
        <v/>
      </c>
    </row>
    <row r="272">
      <c r="A272" s="21" t="inlineStr"/>
      <c r="B272" s="22" t="inlineStr"/>
      <c r="C272" s="23">
        <f>IF(B272="","",B272-MOD(B272-'Paramètres'!$B$10-('Paramètres'!$B$7-1),7))</f>
        <v/>
      </c>
      <c r="D272" s="21" t="inlineStr"/>
      <c r="E272" s="2">
        <f>IF(D272="","",IFERROR(VLOOKUP(D272,'Paramètres'!$A$14:$F$113,2,FALSE),""))</f>
        <v/>
      </c>
      <c r="F272" s="16">
        <f>IF(OR(D272="",B272=""),"",IFERROR(IF(COUNTIFS('Paramètres'!$A$14:$A$113,D272,'Paramètres'!$C$14:$C$113,"&lt;="&amp;B272)&gt;0,VLOOKUP(D272,'Paramètres'!$A$14:$D$113,4,FALSE),""),""))</f>
        <v/>
      </c>
      <c r="G272" s="24" t="inlineStr"/>
      <c r="H272" s="15">
        <f>IF(OR(D272="",C272="",B272=""),"",IFERROR(SUMIFS($G$6:$G$305,$D$6:$D$305,D272,$C$6:$C$305,C272,$B$6:$B$305,"&lt;"&amp;B272),0))</f>
        <v/>
      </c>
      <c r="I272" s="15">
        <f>IF(D272="","",'Paramètres'!$B$5)</f>
        <v/>
      </c>
      <c r="J272" s="15">
        <f>IF(OR(G272="",I272=""),"",IFERROR(MIN(G272,MAX(0,I272-H272)),0))</f>
        <v/>
      </c>
      <c r="K272" s="15">
        <f>IF(OR(G272="",J272=""),"",IFERROR(MAX(0,G272-J272),0))</f>
        <v/>
      </c>
      <c r="L272" s="15">
        <f>IF(D272="","",'Paramètres'!$B$6)</f>
        <v/>
      </c>
      <c r="M272" s="16">
        <f>IF(OR(J272="",F272=""),"",IFERROR(J272*F272,0))</f>
        <v/>
      </c>
      <c r="N272" s="16">
        <f>IF(OR(K272="",F272="",L272=""),"",IFERROR(K272*F272*L272,0))</f>
        <v/>
      </c>
      <c r="O272" s="16">
        <f>IF(OR(M272="",N272=""),"",IFERROR(M272+N272,0))</f>
        <v/>
      </c>
      <c r="P272" s="21" t="inlineStr"/>
      <c r="Q272" s="21" t="inlineStr"/>
      <c r="R272" s="2">
        <f>IF(D272="","",IF(COUNTIFS($D$6:$D$305,D272,$B$6:$B$305,B272)&gt;1,"Doublon employé/date",IF(OR(B272="",G272="",G272&lt;0,G272&gt;24,F272=""),"À corriger","OK")))</f>
        <v/>
      </c>
    </row>
    <row r="273">
      <c r="A273" s="21" t="inlineStr"/>
      <c r="B273" s="22" t="inlineStr"/>
      <c r="C273" s="25">
        <f>IF(B273="","",B273-MOD(B273-'Paramètres'!$B$10-('Paramètres'!$B$7-1),7))</f>
        <v/>
      </c>
      <c r="D273" s="21" t="inlineStr"/>
      <c r="E273" s="17">
        <f>IF(D273="","",IFERROR(VLOOKUP(D273,'Paramètres'!$A$14:$F$113,2,FALSE),""))</f>
        <v/>
      </c>
      <c r="F273" s="19">
        <f>IF(OR(D273="",B273=""),"",IFERROR(IF(COUNTIFS('Paramètres'!$A$14:$A$113,D273,'Paramètres'!$C$14:$C$113,"&lt;="&amp;B273)&gt;0,VLOOKUP(D273,'Paramètres'!$A$14:$D$113,4,FALSE),""),""))</f>
        <v/>
      </c>
      <c r="G273" s="24" t="inlineStr"/>
      <c r="H273" s="18">
        <f>IF(OR(D273="",C273="",B273=""),"",IFERROR(SUMIFS($G$6:$G$305,$D$6:$D$305,D273,$C$6:$C$305,C273,$B$6:$B$305,"&lt;"&amp;B273),0))</f>
        <v/>
      </c>
      <c r="I273" s="18">
        <f>IF(D273="","",'Paramètres'!$B$5)</f>
        <v/>
      </c>
      <c r="J273" s="18">
        <f>IF(OR(G273="",I273=""),"",IFERROR(MIN(G273,MAX(0,I273-H273)),0))</f>
        <v/>
      </c>
      <c r="K273" s="18">
        <f>IF(OR(G273="",J273=""),"",IFERROR(MAX(0,G273-J273),0))</f>
        <v/>
      </c>
      <c r="L273" s="18">
        <f>IF(D273="","",'Paramètres'!$B$6)</f>
        <v/>
      </c>
      <c r="M273" s="19">
        <f>IF(OR(J273="",F273=""),"",IFERROR(J273*F273,0))</f>
        <v/>
      </c>
      <c r="N273" s="19">
        <f>IF(OR(K273="",F273="",L273=""),"",IFERROR(K273*F273*L273,0))</f>
        <v/>
      </c>
      <c r="O273" s="19">
        <f>IF(OR(M273="",N273=""),"",IFERROR(M273+N273,0))</f>
        <v/>
      </c>
      <c r="P273" s="21" t="inlineStr"/>
      <c r="Q273" s="21" t="inlineStr"/>
      <c r="R273" s="17">
        <f>IF(D273="","",IF(COUNTIFS($D$6:$D$305,D273,$B$6:$B$305,B273)&gt;1,"Doublon employé/date",IF(OR(B273="",G273="",G273&lt;0,G273&gt;24,F273=""),"À corriger","OK")))</f>
        <v/>
      </c>
    </row>
    <row r="274">
      <c r="A274" s="21" t="inlineStr"/>
      <c r="B274" s="22" t="inlineStr"/>
      <c r="C274" s="23">
        <f>IF(B274="","",B274-MOD(B274-'Paramètres'!$B$10-('Paramètres'!$B$7-1),7))</f>
        <v/>
      </c>
      <c r="D274" s="21" t="inlineStr"/>
      <c r="E274" s="2">
        <f>IF(D274="","",IFERROR(VLOOKUP(D274,'Paramètres'!$A$14:$F$113,2,FALSE),""))</f>
        <v/>
      </c>
      <c r="F274" s="16">
        <f>IF(OR(D274="",B274=""),"",IFERROR(IF(COUNTIFS('Paramètres'!$A$14:$A$113,D274,'Paramètres'!$C$14:$C$113,"&lt;="&amp;B274)&gt;0,VLOOKUP(D274,'Paramètres'!$A$14:$D$113,4,FALSE),""),""))</f>
        <v/>
      </c>
      <c r="G274" s="24" t="inlineStr"/>
      <c r="H274" s="15">
        <f>IF(OR(D274="",C274="",B274=""),"",IFERROR(SUMIFS($G$6:$G$305,$D$6:$D$305,D274,$C$6:$C$305,C274,$B$6:$B$305,"&lt;"&amp;B274),0))</f>
        <v/>
      </c>
      <c r="I274" s="15">
        <f>IF(D274="","",'Paramètres'!$B$5)</f>
        <v/>
      </c>
      <c r="J274" s="15">
        <f>IF(OR(G274="",I274=""),"",IFERROR(MIN(G274,MAX(0,I274-H274)),0))</f>
        <v/>
      </c>
      <c r="K274" s="15">
        <f>IF(OR(G274="",J274=""),"",IFERROR(MAX(0,G274-J274),0))</f>
        <v/>
      </c>
      <c r="L274" s="15">
        <f>IF(D274="","",'Paramètres'!$B$6)</f>
        <v/>
      </c>
      <c r="M274" s="16">
        <f>IF(OR(J274="",F274=""),"",IFERROR(J274*F274,0))</f>
        <v/>
      </c>
      <c r="N274" s="16">
        <f>IF(OR(K274="",F274="",L274=""),"",IFERROR(K274*F274*L274,0))</f>
        <v/>
      </c>
      <c r="O274" s="16">
        <f>IF(OR(M274="",N274=""),"",IFERROR(M274+N274,0))</f>
        <v/>
      </c>
      <c r="P274" s="21" t="inlineStr"/>
      <c r="Q274" s="21" t="inlineStr"/>
      <c r="R274" s="2">
        <f>IF(D274="","",IF(COUNTIFS($D$6:$D$305,D274,$B$6:$B$305,B274)&gt;1,"Doublon employé/date",IF(OR(B274="",G274="",G274&lt;0,G274&gt;24,F274=""),"À corriger","OK")))</f>
        <v/>
      </c>
    </row>
    <row r="275">
      <c r="A275" s="21" t="inlineStr"/>
      <c r="B275" s="22" t="inlineStr"/>
      <c r="C275" s="25">
        <f>IF(B275="","",B275-MOD(B275-'Paramètres'!$B$10-('Paramètres'!$B$7-1),7))</f>
        <v/>
      </c>
      <c r="D275" s="21" t="inlineStr"/>
      <c r="E275" s="17">
        <f>IF(D275="","",IFERROR(VLOOKUP(D275,'Paramètres'!$A$14:$F$113,2,FALSE),""))</f>
        <v/>
      </c>
      <c r="F275" s="19">
        <f>IF(OR(D275="",B275=""),"",IFERROR(IF(COUNTIFS('Paramètres'!$A$14:$A$113,D275,'Paramètres'!$C$14:$C$113,"&lt;="&amp;B275)&gt;0,VLOOKUP(D275,'Paramètres'!$A$14:$D$113,4,FALSE),""),""))</f>
        <v/>
      </c>
      <c r="G275" s="24" t="inlineStr"/>
      <c r="H275" s="18">
        <f>IF(OR(D275="",C275="",B275=""),"",IFERROR(SUMIFS($G$6:$G$305,$D$6:$D$305,D275,$C$6:$C$305,C275,$B$6:$B$305,"&lt;"&amp;B275),0))</f>
        <v/>
      </c>
      <c r="I275" s="18">
        <f>IF(D275="","",'Paramètres'!$B$5)</f>
        <v/>
      </c>
      <c r="J275" s="18">
        <f>IF(OR(G275="",I275=""),"",IFERROR(MIN(G275,MAX(0,I275-H275)),0))</f>
        <v/>
      </c>
      <c r="K275" s="18">
        <f>IF(OR(G275="",J275=""),"",IFERROR(MAX(0,G275-J275),0))</f>
        <v/>
      </c>
      <c r="L275" s="18">
        <f>IF(D275="","",'Paramètres'!$B$6)</f>
        <v/>
      </c>
      <c r="M275" s="19">
        <f>IF(OR(J275="",F275=""),"",IFERROR(J275*F275,0))</f>
        <v/>
      </c>
      <c r="N275" s="19">
        <f>IF(OR(K275="",F275="",L275=""),"",IFERROR(K275*F275*L275,0))</f>
        <v/>
      </c>
      <c r="O275" s="19">
        <f>IF(OR(M275="",N275=""),"",IFERROR(M275+N275,0))</f>
        <v/>
      </c>
      <c r="P275" s="21" t="inlineStr"/>
      <c r="Q275" s="21" t="inlineStr"/>
      <c r="R275" s="17">
        <f>IF(D275="","",IF(COUNTIFS($D$6:$D$305,D275,$B$6:$B$305,B275)&gt;1,"Doublon employé/date",IF(OR(B275="",G275="",G275&lt;0,G275&gt;24,F275=""),"À corriger","OK")))</f>
        <v/>
      </c>
    </row>
    <row r="276">
      <c r="A276" s="21" t="inlineStr"/>
      <c r="B276" s="22" t="inlineStr"/>
      <c r="C276" s="23">
        <f>IF(B276="","",B276-MOD(B276-'Paramètres'!$B$10-('Paramètres'!$B$7-1),7))</f>
        <v/>
      </c>
      <c r="D276" s="21" t="inlineStr"/>
      <c r="E276" s="2">
        <f>IF(D276="","",IFERROR(VLOOKUP(D276,'Paramètres'!$A$14:$F$113,2,FALSE),""))</f>
        <v/>
      </c>
      <c r="F276" s="16">
        <f>IF(OR(D276="",B276=""),"",IFERROR(IF(COUNTIFS('Paramètres'!$A$14:$A$113,D276,'Paramètres'!$C$14:$C$113,"&lt;="&amp;B276)&gt;0,VLOOKUP(D276,'Paramètres'!$A$14:$D$113,4,FALSE),""),""))</f>
        <v/>
      </c>
      <c r="G276" s="24" t="inlineStr"/>
      <c r="H276" s="15">
        <f>IF(OR(D276="",C276="",B276=""),"",IFERROR(SUMIFS($G$6:$G$305,$D$6:$D$305,D276,$C$6:$C$305,C276,$B$6:$B$305,"&lt;"&amp;B276),0))</f>
        <v/>
      </c>
      <c r="I276" s="15">
        <f>IF(D276="","",'Paramètres'!$B$5)</f>
        <v/>
      </c>
      <c r="J276" s="15">
        <f>IF(OR(G276="",I276=""),"",IFERROR(MIN(G276,MAX(0,I276-H276)),0))</f>
        <v/>
      </c>
      <c r="K276" s="15">
        <f>IF(OR(G276="",J276=""),"",IFERROR(MAX(0,G276-J276),0))</f>
        <v/>
      </c>
      <c r="L276" s="15">
        <f>IF(D276="","",'Paramètres'!$B$6)</f>
        <v/>
      </c>
      <c r="M276" s="16">
        <f>IF(OR(J276="",F276=""),"",IFERROR(J276*F276,0))</f>
        <v/>
      </c>
      <c r="N276" s="16">
        <f>IF(OR(K276="",F276="",L276=""),"",IFERROR(K276*F276*L276,0))</f>
        <v/>
      </c>
      <c r="O276" s="16">
        <f>IF(OR(M276="",N276=""),"",IFERROR(M276+N276,0))</f>
        <v/>
      </c>
      <c r="P276" s="21" t="inlineStr"/>
      <c r="Q276" s="21" t="inlineStr"/>
      <c r="R276" s="2">
        <f>IF(D276="","",IF(COUNTIFS($D$6:$D$305,D276,$B$6:$B$305,B276)&gt;1,"Doublon employé/date",IF(OR(B276="",G276="",G276&lt;0,G276&gt;24,F276=""),"À corriger","OK")))</f>
        <v/>
      </c>
    </row>
    <row r="277">
      <c r="A277" s="21" t="inlineStr"/>
      <c r="B277" s="22" t="inlineStr"/>
      <c r="C277" s="25">
        <f>IF(B277="","",B277-MOD(B277-'Paramètres'!$B$10-('Paramètres'!$B$7-1),7))</f>
        <v/>
      </c>
      <c r="D277" s="21" t="inlineStr"/>
      <c r="E277" s="17">
        <f>IF(D277="","",IFERROR(VLOOKUP(D277,'Paramètres'!$A$14:$F$113,2,FALSE),""))</f>
        <v/>
      </c>
      <c r="F277" s="19">
        <f>IF(OR(D277="",B277=""),"",IFERROR(IF(COUNTIFS('Paramètres'!$A$14:$A$113,D277,'Paramètres'!$C$14:$C$113,"&lt;="&amp;B277)&gt;0,VLOOKUP(D277,'Paramètres'!$A$14:$D$113,4,FALSE),""),""))</f>
        <v/>
      </c>
      <c r="G277" s="24" t="inlineStr"/>
      <c r="H277" s="18">
        <f>IF(OR(D277="",C277="",B277=""),"",IFERROR(SUMIFS($G$6:$G$305,$D$6:$D$305,D277,$C$6:$C$305,C277,$B$6:$B$305,"&lt;"&amp;B277),0))</f>
        <v/>
      </c>
      <c r="I277" s="18">
        <f>IF(D277="","",'Paramètres'!$B$5)</f>
        <v/>
      </c>
      <c r="J277" s="18">
        <f>IF(OR(G277="",I277=""),"",IFERROR(MIN(G277,MAX(0,I277-H277)),0))</f>
        <v/>
      </c>
      <c r="K277" s="18">
        <f>IF(OR(G277="",J277=""),"",IFERROR(MAX(0,G277-J277),0))</f>
        <v/>
      </c>
      <c r="L277" s="18">
        <f>IF(D277="","",'Paramètres'!$B$6)</f>
        <v/>
      </c>
      <c r="M277" s="19">
        <f>IF(OR(J277="",F277=""),"",IFERROR(J277*F277,0))</f>
        <v/>
      </c>
      <c r="N277" s="19">
        <f>IF(OR(K277="",F277="",L277=""),"",IFERROR(K277*F277*L277,0))</f>
        <v/>
      </c>
      <c r="O277" s="19">
        <f>IF(OR(M277="",N277=""),"",IFERROR(M277+N277,0))</f>
        <v/>
      </c>
      <c r="P277" s="21" t="inlineStr"/>
      <c r="Q277" s="21" t="inlineStr"/>
      <c r="R277" s="17">
        <f>IF(D277="","",IF(COUNTIFS($D$6:$D$305,D277,$B$6:$B$305,B277)&gt;1,"Doublon employé/date",IF(OR(B277="",G277="",G277&lt;0,G277&gt;24,F277=""),"À corriger","OK")))</f>
        <v/>
      </c>
    </row>
    <row r="278">
      <c r="A278" s="21" t="inlineStr"/>
      <c r="B278" s="22" t="inlineStr"/>
      <c r="C278" s="23">
        <f>IF(B278="","",B278-MOD(B278-'Paramètres'!$B$10-('Paramètres'!$B$7-1),7))</f>
        <v/>
      </c>
      <c r="D278" s="21" t="inlineStr"/>
      <c r="E278" s="2">
        <f>IF(D278="","",IFERROR(VLOOKUP(D278,'Paramètres'!$A$14:$F$113,2,FALSE),""))</f>
        <v/>
      </c>
      <c r="F278" s="16">
        <f>IF(OR(D278="",B278=""),"",IFERROR(IF(COUNTIFS('Paramètres'!$A$14:$A$113,D278,'Paramètres'!$C$14:$C$113,"&lt;="&amp;B278)&gt;0,VLOOKUP(D278,'Paramètres'!$A$14:$D$113,4,FALSE),""),""))</f>
        <v/>
      </c>
      <c r="G278" s="24" t="inlineStr"/>
      <c r="H278" s="15">
        <f>IF(OR(D278="",C278="",B278=""),"",IFERROR(SUMIFS($G$6:$G$305,$D$6:$D$305,D278,$C$6:$C$305,C278,$B$6:$B$305,"&lt;"&amp;B278),0))</f>
        <v/>
      </c>
      <c r="I278" s="15">
        <f>IF(D278="","",'Paramètres'!$B$5)</f>
        <v/>
      </c>
      <c r="J278" s="15">
        <f>IF(OR(G278="",I278=""),"",IFERROR(MIN(G278,MAX(0,I278-H278)),0))</f>
        <v/>
      </c>
      <c r="K278" s="15">
        <f>IF(OR(G278="",J278=""),"",IFERROR(MAX(0,G278-J278),0))</f>
        <v/>
      </c>
      <c r="L278" s="15">
        <f>IF(D278="","",'Paramètres'!$B$6)</f>
        <v/>
      </c>
      <c r="M278" s="16">
        <f>IF(OR(J278="",F278=""),"",IFERROR(J278*F278,0))</f>
        <v/>
      </c>
      <c r="N278" s="16">
        <f>IF(OR(K278="",F278="",L278=""),"",IFERROR(K278*F278*L278,0))</f>
        <v/>
      </c>
      <c r="O278" s="16">
        <f>IF(OR(M278="",N278=""),"",IFERROR(M278+N278,0))</f>
        <v/>
      </c>
      <c r="P278" s="21" t="inlineStr"/>
      <c r="Q278" s="21" t="inlineStr"/>
      <c r="R278" s="2">
        <f>IF(D278="","",IF(COUNTIFS($D$6:$D$305,D278,$B$6:$B$305,B278)&gt;1,"Doublon employé/date",IF(OR(B278="",G278="",G278&lt;0,G278&gt;24,F278=""),"À corriger","OK")))</f>
        <v/>
      </c>
    </row>
    <row r="279">
      <c r="A279" s="21" t="inlineStr"/>
      <c r="B279" s="22" t="inlineStr"/>
      <c r="C279" s="25">
        <f>IF(B279="","",B279-MOD(B279-'Paramètres'!$B$10-('Paramètres'!$B$7-1),7))</f>
        <v/>
      </c>
      <c r="D279" s="21" t="inlineStr"/>
      <c r="E279" s="17">
        <f>IF(D279="","",IFERROR(VLOOKUP(D279,'Paramètres'!$A$14:$F$113,2,FALSE),""))</f>
        <v/>
      </c>
      <c r="F279" s="19">
        <f>IF(OR(D279="",B279=""),"",IFERROR(IF(COUNTIFS('Paramètres'!$A$14:$A$113,D279,'Paramètres'!$C$14:$C$113,"&lt;="&amp;B279)&gt;0,VLOOKUP(D279,'Paramètres'!$A$14:$D$113,4,FALSE),""),""))</f>
        <v/>
      </c>
      <c r="G279" s="24" t="inlineStr"/>
      <c r="H279" s="18">
        <f>IF(OR(D279="",C279="",B279=""),"",IFERROR(SUMIFS($G$6:$G$305,$D$6:$D$305,D279,$C$6:$C$305,C279,$B$6:$B$305,"&lt;"&amp;B279),0))</f>
        <v/>
      </c>
      <c r="I279" s="18">
        <f>IF(D279="","",'Paramètres'!$B$5)</f>
        <v/>
      </c>
      <c r="J279" s="18">
        <f>IF(OR(G279="",I279=""),"",IFERROR(MIN(G279,MAX(0,I279-H279)),0))</f>
        <v/>
      </c>
      <c r="K279" s="18">
        <f>IF(OR(G279="",J279=""),"",IFERROR(MAX(0,G279-J279),0))</f>
        <v/>
      </c>
      <c r="L279" s="18">
        <f>IF(D279="","",'Paramètres'!$B$6)</f>
        <v/>
      </c>
      <c r="M279" s="19">
        <f>IF(OR(J279="",F279=""),"",IFERROR(J279*F279,0))</f>
        <v/>
      </c>
      <c r="N279" s="19">
        <f>IF(OR(K279="",F279="",L279=""),"",IFERROR(K279*F279*L279,0))</f>
        <v/>
      </c>
      <c r="O279" s="19">
        <f>IF(OR(M279="",N279=""),"",IFERROR(M279+N279,0))</f>
        <v/>
      </c>
      <c r="P279" s="21" t="inlineStr"/>
      <c r="Q279" s="21" t="inlineStr"/>
      <c r="R279" s="17">
        <f>IF(D279="","",IF(COUNTIFS($D$6:$D$305,D279,$B$6:$B$305,B279)&gt;1,"Doublon employé/date",IF(OR(B279="",G279="",G279&lt;0,G279&gt;24,F279=""),"À corriger","OK")))</f>
        <v/>
      </c>
    </row>
    <row r="280">
      <c r="A280" s="21" t="inlineStr"/>
      <c r="B280" s="22" t="inlineStr"/>
      <c r="C280" s="23">
        <f>IF(B280="","",B280-MOD(B280-'Paramètres'!$B$10-('Paramètres'!$B$7-1),7))</f>
        <v/>
      </c>
      <c r="D280" s="21" t="inlineStr"/>
      <c r="E280" s="2">
        <f>IF(D280="","",IFERROR(VLOOKUP(D280,'Paramètres'!$A$14:$F$113,2,FALSE),""))</f>
        <v/>
      </c>
      <c r="F280" s="16">
        <f>IF(OR(D280="",B280=""),"",IFERROR(IF(COUNTIFS('Paramètres'!$A$14:$A$113,D280,'Paramètres'!$C$14:$C$113,"&lt;="&amp;B280)&gt;0,VLOOKUP(D280,'Paramètres'!$A$14:$D$113,4,FALSE),""),""))</f>
        <v/>
      </c>
      <c r="G280" s="24" t="inlineStr"/>
      <c r="H280" s="15">
        <f>IF(OR(D280="",C280="",B280=""),"",IFERROR(SUMIFS($G$6:$G$305,$D$6:$D$305,D280,$C$6:$C$305,C280,$B$6:$B$305,"&lt;"&amp;B280),0))</f>
        <v/>
      </c>
      <c r="I280" s="15">
        <f>IF(D280="","",'Paramètres'!$B$5)</f>
        <v/>
      </c>
      <c r="J280" s="15">
        <f>IF(OR(G280="",I280=""),"",IFERROR(MIN(G280,MAX(0,I280-H280)),0))</f>
        <v/>
      </c>
      <c r="K280" s="15">
        <f>IF(OR(G280="",J280=""),"",IFERROR(MAX(0,G280-J280),0))</f>
        <v/>
      </c>
      <c r="L280" s="15">
        <f>IF(D280="","",'Paramètres'!$B$6)</f>
        <v/>
      </c>
      <c r="M280" s="16">
        <f>IF(OR(J280="",F280=""),"",IFERROR(J280*F280,0))</f>
        <v/>
      </c>
      <c r="N280" s="16">
        <f>IF(OR(K280="",F280="",L280=""),"",IFERROR(K280*F280*L280,0))</f>
        <v/>
      </c>
      <c r="O280" s="16">
        <f>IF(OR(M280="",N280=""),"",IFERROR(M280+N280,0))</f>
        <v/>
      </c>
      <c r="P280" s="21" t="inlineStr"/>
      <c r="Q280" s="21" t="inlineStr"/>
      <c r="R280" s="2">
        <f>IF(D280="","",IF(COUNTIFS($D$6:$D$305,D280,$B$6:$B$305,B280)&gt;1,"Doublon employé/date",IF(OR(B280="",G280="",G280&lt;0,G280&gt;24,F280=""),"À corriger","OK")))</f>
        <v/>
      </c>
    </row>
    <row r="281">
      <c r="A281" s="21" t="inlineStr"/>
      <c r="B281" s="22" t="inlineStr"/>
      <c r="C281" s="25">
        <f>IF(B281="","",B281-MOD(B281-'Paramètres'!$B$10-('Paramètres'!$B$7-1),7))</f>
        <v/>
      </c>
      <c r="D281" s="21" t="inlineStr"/>
      <c r="E281" s="17">
        <f>IF(D281="","",IFERROR(VLOOKUP(D281,'Paramètres'!$A$14:$F$113,2,FALSE),""))</f>
        <v/>
      </c>
      <c r="F281" s="19">
        <f>IF(OR(D281="",B281=""),"",IFERROR(IF(COUNTIFS('Paramètres'!$A$14:$A$113,D281,'Paramètres'!$C$14:$C$113,"&lt;="&amp;B281)&gt;0,VLOOKUP(D281,'Paramètres'!$A$14:$D$113,4,FALSE),""),""))</f>
        <v/>
      </c>
      <c r="G281" s="24" t="inlineStr"/>
      <c r="H281" s="18">
        <f>IF(OR(D281="",C281="",B281=""),"",IFERROR(SUMIFS($G$6:$G$305,$D$6:$D$305,D281,$C$6:$C$305,C281,$B$6:$B$305,"&lt;"&amp;B281),0))</f>
        <v/>
      </c>
      <c r="I281" s="18">
        <f>IF(D281="","",'Paramètres'!$B$5)</f>
        <v/>
      </c>
      <c r="J281" s="18">
        <f>IF(OR(G281="",I281=""),"",IFERROR(MIN(G281,MAX(0,I281-H281)),0))</f>
        <v/>
      </c>
      <c r="K281" s="18">
        <f>IF(OR(G281="",J281=""),"",IFERROR(MAX(0,G281-J281),0))</f>
        <v/>
      </c>
      <c r="L281" s="18">
        <f>IF(D281="","",'Paramètres'!$B$6)</f>
        <v/>
      </c>
      <c r="M281" s="19">
        <f>IF(OR(J281="",F281=""),"",IFERROR(J281*F281,0))</f>
        <v/>
      </c>
      <c r="N281" s="19">
        <f>IF(OR(K281="",F281="",L281=""),"",IFERROR(K281*F281*L281,0))</f>
        <v/>
      </c>
      <c r="O281" s="19">
        <f>IF(OR(M281="",N281=""),"",IFERROR(M281+N281,0))</f>
        <v/>
      </c>
      <c r="P281" s="21" t="inlineStr"/>
      <c r="Q281" s="21" t="inlineStr"/>
      <c r="R281" s="17">
        <f>IF(D281="","",IF(COUNTIFS($D$6:$D$305,D281,$B$6:$B$305,B281)&gt;1,"Doublon employé/date",IF(OR(B281="",G281="",G281&lt;0,G281&gt;24,F281=""),"À corriger","OK")))</f>
        <v/>
      </c>
    </row>
    <row r="282">
      <c r="A282" s="21" t="inlineStr"/>
      <c r="B282" s="22" t="inlineStr"/>
      <c r="C282" s="23">
        <f>IF(B282="","",B282-MOD(B282-'Paramètres'!$B$10-('Paramètres'!$B$7-1),7))</f>
        <v/>
      </c>
      <c r="D282" s="21" t="inlineStr"/>
      <c r="E282" s="2">
        <f>IF(D282="","",IFERROR(VLOOKUP(D282,'Paramètres'!$A$14:$F$113,2,FALSE),""))</f>
        <v/>
      </c>
      <c r="F282" s="16">
        <f>IF(OR(D282="",B282=""),"",IFERROR(IF(COUNTIFS('Paramètres'!$A$14:$A$113,D282,'Paramètres'!$C$14:$C$113,"&lt;="&amp;B282)&gt;0,VLOOKUP(D282,'Paramètres'!$A$14:$D$113,4,FALSE),""),""))</f>
        <v/>
      </c>
      <c r="G282" s="24" t="inlineStr"/>
      <c r="H282" s="15">
        <f>IF(OR(D282="",C282="",B282=""),"",IFERROR(SUMIFS($G$6:$G$305,$D$6:$D$305,D282,$C$6:$C$305,C282,$B$6:$B$305,"&lt;"&amp;B282),0))</f>
        <v/>
      </c>
      <c r="I282" s="15">
        <f>IF(D282="","",'Paramètres'!$B$5)</f>
        <v/>
      </c>
      <c r="J282" s="15">
        <f>IF(OR(G282="",I282=""),"",IFERROR(MIN(G282,MAX(0,I282-H282)),0))</f>
        <v/>
      </c>
      <c r="K282" s="15">
        <f>IF(OR(G282="",J282=""),"",IFERROR(MAX(0,G282-J282),0))</f>
        <v/>
      </c>
      <c r="L282" s="15">
        <f>IF(D282="","",'Paramètres'!$B$6)</f>
        <v/>
      </c>
      <c r="M282" s="16">
        <f>IF(OR(J282="",F282=""),"",IFERROR(J282*F282,0))</f>
        <v/>
      </c>
      <c r="N282" s="16">
        <f>IF(OR(K282="",F282="",L282=""),"",IFERROR(K282*F282*L282,0))</f>
        <v/>
      </c>
      <c r="O282" s="16">
        <f>IF(OR(M282="",N282=""),"",IFERROR(M282+N282,0))</f>
        <v/>
      </c>
      <c r="P282" s="21" t="inlineStr"/>
      <c r="Q282" s="21" t="inlineStr"/>
      <c r="R282" s="2">
        <f>IF(D282="","",IF(COUNTIFS($D$6:$D$305,D282,$B$6:$B$305,B282)&gt;1,"Doublon employé/date",IF(OR(B282="",G282="",G282&lt;0,G282&gt;24,F282=""),"À corriger","OK")))</f>
        <v/>
      </c>
    </row>
    <row r="283">
      <c r="A283" s="21" t="inlineStr"/>
      <c r="B283" s="22" t="inlineStr"/>
      <c r="C283" s="25">
        <f>IF(B283="","",B283-MOD(B283-'Paramètres'!$B$10-('Paramètres'!$B$7-1),7))</f>
        <v/>
      </c>
      <c r="D283" s="21" t="inlineStr"/>
      <c r="E283" s="17">
        <f>IF(D283="","",IFERROR(VLOOKUP(D283,'Paramètres'!$A$14:$F$113,2,FALSE),""))</f>
        <v/>
      </c>
      <c r="F283" s="19">
        <f>IF(OR(D283="",B283=""),"",IFERROR(IF(COUNTIFS('Paramètres'!$A$14:$A$113,D283,'Paramètres'!$C$14:$C$113,"&lt;="&amp;B283)&gt;0,VLOOKUP(D283,'Paramètres'!$A$14:$D$113,4,FALSE),""),""))</f>
        <v/>
      </c>
      <c r="G283" s="24" t="inlineStr"/>
      <c r="H283" s="18">
        <f>IF(OR(D283="",C283="",B283=""),"",IFERROR(SUMIFS($G$6:$G$305,$D$6:$D$305,D283,$C$6:$C$305,C283,$B$6:$B$305,"&lt;"&amp;B283),0))</f>
        <v/>
      </c>
      <c r="I283" s="18">
        <f>IF(D283="","",'Paramètres'!$B$5)</f>
        <v/>
      </c>
      <c r="J283" s="18">
        <f>IF(OR(G283="",I283=""),"",IFERROR(MIN(G283,MAX(0,I283-H283)),0))</f>
        <v/>
      </c>
      <c r="K283" s="18">
        <f>IF(OR(G283="",J283=""),"",IFERROR(MAX(0,G283-J283),0))</f>
        <v/>
      </c>
      <c r="L283" s="18">
        <f>IF(D283="","",'Paramètres'!$B$6)</f>
        <v/>
      </c>
      <c r="M283" s="19">
        <f>IF(OR(J283="",F283=""),"",IFERROR(J283*F283,0))</f>
        <v/>
      </c>
      <c r="N283" s="19">
        <f>IF(OR(K283="",F283="",L283=""),"",IFERROR(K283*F283*L283,0))</f>
        <v/>
      </c>
      <c r="O283" s="19">
        <f>IF(OR(M283="",N283=""),"",IFERROR(M283+N283,0))</f>
        <v/>
      </c>
      <c r="P283" s="21" t="inlineStr"/>
      <c r="Q283" s="21" t="inlineStr"/>
      <c r="R283" s="17">
        <f>IF(D283="","",IF(COUNTIFS($D$6:$D$305,D283,$B$6:$B$305,B283)&gt;1,"Doublon employé/date",IF(OR(B283="",G283="",G283&lt;0,G283&gt;24,F283=""),"À corriger","OK")))</f>
        <v/>
      </c>
    </row>
    <row r="284">
      <c r="A284" s="21" t="inlineStr"/>
      <c r="B284" s="22" t="inlineStr"/>
      <c r="C284" s="23">
        <f>IF(B284="","",B284-MOD(B284-'Paramètres'!$B$10-('Paramètres'!$B$7-1),7))</f>
        <v/>
      </c>
      <c r="D284" s="21" t="inlineStr"/>
      <c r="E284" s="2">
        <f>IF(D284="","",IFERROR(VLOOKUP(D284,'Paramètres'!$A$14:$F$113,2,FALSE),""))</f>
        <v/>
      </c>
      <c r="F284" s="16">
        <f>IF(OR(D284="",B284=""),"",IFERROR(IF(COUNTIFS('Paramètres'!$A$14:$A$113,D284,'Paramètres'!$C$14:$C$113,"&lt;="&amp;B284)&gt;0,VLOOKUP(D284,'Paramètres'!$A$14:$D$113,4,FALSE),""),""))</f>
        <v/>
      </c>
      <c r="G284" s="24" t="inlineStr"/>
      <c r="H284" s="15">
        <f>IF(OR(D284="",C284="",B284=""),"",IFERROR(SUMIFS($G$6:$G$305,$D$6:$D$305,D284,$C$6:$C$305,C284,$B$6:$B$305,"&lt;"&amp;B284),0))</f>
        <v/>
      </c>
      <c r="I284" s="15">
        <f>IF(D284="","",'Paramètres'!$B$5)</f>
        <v/>
      </c>
      <c r="J284" s="15">
        <f>IF(OR(G284="",I284=""),"",IFERROR(MIN(G284,MAX(0,I284-H284)),0))</f>
        <v/>
      </c>
      <c r="K284" s="15">
        <f>IF(OR(G284="",J284=""),"",IFERROR(MAX(0,G284-J284),0))</f>
        <v/>
      </c>
      <c r="L284" s="15">
        <f>IF(D284="","",'Paramètres'!$B$6)</f>
        <v/>
      </c>
      <c r="M284" s="16">
        <f>IF(OR(J284="",F284=""),"",IFERROR(J284*F284,0))</f>
        <v/>
      </c>
      <c r="N284" s="16">
        <f>IF(OR(K284="",F284="",L284=""),"",IFERROR(K284*F284*L284,0))</f>
        <v/>
      </c>
      <c r="O284" s="16">
        <f>IF(OR(M284="",N284=""),"",IFERROR(M284+N284,0))</f>
        <v/>
      </c>
      <c r="P284" s="21" t="inlineStr"/>
      <c r="Q284" s="21" t="inlineStr"/>
      <c r="R284" s="2">
        <f>IF(D284="","",IF(COUNTIFS($D$6:$D$305,D284,$B$6:$B$305,B284)&gt;1,"Doublon employé/date",IF(OR(B284="",G284="",G284&lt;0,G284&gt;24,F284=""),"À corriger","OK")))</f>
        <v/>
      </c>
    </row>
    <row r="285">
      <c r="A285" s="21" t="inlineStr"/>
      <c r="B285" s="22" t="inlineStr"/>
      <c r="C285" s="25">
        <f>IF(B285="","",B285-MOD(B285-'Paramètres'!$B$10-('Paramètres'!$B$7-1),7))</f>
        <v/>
      </c>
      <c r="D285" s="21" t="inlineStr"/>
      <c r="E285" s="17">
        <f>IF(D285="","",IFERROR(VLOOKUP(D285,'Paramètres'!$A$14:$F$113,2,FALSE),""))</f>
        <v/>
      </c>
      <c r="F285" s="19">
        <f>IF(OR(D285="",B285=""),"",IFERROR(IF(COUNTIFS('Paramètres'!$A$14:$A$113,D285,'Paramètres'!$C$14:$C$113,"&lt;="&amp;B285)&gt;0,VLOOKUP(D285,'Paramètres'!$A$14:$D$113,4,FALSE),""),""))</f>
        <v/>
      </c>
      <c r="G285" s="24" t="inlineStr"/>
      <c r="H285" s="18">
        <f>IF(OR(D285="",C285="",B285=""),"",IFERROR(SUMIFS($G$6:$G$305,$D$6:$D$305,D285,$C$6:$C$305,C285,$B$6:$B$305,"&lt;"&amp;B285),0))</f>
        <v/>
      </c>
      <c r="I285" s="18">
        <f>IF(D285="","",'Paramètres'!$B$5)</f>
        <v/>
      </c>
      <c r="J285" s="18">
        <f>IF(OR(G285="",I285=""),"",IFERROR(MIN(G285,MAX(0,I285-H285)),0))</f>
        <v/>
      </c>
      <c r="K285" s="18">
        <f>IF(OR(G285="",J285=""),"",IFERROR(MAX(0,G285-J285),0))</f>
        <v/>
      </c>
      <c r="L285" s="18">
        <f>IF(D285="","",'Paramètres'!$B$6)</f>
        <v/>
      </c>
      <c r="M285" s="19">
        <f>IF(OR(J285="",F285=""),"",IFERROR(J285*F285,0))</f>
        <v/>
      </c>
      <c r="N285" s="19">
        <f>IF(OR(K285="",F285="",L285=""),"",IFERROR(K285*F285*L285,0))</f>
        <v/>
      </c>
      <c r="O285" s="19">
        <f>IF(OR(M285="",N285=""),"",IFERROR(M285+N285,0))</f>
        <v/>
      </c>
      <c r="P285" s="21" t="inlineStr"/>
      <c r="Q285" s="21" t="inlineStr"/>
      <c r="R285" s="17">
        <f>IF(D285="","",IF(COUNTIFS($D$6:$D$305,D285,$B$6:$B$305,B285)&gt;1,"Doublon employé/date",IF(OR(B285="",G285="",G285&lt;0,G285&gt;24,F285=""),"À corriger","OK")))</f>
        <v/>
      </c>
    </row>
    <row r="286">
      <c r="A286" s="21" t="inlineStr"/>
      <c r="B286" s="22" t="inlineStr"/>
      <c r="C286" s="23">
        <f>IF(B286="","",B286-MOD(B286-'Paramètres'!$B$10-('Paramètres'!$B$7-1),7))</f>
        <v/>
      </c>
      <c r="D286" s="21" t="inlineStr"/>
      <c r="E286" s="2">
        <f>IF(D286="","",IFERROR(VLOOKUP(D286,'Paramètres'!$A$14:$F$113,2,FALSE),""))</f>
        <v/>
      </c>
      <c r="F286" s="16">
        <f>IF(OR(D286="",B286=""),"",IFERROR(IF(COUNTIFS('Paramètres'!$A$14:$A$113,D286,'Paramètres'!$C$14:$C$113,"&lt;="&amp;B286)&gt;0,VLOOKUP(D286,'Paramètres'!$A$14:$D$113,4,FALSE),""),""))</f>
        <v/>
      </c>
      <c r="G286" s="24" t="inlineStr"/>
      <c r="H286" s="15">
        <f>IF(OR(D286="",C286="",B286=""),"",IFERROR(SUMIFS($G$6:$G$305,$D$6:$D$305,D286,$C$6:$C$305,C286,$B$6:$B$305,"&lt;"&amp;B286),0))</f>
        <v/>
      </c>
      <c r="I286" s="15">
        <f>IF(D286="","",'Paramètres'!$B$5)</f>
        <v/>
      </c>
      <c r="J286" s="15">
        <f>IF(OR(G286="",I286=""),"",IFERROR(MIN(G286,MAX(0,I286-H286)),0))</f>
        <v/>
      </c>
      <c r="K286" s="15">
        <f>IF(OR(G286="",J286=""),"",IFERROR(MAX(0,G286-J286),0))</f>
        <v/>
      </c>
      <c r="L286" s="15">
        <f>IF(D286="","",'Paramètres'!$B$6)</f>
        <v/>
      </c>
      <c r="M286" s="16">
        <f>IF(OR(J286="",F286=""),"",IFERROR(J286*F286,0))</f>
        <v/>
      </c>
      <c r="N286" s="16">
        <f>IF(OR(K286="",F286="",L286=""),"",IFERROR(K286*F286*L286,0))</f>
        <v/>
      </c>
      <c r="O286" s="16">
        <f>IF(OR(M286="",N286=""),"",IFERROR(M286+N286,0))</f>
        <v/>
      </c>
      <c r="P286" s="21" t="inlineStr"/>
      <c r="Q286" s="21" t="inlineStr"/>
      <c r="R286" s="2">
        <f>IF(D286="","",IF(COUNTIFS($D$6:$D$305,D286,$B$6:$B$305,B286)&gt;1,"Doublon employé/date",IF(OR(B286="",G286="",G286&lt;0,G286&gt;24,F286=""),"À corriger","OK")))</f>
        <v/>
      </c>
    </row>
    <row r="287">
      <c r="A287" s="21" t="inlineStr"/>
      <c r="B287" s="22" t="inlineStr"/>
      <c r="C287" s="25">
        <f>IF(B287="","",B287-MOD(B287-'Paramètres'!$B$10-('Paramètres'!$B$7-1),7))</f>
        <v/>
      </c>
      <c r="D287" s="21" t="inlineStr"/>
      <c r="E287" s="17">
        <f>IF(D287="","",IFERROR(VLOOKUP(D287,'Paramètres'!$A$14:$F$113,2,FALSE),""))</f>
        <v/>
      </c>
      <c r="F287" s="19">
        <f>IF(OR(D287="",B287=""),"",IFERROR(IF(COUNTIFS('Paramètres'!$A$14:$A$113,D287,'Paramètres'!$C$14:$C$113,"&lt;="&amp;B287)&gt;0,VLOOKUP(D287,'Paramètres'!$A$14:$D$113,4,FALSE),""),""))</f>
        <v/>
      </c>
      <c r="G287" s="24" t="inlineStr"/>
      <c r="H287" s="18">
        <f>IF(OR(D287="",C287="",B287=""),"",IFERROR(SUMIFS($G$6:$G$305,$D$6:$D$305,D287,$C$6:$C$305,C287,$B$6:$B$305,"&lt;"&amp;B287),0))</f>
        <v/>
      </c>
      <c r="I287" s="18">
        <f>IF(D287="","",'Paramètres'!$B$5)</f>
        <v/>
      </c>
      <c r="J287" s="18">
        <f>IF(OR(G287="",I287=""),"",IFERROR(MIN(G287,MAX(0,I287-H287)),0))</f>
        <v/>
      </c>
      <c r="K287" s="18">
        <f>IF(OR(G287="",J287=""),"",IFERROR(MAX(0,G287-J287),0))</f>
        <v/>
      </c>
      <c r="L287" s="18">
        <f>IF(D287="","",'Paramètres'!$B$6)</f>
        <v/>
      </c>
      <c r="M287" s="19">
        <f>IF(OR(J287="",F287=""),"",IFERROR(J287*F287,0))</f>
        <v/>
      </c>
      <c r="N287" s="19">
        <f>IF(OR(K287="",F287="",L287=""),"",IFERROR(K287*F287*L287,0))</f>
        <v/>
      </c>
      <c r="O287" s="19">
        <f>IF(OR(M287="",N287=""),"",IFERROR(M287+N287,0))</f>
        <v/>
      </c>
      <c r="P287" s="21" t="inlineStr"/>
      <c r="Q287" s="21" t="inlineStr"/>
      <c r="R287" s="17">
        <f>IF(D287="","",IF(COUNTIFS($D$6:$D$305,D287,$B$6:$B$305,B287)&gt;1,"Doublon employé/date",IF(OR(B287="",G287="",G287&lt;0,G287&gt;24,F287=""),"À corriger","OK")))</f>
        <v/>
      </c>
    </row>
    <row r="288">
      <c r="A288" s="21" t="inlineStr"/>
      <c r="B288" s="22" t="inlineStr"/>
      <c r="C288" s="23">
        <f>IF(B288="","",B288-MOD(B288-'Paramètres'!$B$10-('Paramètres'!$B$7-1),7))</f>
        <v/>
      </c>
      <c r="D288" s="21" t="inlineStr"/>
      <c r="E288" s="2">
        <f>IF(D288="","",IFERROR(VLOOKUP(D288,'Paramètres'!$A$14:$F$113,2,FALSE),""))</f>
        <v/>
      </c>
      <c r="F288" s="16">
        <f>IF(OR(D288="",B288=""),"",IFERROR(IF(COUNTIFS('Paramètres'!$A$14:$A$113,D288,'Paramètres'!$C$14:$C$113,"&lt;="&amp;B288)&gt;0,VLOOKUP(D288,'Paramètres'!$A$14:$D$113,4,FALSE),""),""))</f>
        <v/>
      </c>
      <c r="G288" s="24" t="inlineStr"/>
      <c r="H288" s="15">
        <f>IF(OR(D288="",C288="",B288=""),"",IFERROR(SUMIFS($G$6:$G$305,$D$6:$D$305,D288,$C$6:$C$305,C288,$B$6:$B$305,"&lt;"&amp;B288),0))</f>
        <v/>
      </c>
      <c r="I288" s="15">
        <f>IF(D288="","",'Paramètres'!$B$5)</f>
        <v/>
      </c>
      <c r="J288" s="15">
        <f>IF(OR(G288="",I288=""),"",IFERROR(MIN(G288,MAX(0,I288-H288)),0))</f>
        <v/>
      </c>
      <c r="K288" s="15">
        <f>IF(OR(G288="",J288=""),"",IFERROR(MAX(0,G288-J288),0))</f>
        <v/>
      </c>
      <c r="L288" s="15">
        <f>IF(D288="","",'Paramètres'!$B$6)</f>
        <v/>
      </c>
      <c r="M288" s="16">
        <f>IF(OR(J288="",F288=""),"",IFERROR(J288*F288,0))</f>
        <v/>
      </c>
      <c r="N288" s="16">
        <f>IF(OR(K288="",F288="",L288=""),"",IFERROR(K288*F288*L288,0))</f>
        <v/>
      </c>
      <c r="O288" s="16">
        <f>IF(OR(M288="",N288=""),"",IFERROR(M288+N288,0))</f>
        <v/>
      </c>
      <c r="P288" s="21" t="inlineStr"/>
      <c r="Q288" s="21" t="inlineStr"/>
      <c r="R288" s="2">
        <f>IF(D288="","",IF(COUNTIFS($D$6:$D$305,D288,$B$6:$B$305,B288)&gt;1,"Doublon employé/date",IF(OR(B288="",G288="",G288&lt;0,G288&gt;24,F288=""),"À corriger","OK")))</f>
        <v/>
      </c>
    </row>
    <row r="289">
      <c r="A289" s="21" t="inlineStr"/>
      <c r="B289" s="22" t="inlineStr"/>
      <c r="C289" s="25">
        <f>IF(B289="","",B289-MOD(B289-'Paramètres'!$B$10-('Paramètres'!$B$7-1),7))</f>
        <v/>
      </c>
      <c r="D289" s="21" t="inlineStr"/>
      <c r="E289" s="17">
        <f>IF(D289="","",IFERROR(VLOOKUP(D289,'Paramètres'!$A$14:$F$113,2,FALSE),""))</f>
        <v/>
      </c>
      <c r="F289" s="19">
        <f>IF(OR(D289="",B289=""),"",IFERROR(IF(COUNTIFS('Paramètres'!$A$14:$A$113,D289,'Paramètres'!$C$14:$C$113,"&lt;="&amp;B289)&gt;0,VLOOKUP(D289,'Paramètres'!$A$14:$D$113,4,FALSE),""),""))</f>
        <v/>
      </c>
      <c r="G289" s="24" t="inlineStr"/>
      <c r="H289" s="18">
        <f>IF(OR(D289="",C289="",B289=""),"",IFERROR(SUMIFS($G$6:$G$305,$D$6:$D$305,D289,$C$6:$C$305,C289,$B$6:$B$305,"&lt;"&amp;B289),0))</f>
        <v/>
      </c>
      <c r="I289" s="18">
        <f>IF(D289="","",'Paramètres'!$B$5)</f>
        <v/>
      </c>
      <c r="J289" s="18">
        <f>IF(OR(G289="",I289=""),"",IFERROR(MIN(G289,MAX(0,I289-H289)),0))</f>
        <v/>
      </c>
      <c r="K289" s="18">
        <f>IF(OR(G289="",J289=""),"",IFERROR(MAX(0,G289-J289),0))</f>
        <v/>
      </c>
      <c r="L289" s="18">
        <f>IF(D289="","",'Paramètres'!$B$6)</f>
        <v/>
      </c>
      <c r="M289" s="19">
        <f>IF(OR(J289="",F289=""),"",IFERROR(J289*F289,0))</f>
        <v/>
      </c>
      <c r="N289" s="19">
        <f>IF(OR(K289="",F289="",L289=""),"",IFERROR(K289*F289*L289,0))</f>
        <v/>
      </c>
      <c r="O289" s="19">
        <f>IF(OR(M289="",N289=""),"",IFERROR(M289+N289,0))</f>
        <v/>
      </c>
      <c r="P289" s="21" t="inlineStr"/>
      <c r="Q289" s="21" t="inlineStr"/>
      <c r="R289" s="17">
        <f>IF(D289="","",IF(COUNTIFS($D$6:$D$305,D289,$B$6:$B$305,B289)&gt;1,"Doublon employé/date",IF(OR(B289="",G289="",G289&lt;0,G289&gt;24,F289=""),"À corriger","OK")))</f>
        <v/>
      </c>
    </row>
    <row r="290">
      <c r="A290" s="21" t="inlineStr"/>
      <c r="B290" s="22" t="inlineStr"/>
      <c r="C290" s="23">
        <f>IF(B290="","",B290-MOD(B290-'Paramètres'!$B$10-('Paramètres'!$B$7-1),7))</f>
        <v/>
      </c>
      <c r="D290" s="21" t="inlineStr"/>
      <c r="E290" s="2">
        <f>IF(D290="","",IFERROR(VLOOKUP(D290,'Paramètres'!$A$14:$F$113,2,FALSE),""))</f>
        <v/>
      </c>
      <c r="F290" s="16">
        <f>IF(OR(D290="",B290=""),"",IFERROR(IF(COUNTIFS('Paramètres'!$A$14:$A$113,D290,'Paramètres'!$C$14:$C$113,"&lt;="&amp;B290)&gt;0,VLOOKUP(D290,'Paramètres'!$A$14:$D$113,4,FALSE),""),""))</f>
        <v/>
      </c>
      <c r="G290" s="24" t="inlineStr"/>
      <c r="H290" s="15">
        <f>IF(OR(D290="",C290="",B290=""),"",IFERROR(SUMIFS($G$6:$G$305,$D$6:$D$305,D290,$C$6:$C$305,C290,$B$6:$B$305,"&lt;"&amp;B290),0))</f>
        <v/>
      </c>
      <c r="I290" s="15">
        <f>IF(D290="","",'Paramètres'!$B$5)</f>
        <v/>
      </c>
      <c r="J290" s="15">
        <f>IF(OR(G290="",I290=""),"",IFERROR(MIN(G290,MAX(0,I290-H290)),0))</f>
        <v/>
      </c>
      <c r="K290" s="15">
        <f>IF(OR(G290="",J290=""),"",IFERROR(MAX(0,G290-J290),0))</f>
        <v/>
      </c>
      <c r="L290" s="15">
        <f>IF(D290="","",'Paramètres'!$B$6)</f>
        <v/>
      </c>
      <c r="M290" s="16">
        <f>IF(OR(J290="",F290=""),"",IFERROR(J290*F290,0))</f>
        <v/>
      </c>
      <c r="N290" s="16">
        <f>IF(OR(K290="",F290="",L290=""),"",IFERROR(K290*F290*L290,0))</f>
        <v/>
      </c>
      <c r="O290" s="16">
        <f>IF(OR(M290="",N290=""),"",IFERROR(M290+N290,0))</f>
        <v/>
      </c>
      <c r="P290" s="21" t="inlineStr"/>
      <c r="Q290" s="21" t="inlineStr"/>
      <c r="R290" s="2">
        <f>IF(D290="","",IF(COUNTIFS($D$6:$D$305,D290,$B$6:$B$305,B290)&gt;1,"Doublon employé/date",IF(OR(B290="",G290="",G290&lt;0,G290&gt;24,F290=""),"À corriger","OK")))</f>
        <v/>
      </c>
    </row>
    <row r="291">
      <c r="A291" s="21" t="inlineStr"/>
      <c r="B291" s="22" t="inlineStr"/>
      <c r="C291" s="25">
        <f>IF(B291="","",B291-MOD(B291-'Paramètres'!$B$10-('Paramètres'!$B$7-1),7))</f>
        <v/>
      </c>
      <c r="D291" s="21" t="inlineStr"/>
      <c r="E291" s="17">
        <f>IF(D291="","",IFERROR(VLOOKUP(D291,'Paramètres'!$A$14:$F$113,2,FALSE),""))</f>
        <v/>
      </c>
      <c r="F291" s="19">
        <f>IF(OR(D291="",B291=""),"",IFERROR(IF(COUNTIFS('Paramètres'!$A$14:$A$113,D291,'Paramètres'!$C$14:$C$113,"&lt;="&amp;B291)&gt;0,VLOOKUP(D291,'Paramètres'!$A$14:$D$113,4,FALSE),""),""))</f>
        <v/>
      </c>
      <c r="G291" s="24" t="inlineStr"/>
      <c r="H291" s="18">
        <f>IF(OR(D291="",C291="",B291=""),"",IFERROR(SUMIFS($G$6:$G$305,$D$6:$D$305,D291,$C$6:$C$305,C291,$B$6:$B$305,"&lt;"&amp;B291),0))</f>
        <v/>
      </c>
      <c r="I291" s="18">
        <f>IF(D291="","",'Paramètres'!$B$5)</f>
        <v/>
      </c>
      <c r="J291" s="18">
        <f>IF(OR(G291="",I291=""),"",IFERROR(MIN(G291,MAX(0,I291-H291)),0))</f>
        <v/>
      </c>
      <c r="K291" s="18">
        <f>IF(OR(G291="",J291=""),"",IFERROR(MAX(0,G291-J291),0))</f>
        <v/>
      </c>
      <c r="L291" s="18">
        <f>IF(D291="","",'Paramètres'!$B$6)</f>
        <v/>
      </c>
      <c r="M291" s="19">
        <f>IF(OR(J291="",F291=""),"",IFERROR(J291*F291,0))</f>
        <v/>
      </c>
      <c r="N291" s="19">
        <f>IF(OR(K291="",F291="",L291=""),"",IFERROR(K291*F291*L291,0))</f>
        <v/>
      </c>
      <c r="O291" s="19">
        <f>IF(OR(M291="",N291=""),"",IFERROR(M291+N291,0))</f>
        <v/>
      </c>
      <c r="P291" s="21" t="inlineStr"/>
      <c r="Q291" s="21" t="inlineStr"/>
      <c r="R291" s="17">
        <f>IF(D291="","",IF(COUNTIFS($D$6:$D$305,D291,$B$6:$B$305,B291)&gt;1,"Doublon employé/date",IF(OR(B291="",G291="",G291&lt;0,G291&gt;24,F291=""),"À corriger","OK")))</f>
        <v/>
      </c>
    </row>
    <row r="292">
      <c r="A292" s="21" t="inlineStr"/>
      <c r="B292" s="22" t="inlineStr"/>
      <c r="C292" s="23">
        <f>IF(B292="","",B292-MOD(B292-'Paramètres'!$B$10-('Paramètres'!$B$7-1),7))</f>
        <v/>
      </c>
      <c r="D292" s="21" t="inlineStr"/>
      <c r="E292" s="2">
        <f>IF(D292="","",IFERROR(VLOOKUP(D292,'Paramètres'!$A$14:$F$113,2,FALSE),""))</f>
        <v/>
      </c>
      <c r="F292" s="16">
        <f>IF(OR(D292="",B292=""),"",IFERROR(IF(COUNTIFS('Paramètres'!$A$14:$A$113,D292,'Paramètres'!$C$14:$C$113,"&lt;="&amp;B292)&gt;0,VLOOKUP(D292,'Paramètres'!$A$14:$D$113,4,FALSE),""),""))</f>
        <v/>
      </c>
      <c r="G292" s="24" t="inlineStr"/>
      <c r="H292" s="15">
        <f>IF(OR(D292="",C292="",B292=""),"",IFERROR(SUMIFS($G$6:$G$305,$D$6:$D$305,D292,$C$6:$C$305,C292,$B$6:$B$305,"&lt;"&amp;B292),0))</f>
        <v/>
      </c>
      <c r="I292" s="15">
        <f>IF(D292="","",'Paramètres'!$B$5)</f>
        <v/>
      </c>
      <c r="J292" s="15">
        <f>IF(OR(G292="",I292=""),"",IFERROR(MIN(G292,MAX(0,I292-H292)),0))</f>
        <v/>
      </c>
      <c r="K292" s="15">
        <f>IF(OR(G292="",J292=""),"",IFERROR(MAX(0,G292-J292),0))</f>
        <v/>
      </c>
      <c r="L292" s="15">
        <f>IF(D292="","",'Paramètres'!$B$6)</f>
        <v/>
      </c>
      <c r="M292" s="16">
        <f>IF(OR(J292="",F292=""),"",IFERROR(J292*F292,0))</f>
        <v/>
      </c>
      <c r="N292" s="16">
        <f>IF(OR(K292="",F292="",L292=""),"",IFERROR(K292*F292*L292,0))</f>
        <v/>
      </c>
      <c r="O292" s="16">
        <f>IF(OR(M292="",N292=""),"",IFERROR(M292+N292,0))</f>
        <v/>
      </c>
      <c r="P292" s="21" t="inlineStr"/>
      <c r="Q292" s="21" t="inlineStr"/>
      <c r="R292" s="2">
        <f>IF(D292="","",IF(COUNTIFS($D$6:$D$305,D292,$B$6:$B$305,B292)&gt;1,"Doublon employé/date",IF(OR(B292="",G292="",G292&lt;0,G292&gt;24,F292=""),"À corriger","OK")))</f>
        <v/>
      </c>
    </row>
    <row r="293">
      <c r="A293" s="21" t="inlineStr"/>
      <c r="B293" s="22" t="inlineStr"/>
      <c r="C293" s="25">
        <f>IF(B293="","",B293-MOD(B293-'Paramètres'!$B$10-('Paramètres'!$B$7-1),7))</f>
        <v/>
      </c>
      <c r="D293" s="21" t="inlineStr"/>
      <c r="E293" s="17">
        <f>IF(D293="","",IFERROR(VLOOKUP(D293,'Paramètres'!$A$14:$F$113,2,FALSE),""))</f>
        <v/>
      </c>
      <c r="F293" s="19">
        <f>IF(OR(D293="",B293=""),"",IFERROR(IF(COUNTIFS('Paramètres'!$A$14:$A$113,D293,'Paramètres'!$C$14:$C$113,"&lt;="&amp;B293)&gt;0,VLOOKUP(D293,'Paramètres'!$A$14:$D$113,4,FALSE),""),""))</f>
        <v/>
      </c>
      <c r="G293" s="24" t="inlineStr"/>
      <c r="H293" s="18">
        <f>IF(OR(D293="",C293="",B293=""),"",IFERROR(SUMIFS($G$6:$G$305,$D$6:$D$305,D293,$C$6:$C$305,C293,$B$6:$B$305,"&lt;"&amp;B293),0))</f>
        <v/>
      </c>
      <c r="I293" s="18">
        <f>IF(D293="","",'Paramètres'!$B$5)</f>
        <v/>
      </c>
      <c r="J293" s="18">
        <f>IF(OR(G293="",I293=""),"",IFERROR(MIN(G293,MAX(0,I293-H293)),0))</f>
        <v/>
      </c>
      <c r="K293" s="18">
        <f>IF(OR(G293="",J293=""),"",IFERROR(MAX(0,G293-J293),0))</f>
        <v/>
      </c>
      <c r="L293" s="18">
        <f>IF(D293="","",'Paramètres'!$B$6)</f>
        <v/>
      </c>
      <c r="M293" s="19">
        <f>IF(OR(J293="",F293=""),"",IFERROR(J293*F293,0))</f>
        <v/>
      </c>
      <c r="N293" s="19">
        <f>IF(OR(K293="",F293="",L293=""),"",IFERROR(K293*F293*L293,0))</f>
        <v/>
      </c>
      <c r="O293" s="19">
        <f>IF(OR(M293="",N293=""),"",IFERROR(M293+N293,0))</f>
        <v/>
      </c>
      <c r="P293" s="21" t="inlineStr"/>
      <c r="Q293" s="21" t="inlineStr"/>
      <c r="R293" s="17">
        <f>IF(D293="","",IF(COUNTIFS($D$6:$D$305,D293,$B$6:$B$305,B293)&gt;1,"Doublon employé/date",IF(OR(B293="",G293="",G293&lt;0,G293&gt;24,F293=""),"À corriger","OK")))</f>
        <v/>
      </c>
    </row>
    <row r="294">
      <c r="A294" s="21" t="inlineStr"/>
      <c r="B294" s="22" t="inlineStr"/>
      <c r="C294" s="23">
        <f>IF(B294="","",B294-MOD(B294-'Paramètres'!$B$10-('Paramètres'!$B$7-1),7))</f>
        <v/>
      </c>
      <c r="D294" s="21" t="inlineStr"/>
      <c r="E294" s="2">
        <f>IF(D294="","",IFERROR(VLOOKUP(D294,'Paramètres'!$A$14:$F$113,2,FALSE),""))</f>
        <v/>
      </c>
      <c r="F294" s="16">
        <f>IF(OR(D294="",B294=""),"",IFERROR(IF(COUNTIFS('Paramètres'!$A$14:$A$113,D294,'Paramètres'!$C$14:$C$113,"&lt;="&amp;B294)&gt;0,VLOOKUP(D294,'Paramètres'!$A$14:$D$113,4,FALSE),""),""))</f>
        <v/>
      </c>
      <c r="G294" s="24" t="inlineStr"/>
      <c r="H294" s="15">
        <f>IF(OR(D294="",C294="",B294=""),"",IFERROR(SUMIFS($G$6:$G$305,$D$6:$D$305,D294,$C$6:$C$305,C294,$B$6:$B$305,"&lt;"&amp;B294),0))</f>
        <v/>
      </c>
      <c r="I294" s="15">
        <f>IF(D294="","",'Paramètres'!$B$5)</f>
        <v/>
      </c>
      <c r="J294" s="15">
        <f>IF(OR(G294="",I294=""),"",IFERROR(MIN(G294,MAX(0,I294-H294)),0))</f>
        <v/>
      </c>
      <c r="K294" s="15">
        <f>IF(OR(G294="",J294=""),"",IFERROR(MAX(0,G294-J294),0))</f>
        <v/>
      </c>
      <c r="L294" s="15">
        <f>IF(D294="","",'Paramètres'!$B$6)</f>
        <v/>
      </c>
      <c r="M294" s="16">
        <f>IF(OR(J294="",F294=""),"",IFERROR(J294*F294,0))</f>
        <v/>
      </c>
      <c r="N294" s="16">
        <f>IF(OR(K294="",F294="",L294=""),"",IFERROR(K294*F294*L294,0))</f>
        <v/>
      </c>
      <c r="O294" s="16">
        <f>IF(OR(M294="",N294=""),"",IFERROR(M294+N294,0))</f>
        <v/>
      </c>
      <c r="P294" s="21" t="inlineStr"/>
      <c r="Q294" s="21" t="inlineStr"/>
      <c r="R294" s="2">
        <f>IF(D294="","",IF(COUNTIFS($D$6:$D$305,D294,$B$6:$B$305,B294)&gt;1,"Doublon employé/date",IF(OR(B294="",G294="",G294&lt;0,G294&gt;24,F294=""),"À corriger","OK")))</f>
        <v/>
      </c>
    </row>
    <row r="295">
      <c r="A295" s="21" t="inlineStr"/>
      <c r="B295" s="22" t="inlineStr"/>
      <c r="C295" s="25">
        <f>IF(B295="","",B295-MOD(B295-'Paramètres'!$B$10-('Paramètres'!$B$7-1),7))</f>
        <v/>
      </c>
      <c r="D295" s="21" t="inlineStr"/>
      <c r="E295" s="17">
        <f>IF(D295="","",IFERROR(VLOOKUP(D295,'Paramètres'!$A$14:$F$113,2,FALSE),""))</f>
        <v/>
      </c>
      <c r="F295" s="19">
        <f>IF(OR(D295="",B295=""),"",IFERROR(IF(COUNTIFS('Paramètres'!$A$14:$A$113,D295,'Paramètres'!$C$14:$C$113,"&lt;="&amp;B295)&gt;0,VLOOKUP(D295,'Paramètres'!$A$14:$D$113,4,FALSE),""),""))</f>
        <v/>
      </c>
      <c r="G295" s="24" t="inlineStr"/>
      <c r="H295" s="18">
        <f>IF(OR(D295="",C295="",B295=""),"",IFERROR(SUMIFS($G$6:$G$305,$D$6:$D$305,D295,$C$6:$C$305,C295,$B$6:$B$305,"&lt;"&amp;B295),0))</f>
        <v/>
      </c>
      <c r="I295" s="18">
        <f>IF(D295="","",'Paramètres'!$B$5)</f>
        <v/>
      </c>
      <c r="J295" s="18">
        <f>IF(OR(G295="",I295=""),"",IFERROR(MIN(G295,MAX(0,I295-H295)),0))</f>
        <v/>
      </c>
      <c r="K295" s="18">
        <f>IF(OR(G295="",J295=""),"",IFERROR(MAX(0,G295-J295),0))</f>
        <v/>
      </c>
      <c r="L295" s="18">
        <f>IF(D295="","",'Paramètres'!$B$6)</f>
        <v/>
      </c>
      <c r="M295" s="19">
        <f>IF(OR(J295="",F295=""),"",IFERROR(J295*F295,0))</f>
        <v/>
      </c>
      <c r="N295" s="19">
        <f>IF(OR(K295="",F295="",L295=""),"",IFERROR(K295*F295*L295,0))</f>
        <v/>
      </c>
      <c r="O295" s="19">
        <f>IF(OR(M295="",N295=""),"",IFERROR(M295+N295,0))</f>
        <v/>
      </c>
      <c r="P295" s="21" t="inlineStr"/>
      <c r="Q295" s="21" t="inlineStr"/>
      <c r="R295" s="17">
        <f>IF(D295="","",IF(COUNTIFS($D$6:$D$305,D295,$B$6:$B$305,B295)&gt;1,"Doublon employé/date",IF(OR(B295="",G295="",G295&lt;0,G295&gt;24,F295=""),"À corriger","OK")))</f>
        <v/>
      </c>
    </row>
    <row r="296">
      <c r="A296" s="21" t="inlineStr"/>
      <c r="B296" s="22" t="inlineStr"/>
      <c r="C296" s="23">
        <f>IF(B296="","",B296-MOD(B296-'Paramètres'!$B$10-('Paramètres'!$B$7-1),7))</f>
        <v/>
      </c>
      <c r="D296" s="21" t="inlineStr"/>
      <c r="E296" s="2">
        <f>IF(D296="","",IFERROR(VLOOKUP(D296,'Paramètres'!$A$14:$F$113,2,FALSE),""))</f>
        <v/>
      </c>
      <c r="F296" s="16">
        <f>IF(OR(D296="",B296=""),"",IFERROR(IF(COUNTIFS('Paramètres'!$A$14:$A$113,D296,'Paramètres'!$C$14:$C$113,"&lt;="&amp;B296)&gt;0,VLOOKUP(D296,'Paramètres'!$A$14:$D$113,4,FALSE),""),""))</f>
        <v/>
      </c>
      <c r="G296" s="24" t="inlineStr"/>
      <c r="H296" s="15">
        <f>IF(OR(D296="",C296="",B296=""),"",IFERROR(SUMIFS($G$6:$G$305,$D$6:$D$305,D296,$C$6:$C$305,C296,$B$6:$B$305,"&lt;"&amp;B296),0))</f>
        <v/>
      </c>
      <c r="I296" s="15">
        <f>IF(D296="","",'Paramètres'!$B$5)</f>
        <v/>
      </c>
      <c r="J296" s="15">
        <f>IF(OR(G296="",I296=""),"",IFERROR(MIN(G296,MAX(0,I296-H296)),0))</f>
        <v/>
      </c>
      <c r="K296" s="15">
        <f>IF(OR(G296="",J296=""),"",IFERROR(MAX(0,G296-J296),0))</f>
        <v/>
      </c>
      <c r="L296" s="15">
        <f>IF(D296="","",'Paramètres'!$B$6)</f>
        <v/>
      </c>
      <c r="M296" s="16">
        <f>IF(OR(J296="",F296=""),"",IFERROR(J296*F296,0))</f>
        <v/>
      </c>
      <c r="N296" s="16">
        <f>IF(OR(K296="",F296="",L296=""),"",IFERROR(K296*F296*L296,0))</f>
        <v/>
      </c>
      <c r="O296" s="16">
        <f>IF(OR(M296="",N296=""),"",IFERROR(M296+N296,0))</f>
        <v/>
      </c>
      <c r="P296" s="21" t="inlineStr"/>
      <c r="Q296" s="21" t="inlineStr"/>
      <c r="R296" s="2">
        <f>IF(D296="","",IF(COUNTIFS($D$6:$D$305,D296,$B$6:$B$305,B296)&gt;1,"Doublon employé/date",IF(OR(B296="",G296="",G296&lt;0,G296&gt;24,F296=""),"À corriger","OK")))</f>
        <v/>
      </c>
    </row>
    <row r="297">
      <c r="A297" s="21" t="inlineStr"/>
      <c r="B297" s="22" t="inlineStr"/>
      <c r="C297" s="25">
        <f>IF(B297="","",B297-MOD(B297-'Paramètres'!$B$10-('Paramètres'!$B$7-1),7))</f>
        <v/>
      </c>
      <c r="D297" s="21" t="inlineStr"/>
      <c r="E297" s="17">
        <f>IF(D297="","",IFERROR(VLOOKUP(D297,'Paramètres'!$A$14:$F$113,2,FALSE),""))</f>
        <v/>
      </c>
      <c r="F297" s="19">
        <f>IF(OR(D297="",B297=""),"",IFERROR(IF(COUNTIFS('Paramètres'!$A$14:$A$113,D297,'Paramètres'!$C$14:$C$113,"&lt;="&amp;B297)&gt;0,VLOOKUP(D297,'Paramètres'!$A$14:$D$113,4,FALSE),""),""))</f>
        <v/>
      </c>
      <c r="G297" s="24" t="inlineStr"/>
      <c r="H297" s="18">
        <f>IF(OR(D297="",C297="",B297=""),"",IFERROR(SUMIFS($G$6:$G$305,$D$6:$D$305,D297,$C$6:$C$305,C297,$B$6:$B$305,"&lt;"&amp;B297),0))</f>
        <v/>
      </c>
      <c r="I297" s="18">
        <f>IF(D297="","",'Paramètres'!$B$5)</f>
        <v/>
      </c>
      <c r="J297" s="18">
        <f>IF(OR(G297="",I297=""),"",IFERROR(MIN(G297,MAX(0,I297-H297)),0))</f>
        <v/>
      </c>
      <c r="K297" s="18">
        <f>IF(OR(G297="",J297=""),"",IFERROR(MAX(0,G297-J297),0))</f>
        <v/>
      </c>
      <c r="L297" s="18">
        <f>IF(D297="","",'Paramètres'!$B$6)</f>
        <v/>
      </c>
      <c r="M297" s="19">
        <f>IF(OR(J297="",F297=""),"",IFERROR(J297*F297,0))</f>
        <v/>
      </c>
      <c r="N297" s="19">
        <f>IF(OR(K297="",F297="",L297=""),"",IFERROR(K297*F297*L297,0))</f>
        <v/>
      </c>
      <c r="O297" s="19">
        <f>IF(OR(M297="",N297=""),"",IFERROR(M297+N297,0))</f>
        <v/>
      </c>
      <c r="P297" s="21" t="inlineStr"/>
      <c r="Q297" s="21" t="inlineStr"/>
      <c r="R297" s="17">
        <f>IF(D297="","",IF(COUNTIFS($D$6:$D$305,D297,$B$6:$B$305,B297)&gt;1,"Doublon employé/date",IF(OR(B297="",G297="",G297&lt;0,G297&gt;24,F297=""),"À corriger","OK")))</f>
        <v/>
      </c>
    </row>
    <row r="298">
      <c r="A298" s="21" t="inlineStr"/>
      <c r="B298" s="22" t="inlineStr"/>
      <c r="C298" s="23">
        <f>IF(B298="","",B298-MOD(B298-'Paramètres'!$B$10-('Paramètres'!$B$7-1),7))</f>
        <v/>
      </c>
      <c r="D298" s="21" t="inlineStr"/>
      <c r="E298" s="2">
        <f>IF(D298="","",IFERROR(VLOOKUP(D298,'Paramètres'!$A$14:$F$113,2,FALSE),""))</f>
        <v/>
      </c>
      <c r="F298" s="16">
        <f>IF(OR(D298="",B298=""),"",IFERROR(IF(COUNTIFS('Paramètres'!$A$14:$A$113,D298,'Paramètres'!$C$14:$C$113,"&lt;="&amp;B298)&gt;0,VLOOKUP(D298,'Paramètres'!$A$14:$D$113,4,FALSE),""),""))</f>
        <v/>
      </c>
      <c r="G298" s="24" t="inlineStr"/>
      <c r="H298" s="15">
        <f>IF(OR(D298="",C298="",B298=""),"",IFERROR(SUMIFS($G$6:$G$305,$D$6:$D$305,D298,$C$6:$C$305,C298,$B$6:$B$305,"&lt;"&amp;B298),0))</f>
        <v/>
      </c>
      <c r="I298" s="15">
        <f>IF(D298="","",'Paramètres'!$B$5)</f>
        <v/>
      </c>
      <c r="J298" s="15">
        <f>IF(OR(G298="",I298=""),"",IFERROR(MIN(G298,MAX(0,I298-H298)),0))</f>
        <v/>
      </c>
      <c r="K298" s="15">
        <f>IF(OR(G298="",J298=""),"",IFERROR(MAX(0,G298-J298),0))</f>
        <v/>
      </c>
      <c r="L298" s="15">
        <f>IF(D298="","",'Paramètres'!$B$6)</f>
        <v/>
      </c>
      <c r="M298" s="16">
        <f>IF(OR(J298="",F298=""),"",IFERROR(J298*F298,0))</f>
        <v/>
      </c>
      <c r="N298" s="16">
        <f>IF(OR(K298="",F298="",L298=""),"",IFERROR(K298*F298*L298,0))</f>
        <v/>
      </c>
      <c r="O298" s="16">
        <f>IF(OR(M298="",N298=""),"",IFERROR(M298+N298,0))</f>
        <v/>
      </c>
      <c r="P298" s="21" t="inlineStr"/>
      <c r="Q298" s="21" t="inlineStr"/>
      <c r="R298" s="2">
        <f>IF(D298="","",IF(COUNTIFS($D$6:$D$305,D298,$B$6:$B$305,B298)&gt;1,"Doublon employé/date",IF(OR(B298="",G298="",G298&lt;0,G298&gt;24,F298=""),"À corriger","OK")))</f>
        <v/>
      </c>
    </row>
    <row r="299">
      <c r="A299" s="21" t="inlineStr"/>
      <c r="B299" s="22" t="inlineStr"/>
      <c r="C299" s="25">
        <f>IF(B299="","",B299-MOD(B299-'Paramètres'!$B$10-('Paramètres'!$B$7-1),7))</f>
        <v/>
      </c>
      <c r="D299" s="21" t="inlineStr"/>
      <c r="E299" s="17">
        <f>IF(D299="","",IFERROR(VLOOKUP(D299,'Paramètres'!$A$14:$F$113,2,FALSE),""))</f>
        <v/>
      </c>
      <c r="F299" s="19">
        <f>IF(OR(D299="",B299=""),"",IFERROR(IF(COUNTIFS('Paramètres'!$A$14:$A$113,D299,'Paramètres'!$C$14:$C$113,"&lt;="&amp;B299)&gt;0,VLOOKUP(D299,'Paramètres'!$A$14:$D$113,4,FALSE),""),""))</f>
        <v/>
      </c>
      <c r="G299" s="24" t="inlineStr"/>
      <c r="H299" s="18">
        <f>IF(OR(D299="",C299="",B299=""),"",IFERROR(SUMIFS($G$6:$G$305,$D$6:$D$305,D299,$C$6:$C$305,C299,$B$6:$B$305,"&lt;"&amp;B299),0))</f>
        <v/>
      </c>
      <c r="I299" s="18">
        <f>IF(D299="","",'Paramètres'!$B$5)</f>
        <v/>
      </c>
      <c r="J299" s="18">
        <f>IF(OR(G299="",I299=""),"",IFERROR(MIN(G299,MAX(0,I299-H299)),0))</f>
        <v/>
      </c>
      <c r="K299" s="18">
        <f>IF(OR(G299="",J299=""),"",IFERROR(MAX(0,G299-J299),0))</f>
        <v/>
      </c>
      <c r="L299" s="18">
        <f>IF(D299="","",'Paramètres'!$B$6)</f>
        <v/>
      </c>
      <c r="M299" s="19">
        <f>IF(OR(J299="",F299=""),"",IFERROR(J299*F299,0))</f>
        <v/>
      </c>
      <c r="N299" s="19">
        <f>IF(OR(K299="",F299="",L299=""),"",IFERROR(K299*F299*L299,0))</f>
        <v/>
      </c>
      <c r="O299" s="19">
        <f>IF(OR(M299="",N299=""),"",IFERROR(M299+N299,0))</f>
        <v/>
      </c>
      <c r="P299" s="21" t="inlineStr"/>
      <c r="Q299" s="21" t="inlineStr"/>
      <c r="R299" s="17">
        <f>IF(D299="","",IF(COUNTIFS($D$6:$D$305,D299,$B$6:$B$305,B299)&gt;1,"Doublon employé/date",IF(OR(B299="",G299="",G299&lt;0,G299&gt;24,F299=""),"À corriger","OK")))</f>
        <v/>
      </c>
    </row>
    <row r="300">
      <c r="A300" s="21" t="inlineStr"/>
      <c r="B300" s="22" t="inlineStr"/>
      <c r="C300" s="23">
        <f>IF(B300="","",B300-MOD(B300-'Paramètres'!$B$10-('Paramètres'!$B$7-1),7))</f>
        <v/>
      </c>
      <c r="D300" s="21" t="inlineStr"/>
      <c r="E300" s="2">
        <f>IF(D300="","",IFERROR(VLOOKUP(D300,'Paramètres'!$A$14:$F$113,2,FALSE),""))</f>
        <v/>
      </c>
      <c r="F300" s="16">
        <f>IF(OR(D300="",B300=""),"",IFERROR(IF(COUNTIFS('Paramètres'!$A$14:$A$113,D300,'Paramètres'!$C$14:$C$113,"&lt;="&amp;B300)&gt;0,VLOOKUP(D300,'Paramètres'!$A$14:$D$113,4,FALSE),""),""))</f>
        <v/>
      </c>
      <c r="G300" s="24" t="inlineStr"/>
      <c r="H300" s="15">
        <f>IF(OR(D300="",C300="",B300=""),"",IFERROR(SUMIFS($G$6:$G$305,$D$6:$D$305,D300,$C$6:$C$305,C300,$B$6:$B$305,"&lt;"&amp;B300),0))</f>
        <v/>
      </c>
      <c r="I300" s="15">
        <f>IF(D300="","",'Paramètres'!$B$5)</f>
        <v/>
      </c>
      <c r="J300" s="15">
        <f>IF(OR(G300="",I300=""),"",IFERROR(MIN(G300,MAX(0,I300-H300)),0))</f>
        <v/>
      </c>
      <c r="K300" s="15">
        <f>IF(OR(G300="",J300=""),"",IFERROR(MAX(0,G300-J300),0))</f>
        <v/>
      </c>
      <c r="L300" s="15">
        <f>IF(D300="","",'Paramètres'!$B$6)</f>
        <v/>
      </c>
      <c r="M300" s="16">
        <f>IF(OR(J300="",F300=""),"",IFERROR(J300*F300,0))</f>
        <v/>
      </c>
      <c r="N300" s="16">
        <f>IF(OR(K300="",F300="",L300=""),"",IFERROR(K300*F300*L300,0))</f>
        <v/>
      </c>
      <c r="O300" s="16">
        <f>IF(OR(M300="",N300=""),"",IFERROR(M300+N300,0))</f>
        <v/>
      </c>
      <c r="P300" s="21" t="inlineStr"/>
      <c r="Q300" s="21" t="inlineStr"/>
      <c r="R300" s="2">
        <f>IF(D300="","",IF(COUNTIFS($D$6:$D$305,D300,$B$6:$B$305,B300)&gt;1,"Doublon employé/date",IF(OR(B300="",G300="",G300&lt;0,G300&gt;24,F300=""),"À corriger","OK")))</f>
        <v/>
      </c>
    </row>
    <row r="301">
      <c r="A301" s="21" t="inlineStr"/>
      <c r="B301" s="22" t="inlineStr"/>
      <c r="C301" s="25">
        <f>IF(B301="","",B301-MOD(B301-'Paramètres'!$B$10-('Paramètres'!$B$7-1),7))</f>
        <v/>
      </c>
      <c r="D301" s="21" t="inlineStr"/>
      <c r="E301" s="17">
        <f>IF(D301="","",IFERROR(VLOOKUP(D301,'Paramètres'!$A$14:$F$113,2,FALSE),""))</f>
        <v/>
      </c>
      <c r="F301" s="19">
        <f>IF(OR(D301="",B301=""),"",IFERROR(IF(COUNTIFS('Paramètres'!$A$14:$A$113,D301,'Paramètres'!$C$14:$C$113,"&lt;="&amp;B301)&gt;0,VLOOKUP(D301,'Paramètres'!$A$14:$D$113,4,FALSE),""),""))</f>
        <v/>
      </c>
      <c r="G301" s="24" t="inlineStr"/>
      <c r="H301" s="18">
        <f>IF(OR(D301="",C301="",B301=""),"",IFERROR(SUMIFS($G$6:$G$305,$D$6:$D$305,D301,$C$6:$C$305,C301,$B$6:$B$305,"&lt;"&amp;B301),0))</f>
        <v/>
      </c>
      <c r="I301" s="18">
        <f>IF(D301="","",'Paramètres'!$B$5)</f>
        <v/>
      </c>
      <c r="J301" s="18">
        <f>IF(OR(G301="",I301=""),"",IFERROR(MIN(G301,MAX(0,I301-H301)),0))</f>
        <v/>
      </c>
      <c r="K301" s="18">
        <f>IF(OR(G301="",J301=""),"",IFERROR(MAX(0,G301-J301),0))</f>
        <v/>
      </c>
      <c r="L301" s="18">
        <f>IF(D301="","",'Paramètres'!$B$6)</f>
        <v/>
      </c>
      <c r="M301" s="19">
        <f>IF(OR(J301="",F301=""),"",IFERROR(J301*F301,0))</f>
        <v/>
      </c>
      <c r="N301" s="19">
        <f>IF(OR(K301="",F301="",L301=""),"",IFERROR(K301*F301*L301,0))</f>
        <v/>
      </c>
      <c r="O301" s="19">
        <f>IF(OR(M301="",N301=""),"",IFERROR(M301+N301,0))</f>
        <v/>
      </c>
      <c r="P301" s="21" t="inlineStr"/>
      <c r="Q301" s="21" t="inlineStr"/>
      <c r="R301" s="17">
        <f>IF(D301="","",IF(COUNTIFS($D$6:$D$305,D301,$B$6:$B$305,B301)&gt;1,"Doublon employé/date",IF(OR(B301="",G301="",G301&lt;0,G301&gt;24,F301=""),"À corriger","OK")))</f>
        <v/>
      </c>
    </row>
    <row r="302">
      <c r="A302" s="21" t="inlineStr"/>
      <c r="B302" s="22" t="inlineStr"/>
      <c r="C302" s="23">
        <f>IF(B302="","",B302-MOD(B302-'Paramètres'!$B$10-('Paramètres'!$B$7-1),7))</f>
        <v/>
      </c>
      <c r="D302" s="21" t="inlineStr"/>
      <c r="E302" s="2">
        <f>IF(D302="","",IFERROR(VLOOKUP(D302,'Paramètres'!$A$14:$F$113,2,FALSE),""))</f>
        <v/>
      </c>
      <c r="F302" s="16">
        <f>IF(OR(D302="",B302=""),"",IFERROR(IF(COUNTIFS('Paramètres'!$A$14:$A$113,D302,'Paramètres'!$C$14:$C$113,"&lt;="&amp;B302)&gt;0,VLOOKUP(D302,'Paramètres'!$A$14:$D$113,4,FALSE),""),""))</f>
        <v/>
      </c>
      <c r="G302" s="24" t="inlineStr"/>
      <c r="H302" s="15">
        <f>IF(OR(D302="",C302="",B302=""),"",IFERROR(SUMIFS($G$6:$G$305,$D$6:$D$305,D302,$C$6:$C$305,C302,$B$6:$B$305,"&lt;"&amp;B302),0))</f>
        <v/>
      </c>
      <c r="I302" s="15">
        <f>IF(D302="","",'Paramètres'!$B$5)</f>
        <v/>
      </c>
      <c r="J302" s="15">
        <f>IF(OR(G302="",I302=""),"",IFERROR(MIN(G302,MAX(0,I302-H302)),0))</f>
        <v/>
      </c>
      <c r="K302" s="15">
        <f>IF(OR(G302="",J302=""),"",IFERROR(MAX(0,G302-J302),0))</f>
        <v/>
      </c>
      <c r="L302" s="15">
        <f>IF(D302="","",'Paramètres'!$B$6)</f>
        <v/>
      </c>
      <c r="M302" s="16">
        <f>IF(OR(J302="",F302=""),"",IFERROR(J302*F302,0))</f>
        <v/>
      </c>
      <c r="N302" s="16">
        <f>IF(OR(K302="",F302="",L302=""),"",IFERROR(K302*F302*L302,0))</f>
        <v/>
      </c>
      <c r="O302" s="16">
        <f>IF(OR(M302="",N302=""),"",IFERROR(M302+N302,0))</f>
        <v/>
      </c>
      <c r="P302" s="21" t="inlineStr"/>
      <c r="Q302" s="21" t="inlineStr"/>
      <c r="R302" s="2">
        <f>IF(D302="","",IF(COUNTIFS($D$6:$D$305,D302,$B$6:$B$305,B302)&gt;1,"Doublon employé/date",IF(OR(B302="",G302="",G302&lt;0,G302&gt;24,F302=""),"À corriger","OK")))</f>
        <v/>
      </c>
    </row>
    <row r="303">
      <c r="A303" s="21" t="inlineStr"/>
      <c r="B303" s="22" t="inlineStr"/>
      <c r="C303" s="25">
        <f>IF(B303="","",B303-MOD(B303-'Paramètres'!$B$10-('Paramètres'!$B$7-1),7))</f>
        <v/>
      </c>
      <c r="D303" s="21" t="inlineStr"/>
      <c r="E303" s="17">
        <f>IF(D303="","",IFERROR(VLOOKUP(D303,'Paramètres'!$A$14:$F$113,2,FALSE),""))</f>
        <v/>
      </c>
      <c r="F303" s="19">
        <f>IF(OR(D303="",B303=""),"",IFERROR(IF(COUNTIFS('Paramètres'!$A$14:$A$113,D303,'Paramètres'!$C$14:$C$113,"&lt;="&amp;B303)&gt;0,VLOOKUP(D303,'Paramètres'!$A$14:$D$113,4,FALSE),""),""))</f>
        <v/>
      </c>
      <c r="G303" s="24" t="inlineStr"/>
      <c r="H303" s="18">
        <f>IF(OR(D303="",C303="",B303=""),"",IFERROR(SUMIFS($G$6:$G$305,$D$6:$D$305,D303,$C$6:$C$305,C303,$B$6:$B$305,"&lt;"&amp;B303),0))</f>
        <v/>
      </c>
      <c r="I303" s="18">
        <f>IF(D303="","",'Paramètres'!$B$5)</f>
        <v/>
      </c>
      <c r="J303" s="18">
        <f>IF(OR(G303="",I303=""),"",IFERROR(MIN(G303,MAX(0,I303-H303)),0))</f>
        <v/>
      </c>
      <c r="K303" s="18">
        <f>IF(OR(G303="",J303=""),"",IFERROR(MAX(0,G303-J303),0))</f>
        <v/>
      </c>
      <c r="L303" s="18">
        <f>IF(D303="","",'Paramètres'!$B$6)</f>
        <v/>
      </c>
      <c r="M303" s="19">
        <f>IF(OR(J303="",F303=""),"",IFERROR(J303*F303,0))</f>
        <v/>
      </c>
      <c r="N303" s="19">
        <f>IF(OR(K303="",F303="",L303=""),"",IFERROR(K303*F303*L303,0))</f>
        <v/>
      </c>
      <c r="O303" s="19">
        <f>IF(OR(M303="",N303=""),"",IFERROR(M303+N303,0))</f>
        <v/>
      </c>
      <c r="P303" s="21" t="inlineStr"/>
      <c r="Q303" s="21" t="inlineStr"/>
      <c r="R303" s="17">
        <f>IF(D303="","",IF(COUNTIFS($D$6:$D$305,D303,$B$6:$B$305,B303)&gt;1,"Doublon employé/date",IF(OR(B303="",G303="",G303&lt;0,G303&gt;24,F303=""),"À corriger","OK")))</f>
        <v/>
      </c>
    </row>
    <row r="304">
      <c r="A304" s="21" t="inlineStr"/>
      <c r="B304" s="22" t="inlineStr"/>
      <c r="C304" s="23">
        <f>IF(B304="","",B304-MOD(B304-'Paramètres'!$B$10-('Paramètres'!$B$7-1),7))</f>
        <v/>
      </c>
      <c r="D304" s="21" t="inlineStr"/>
      <c r="E304" s="2">
        <f>IF(D304="","",IFERROR(VLOOKUP(D304,'Paramètres'!$A$14:$F$113,2,FALSE),""))</f>
        <v/>
      </c>
      <c r="F304" s="16">
        <f>IF(OR(D304="",B304=""),"",IFERROR(IF(COUNTIFS('Paramètres'!$A$14:$A$113,D304,'Paramètres'!$C$14:$C$113,"&lt;="&amp;B304)&gt;0,VLOOKUP(D304,'Paramètres'!$A$14:$D$113,4,FALSE),""),""))</f>
        <v/>
      </c>
      <c r="G304" s="24" t="inlineStr"/>
      <c r="H304" s="15">
        <f>IF(OR(D304="",C304="",B304=""),"",IFERROR(SUMIFS($G$6:$G$305,$D$6:$D$305,D304,$C$6:$C$305,C304,$B$6:$B$305,"&lt;"&amp;B304),0))</f>
        <v/>
      </c>
      <c r="I304" s="15">
        <f>IF(D304="","",'Paramètres'!$B$5)</f>
        <v/>
      </c>
      <c r="J304" s="15">
        <f>IF(OR(G304="",I304=""),"",IFERROR(MIN(G304,MAX(0,I304-H304)),0))</f>
        <v/>
      </c>
      <c r="K304" s="15">
        <f>IF(OR(G304="",J304=""),"",IFERROR(MAX(0,G304-J304),0))</f>
        <v/>
      </c>
      <c r="L304" s="15">
        <f>IF(D304="","",'Paramètres'!$B$6)</f>
        <v/>
      </c>
      <c r="M304" s="16">
        <f>IF(OR(J304="",F304=""),"",IFERROR(J304*F304,0))</f>
        <v/>
      </c>
      <c r="N304" s="16">
        <f>IF(OR(K304="",F304="",L304=""),"",IFERROR(K304*F304*L304,0))</f>
        <v/>
      </c>
      <c r="O304" s="16">
        <f>IF(OR(M304="",N304=""),"",IFERROR(M304+N304,0))</f>
        <v/>
      </c>
      <c r="P304" s="21" t="inlineStr"/>
      <c r="Q304" s="21" t="inlineStr"/>
      <c r="R304" s="2">
        <f>IF(D304="","",IF(COUNTIFS($D$6:$D$305,D304,$B$6:$B$305,B304)&gt;1,"Doublon employé/date",IF(OR(B304="",G304="",G304&lt;0,G304&gt;24,F304=""),"À corriger","OK")))</f>
        <v/>
      </c>
    </row>
    <row r="305">
      <c r="A305" s="21" t="inlineStr"/>
      <c r="B305" s="22" t="inlineStr"/>
      <c r="C305" s="25">
        <f>IF(B305="","",B305-MOD(B305-'Paramètres'!$B$10-('Paramètres'!$B$7-1),7))</f>
        <v/>
      </c>
      <c r="D305" s="21" t="inlineStr"/>
      <c r="E305" s="17">
        <f>IF(D305="","",IFERROR(VLOOKUP(D305,'Paramètres'!$A$14:$F$113,2,FALSE),""))</f>
        <v/>
      </c>
      <c r="F305" s="19">
        <f>IF(OR(D305="",B305=""),"",IFERROR(IF(COUNTIFS('Paramètres'!$A$14:$A$113,D305,'Paramètres'!$C$14:$C$113,"&lt;="&amp;B305)&gt;0,VLOOKUP(D305,'Paramètres'!$A$14:$D$113,4,FALSE),""),""))</f>
        <v/>
      </c>
      <c r="G305" s="24" t="inlineStr"/>
      <c r="H305" s="18">
        <f>IF(OR(D305="",C305="",B305=""),"",IFERROR(SUMIFS($G$6:$G$305,$D$6:$D$305,D305,$C$6:$C$305,C305,$B$6:$B$305,"&lt;"&amp;B305),0))</f>
        <v/>
      </c>
      <c r="I305" s="18">
        <f>IF(D305="","",'Paramètres'!$B$5)</f>
        <v/>
      </c>
      <c r="J305" s="18">
        <f>IF(OR(G305="",I305=""),"",IFERROR(MIN(G305,MAX(0,I305-H305)),0))</f>
        <v/>
      </c>
      <c r="K305" s="18">
        <f>IF(OR(G305="",J305=""),"",IFERROR(MAX(0,G305-J305),0))</f>
        <v/>
      </c>
      <c r="L305" s="18">
        <f>IF(D305="","",'Paramètres'!$B$6)</f>
        <v/>
      </c>
      <c r="M305" s="19">
        <f>IF(OR(J305="",F305=""),"",IFERROR(J305*F305,0))</f>
        <v/>
      </c>
      <c r="N305" s="19">
        <f>IF(OR(K305="",F305="",L305=""),"",IFERROR(K305*F305*L305,0))</f>
        <v/>
      </c>
      <c r="O305" s="19">
        <f>IF(OR(M305="",N305=""),"",IFERROR(M305+N305,0))</f>
        <v/>
      </c>
      <c r="P305" s="21" t="inlineStr"/>
      <c r="Q305" s="21" t="inlineStr"/>
      <c r="R305" s="17">
        <f>IF(D305="","",IF(COUNTIFS($D$6:$D$305,D305,$B$6:$B$305,B305)&gt;1,"Doublon employé/date",IF(OR(B305="",G305="",G305&lt;0,G305&gt;24,F305=""),"À corriger","OK")))</f>
        <v/>
      </c>
    </row>
  </sheetData>
  <mergeCells count="2">
    <mergeCell ref="A1:R1"/>
    <mergeCell ref="A2:R2"/>
  </mergeCells>
  <conditionalFormatting sqref="A6:R305">
    <cfRule type="expression" priority="1" dxfId="3">
      <formula>$R6="À corriger"</formula>
    </cfRule>
    <cfRule type="expression" priority="2" dxfId="4">
      <formula>$R6="Doublon employé/date"</formula>
    </cfRule>
  </conditionalFormatting>
  <conditionalFormatting sqref="K6:K305">
    <cfRule type="expression" priority="3" dxfId="0">
      <formula>$K6&gt;0</formula>
    </cfRule>
  </conditionalFormatting>
  <conditionalFormatting sqref="P6:P305">
    <cfRule type="expression" priority="4" dxfId="2">
      <formula>$P6="Approuvé"</formula>
    </cfRule>
    <cfRule type="expression" priority="5" dxfId="3">
      <formula>$P6="À corriger"</formula>
    </cfRule>
  </conditionalFormatting>
  <dataValidations count="5">
    <dataValidation sqref="A6:A305" showErrorMessage="1" showInputMessage="1" allowBlank="0" errorTitle="Numéro requis" error="Le numéro d’entrée est obligatoire." promptTitle="Numéro unique" prompt="Saisir un numéro d’entrée unique, par exemple H-2026-001." type="custom">
      <formula1>=A6&lt;&gt;""</formula1>
    </dataValidation>
    <dataValidation sqref="B6:B305" showErrorMessage="1" showInputMessage="1" allowBlank="1" errorTitle="Date invalide" error="Saisir une date valide." promptTitle="Date de travail" prompt="Saisir une date valide au format AAAA-MM-JJ." type="date" operator="greaterThan">
      <formula1>1</formula1>
    </dataValidation>
    <dataValidation sqref="D6:D305" showErrorMessage="1" showInputMessage="1" allowBlank="1" type="list">
      <formula1>='Paramètres'!$A$14:$A$113</formula1>
    </dataValidation>
    <dataValidation sqref="G6:G305" showErrorMessage="1" showInputMessage="1" allowBlank="1" errorTitle="Heures invalides" error="Les heures doivent être comprises entre 0,00 et 24,00." promptTitle="Heures travaillées" prompt="Saisir les heures travaillées pour cette date, entre 0,00 et 24,00 heures." type="decimal" operator="between">
      <formula1>0</formula1>
      <formula2>24</formula2>
    </dataValidation>
    <dataValidation sqref="P6:P305" showErrorMessage="1" showInputMessage="1" allowBlank="1" type="list">
      <formula1>='Paramètres'!$H$15:$H$17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62" customWidth="1" min="3" max="3"/>
    <col width="16" customWidth="1" min="4" max="4"/>
    <col width="12" customWidth="1" min="5" max="5"/>
    <col width="28" customWidth="1" min="6" max="6"/>
    <col width="24" customWidth="1" min="8" max="8"/>
    <col width="14" customWidth="1" min="10" max="10"/>
  </cols>
  <sheetData>
    <row r="1">
      <c r="A1" s="1" t="inlineStr">
        <is>
          <t>Important — Validation des règles de paie</t>
        </is>
      </c>
      <c r="B1" s="31" t="n"/>
      <c r="C1" s="31" t="n"/>
      <c r="D1" s="31" t="n"/>
      <c r="E1" s="31" t="n"/>
      <c r="F1" s="32" t="n"/>
    </row>
    <row r="2" ht="42" customHeight="1">
      <c r="A2" s="20" t="inlineStr">
        <is>
          <t>Les paramètres de seuil et de majoration doivent être vérifiés selon les contrats de travail, conventions collectives, politiques internes et règles applicables à l’entreprise. Ce classeur calcule les montants selon les paramètres saisis; il ne remplace pas une validation professionnelle en paie ou en normes du travail.</t>
        </is>
      </c>
      <c r="B2" s="31" t="n"/>
      <c r="C2" s="31" t="n"/>
      <c r="D2" s="31" t="n"/>
      <c r="E2" s="31" t="n"/>
      <c r="F2" s="32" t="n"/>
    </row>
    <row r="4">
      <c r="A4" s="5" t="inlineStr">
        <is>
          <t>Paramètre</t>
        </is>
      </c>
      <c r="B4" s="5" t="inlineStr">
        <is>
          <t>Valeur</t>
        </is>
      </c>
      <c r="C4" s="5" t="inlineStr">
        <is>
          <t>Description</t>
        </is>
      </c>
    </row>
    <row r="5">
      <c r="A5" s="26" t="inlineStr">
        <is>
          <t>Seuil hebdomadaire d’heures régulières</t>
        </is>
      </c>
      <c r="B5" s="24" t="n">
        <v>40</v>
      </c>
      <c r="C5" s="26" t="inlineStr">
        <is>
          <t>Nombre maximal d’heures traitées comme régulières dans une semaine de travail.</t>
        </is>
      </c>
    </row>
    <row r="6">
      <c r="A6" s="26" t="inlineStr">
        <is>
          <t>Multiplicateur des heures supplémentaires</t>
        </is>
      </c>
      <c r="B6" s="24" t="n">
        <v>1.5</v>
      </c>
      <c r="C6" s="26" t="inlineStr">
        <is>
          <t>Multiplicateur appliqué au taux horaire pour les heures supplémentaires.</t>
        </is>
      </c>
    </row>
    <row r="7">
      <c r="A7" s="26" t="inlineStr">
        <is>
          <t>Jour de début de la semaine de travail</t>
        </is>
      </c>
      <c r="B7" s="27" t="n">
        <v>1</v>
      </c>
      <c r="C7" s="26" t="inlineStr">
        <is>
          <t>1 = lundi, 2 = mardi, jusqu’à 7 = dimanche. Sert à calculer le début de semaine.</t>
        </is>
      </c>
    </row>
    <row r="8">
      <c r="A8" s="26" t="inlineStr">
        <is>
          <t>Devise</t>
        </is>
      </c>
      <c r="B8" s="28" t="inlineStr">
        <is>
          <t>CAD</t>
        </is>
      </c>
      <c r="C8" s="26" t="inlineStr">
        <is>
          <t>Dollars canadiens.</t>
        </is>
      </c>
    </row>
    <row r="9">
      <c r="A9" s="26" t="inlineStr">
        <is>
          <t>Dernière vérification des paramètres</t>
        </is>
      </c>
      <c r="B9" s="22" t="n">
        <v>46267</v>
      </c>
      <c r="C9" s="26" t="inlineStr">
        <is>
          <t>Date de la dernière révision interne des paramètres.</t>
        </is>
      </c>
    </row>
    <row r="10">
      <c r="A10" s="26" t="inlineStr">
        <is>
          <t>Date repère — lundi</t>
        </is>
      </c>
      <c r="B10" s="22" t="n">
        <v>46027</v>
      </c>
      <c r="C10" s="26" t="inlineStr">
        <is>
          <t>Date repère utilisée pour calculer le début de semaine selon le jour configuré.</t>
        </is>
      </c>
    </row>
    <row r="13">
      <c r="A13" s="5" t="inlineStr">
        <is>
          <t>Employé</t>
        </is>
      </c>
      <c r="B13" s="5" t="inlineStr">
        <is>
          <t>Poste</t>
        </is>
      </c>
      <c r="C13" s="5" t="inlineStr">
        <is>
          <t>Date d’entrée en vigueur</t>
        </is>
      </c>
      <c r="D13" s="5" t="inlineStr">
        <is>
          <t>Taux horaire</t>
        </is>
      </c>
      <c r="E13" s="5" t="inlineStr">
        <is>
          <t>Actif</t>
        </is>
      </c>
      <c r="F13" s="5" t="inlineStr">
        <is>
          <t>Note</t>
        </is>
      </c>
      <c r="H13" s="5" t="inlineStr">
        <is>
          <t>Listes de validation</t>
        </is>
      </c>
    </row>
    <row r="14">
      <c r="A14" s="21" t="inlineStr">
        <is>
          <t>Émile Bouchard</t>
        </is>
      </c>
      <c r="B14" s="21" t="inlineStr">
        <is>
          <t>Technicien de chantier</t>
        </is>
      </c>
      <c r="C14" s="22" t="n">
        <v>46023</v>
      </c>
      <c r="D14" s="29" t="n">
        <v>34.25</v>
      </c>
      <c r="E14" s="28" t="inlineStr">
        <is>
          <t>Oui</t>
        </is>
      </c>
      <c r="F14" s="21" t="inlineStr">
        <is>
          <t>Taux de référence</t>
        </is>
      </c>
      <c r="H14" s="3" t="inlineStr">
        <is>
          <t>Statuts d’approbation</t>
        </is>
      </c>
      <c r="J14" s="3" t="inlineStr">
        <is>
          <t>Oui / Non</t>
        </is>
      </c>
    </row>
    <row r="15">
      <c r="A15" s="21" t="inlineStr">
        <is>
          <t>Marc Gagnon</t>
        </is>
      </c>
      <c r="B15" s="21" t="inlineStr">
        <is>
          <t>Préposé à l’entrepôt</t>
        </is>
      </c>
      <c r="C15" s="22" t="n">
        <v>46023</v>
      </c>
      <c r="D15" s="29" t="n">
        <v>24</v>
      </c>
      <c r="E15" s="28" t="inlineStr">
        <is>
          <t>Oui</t>
        </is>
      </c>
      <c r="F15" s="21" t="inlineStr">
        <is>
          <t>Taux de référence</t>
        </is>
      </c>
      <c r="H15" s="30" t="inlineStr">
        <is>
          <t>En attente</t>
        </is>
      </c>
      <c r="J15" s="30" t="inlineStr">
        <is>
          <t>Oui</t>
        </is>
      </c>
    </row>
    <row r="16">
      <c r="A16" s="21" t="inlineStr">
        <is>
          <t>Sophie Tremblay</t>
        </is>
      </c>
      <c r="B16" s="21" t="inlineStr">
        <is>
          <t>Coordonnatrice administrative</t>
        </is>
      </c>
      <c r="C16" s="22" t="n">
        <v>46023</v>
      </c>
      <c r="D16" s="29" t="n">
        <v>29.5</v>
      </c>
      <c r="E16" s="28" t="inlineStr">
        <is>
          <t>Oui</t>
        </is>
      </c>
      <c r="F16" s="21" t="inlineStr">
        <is>
          <t>Taux de référence</t>
        </is>
      </c>
      <c r="H16" s="30" t="inlineStr">
        <is>
          <t>Approuvé</t>
        </is>
      </c>
      <c r="J16" s="30" t="inlineStr">
        <is>
          <t>Non</t>
        </is>
      </c>
    </row>
    <row r="17">
      <c r="A17" s="21" t="inlineStr"/>
      <c r="B17" s="21" t="inlineStr"/>
      <c r="C17" s="22" t="inlineStr"/>
      <c r="D17" s="29" t="inlineStr"/>
      <c r="E17" s="28" t="inlineStr"/>
      <c r="F17" s="21" t="inlineStr"/>
      <c r="H17" s="30" t="inlineStr">
        <is>
          <t>À corriger</t>
        </is>
      </c>
    </row>
    <row r="18">
      <c r="A18" s="21" t="inlineStr"/>
      <c r="B18" s="21" t="inlineStr"/>
      <c r="C18" s="22" t="inlineStr"/>
      <c r="D18" s="29" t="inlineStr"/>
      <c r="E18" s="28" t="inlineStr"/>
      <c r="F18" s="21" t="inlineStr"/>
    </row>
    <row r="19">
      <c r="A19" s="21" t="inlineStr"/>
      <c r="B19" s="21" t="inlineStr"/>
      <c r="C19" s="22" t="inlineStr"/>
      <c r="D19" s="29" t="inlineStr"/>
      <c r="E19" s="28" t="inlineStr"/>
      <c r="F19" s="21" t="inlineStr"/>
      <c r="H19" s="3" t="inlineStr">
        <is>
          <t>Note administrative</t>
        </is>
      </c>
    </row>
    <row r="20">
      <c r="A20" s="21" t="inlineStr"/>
      <c r="B20" s="21" t="inlineStr"/>
      <c r="C20" s="22" t="inlineStr"/>
      <c r="D20" s="29" t="inlineStr"/>
      <c r="E20" s="28" t="inlineStr"/>
      <c r="F20" s="21" t="inlineStr"/>
      <c r="H20" s="20" t="inlineStr">
        <is>
          <t>La liste des employés inclut toutes les lignes du tableau des taux. Retirer manuellement les anciens employés de la liste de saisie au besoin.</t>
        </is>
      </c>
      <c r="I20" s="33" t="n"/>
      <c r="J20" s="34" t="n"/>
    </row>
    <row r="21">
      <c r="A21" s="21" t="inlineStr"/>
      <c r="B21" s="21" t="inlineStr"/>
      <c r="C21" s="22" t="inlineStr"/>
      <c r="D21" s="29" t="inlineStr"/>
      <c r="E21" s="28" t="inlineStr"/>
      <c r="F21" s="21" t="inlineStr"/>
      <c r="H21" s="35" t="n"/>
      <c r="I21" s="36" t="n"/>
      <c r="J21" s="37" t="n"/>
    </row>
    <row r="22">
      <c r="A22" s="21" t="inlineStr"/>
      <c r="B22" s="21" t="inlineStr"/>
      <c r="C22" s="22" t="inlineStr"/>
      <c r="D22" s="29" t="inlineStr"/>
      <c r="E22" s="28" t="inlineStr"/>
      <c r="F22" s="21" t="inlineStr"/>
    </row>
    <row r="23">
      <c r="A23" s="21" t="inlineStr"/>
      <c r="B23" s="21" t="inlineStr"/>
      <c r="C23" s="22" t="inlineStr"/>
      <c r="D23" s="29" t="inlineStr"/>
      <c r="E23" s="28" t="inlineStr"/>
      <c r="F23" s="21" t="inlineStr"/>
    </row>
    <row r="24">
      <c r="A24" s="21" t="inlineStr"/>
      <c r="B24" s="21" t="inlineStr"/>
      <c r="C24" s="22" t="inlineStr"/>
      <c r="D24" s="29" t="inlineStr"/>
      <c r="E24" s="28" t="inlineStr"/>
      <c r="F24" s="21" t="inlineStr"/>
    </row>
    <row r="25">
      <c r="A25" s="21" t="inlineStr"/>
      <c r="B25" s="21" t="inlineStr"/>
      <c r="C25" s="22" t="inlineStr"/>
      <c r="D25" s="29" t="inlineStr"/>
      <c r="E25" s="28" t="inlineStr"/>
      <c r="F25" s="21" t="inlineStr"/>
    </row>
    <row r="26">
      <c r="A26" s="21" t="inlineStr"/>
      <c r="B26" s="21" t="inlineStr"/>
      <c r="C26" s="22" t="inlineStr"/>
      <c r="D26" s="29" t="inlineStr"/>
      <c r="E26" s="28" t="inlineStr"/>
      <c r="F26" s="21" t="inlineStr"/>
    </row>
    <row r="27">
      <c r="A27" s="21" t="inlineStr"/>
      <c r="B27" s="21" t="inlineStr"/>
      <c r="C27" s="22" t="inlineStr"/>
      <c r="D27" s="29" t="inlineStr"/>
      <c r="E27" s="28" t="inlineStr"/>
      <c r="F27" s="21" t="inlineStr"/>
    </row>
    <row r="28">
      <c r="A28" s="21" t="inlineStr"/>
      <c r="B28" s="21" t="inlineStr"/>
      <c r="C28" s="22" t="inlineStr"/>
      <c r="D28" s="29" t="inlineStr"/>
      <c r="E28" s="28" t="inlineStr"/>
      <c r="F28" s="21" t="inlineStr"/>
    </row>
    <row r="29">
      <c r="A29" s="21" t="inlineStr"/>
      <c r="B29" s="21" t="inlineStr"/>
      <c r="C29" s="22" t="inlineStr"/>
      <c r="D29" s="29" t="inlineStr"/>
      <c r="E29" s="28" t="inlineStr"/>
      <c r="F29" s="21" t="inlineStr"/>
    </row>
    <row r="30">
      <c r="A30" s="21" t="inlineStr"/>
      <c r="B30" s="21" t="inlineStr"/>
      <c r="C30" s="22" t="inlineStr"/>
      <c r="D30" s="29" t="inlineStr"/>
      <c r="E30" s="28" t="inlineStr"/>
      <c r="F30" s="21" t="inlineStr"/>
    </row>
    <row r="31">
      <c r="A31" s="21" t="inlineStr"/>
      <c r="B31" s="21" t="inlineStr"/>
      <c r="C31" s="22" t="inlineStr"/>
      <c r="D31" s="29" t="inlineStr"/>
      <c r="E31" s="28" t="inlineStr"/>
      <c r="F31" s="21" t="inlineStr"/>
    </row>
    <row r="32">
      <c r="A32" s="21" t="inlineStr"/>
      <c r="B32" s="21" t="inlineStr"/>
      <c r="C32" s="22" t="inlineStr"/>
      <c r="D32" s="29" t="inlineStr"/>
      <c r="E32" s="28" t="inlineStr"/>
      <c r="F32" s="21" t="inlineStr"/>
    </row>
    <row r="33">
      <c r="A33" s="21" t="inlineStr"/>
      <c r="B33" s="21" t="inlineStr"/>
      <c r="C33" s="22" t="inlineStr"/>
      <c r="D33" s="29" t="inlineStr"/>
      <c r="E33" s="28" t="inlineStr"/>
      <c r="F33" s="21" t="inlineStr"/>
    </row>
    <row r="34">
      <c r="A34" s="21" t="inlineStr"/>
      <c r="B34" s="21" t="inlineStr"/>
      <c r="C34" s="22" t="inlineStr"/>
      <c r="D34" s="29" t="inlineStr"/>
      <c r="E34" s="28" t="inlineStr"/>
      <c r="F34" s="21" t="inlineStr"/>
    </row>
    <row r="35">
      <c r="A35" s="21" t="inlineStr"/>
      <c r="B35" s="21" t="inlineStr"/>
      <c r="C35" s="22" t="inlineStr"/>
      <c r="D35" s="29" t="inlineStr"/>
      <c r="E35" s="28" t="inlineStr"/>
      <c r="F35" s="21" t="inlineStr"/>
    </row>
    <row r="36">
      <c r="A36" s="21" t="inlineStr"/>
      <c r="B36" s="21" t="inlineStr"/>
      <c r="C36" s="22" t="inlineStr"/>
      <c r="D36" s="29" t="inlineStr"/>
      <c r="E36" s="28" t="inlineStr"/>
      <c r="F36" s="21" t="inlineStr"/>
    </row>
    <row r="37">
      <c r="A37" s="21" t="inlineStr"/>
      <c r="B37" s="21" t="inlineStr"/>
      <c r="C37" s="22" t="inlineStr"/>
      <c r="D37" s="29" t="inlineStr"/>
      <c r="E37" s="28" t="inlineStr"/>
      <c r="F37" s="21" t="inlineStr"/>
    </row>
    <row r="38">
      <c r="A38" s="21" t="inlineStr"/>
      <c r="B38" s="21" t="inlineStr"/>
      <c r="C38" s="22" t="inlineStr"/>
      <c r="D38" s="29" t="inlineStr"/>
      <c r="E38" s="28" t="inlineStr"/>
      <c r="F38" s="21" t="inlineStr"/>
    </row>
    <row r="39">
      <c r="A39" s="21" t="inlineStr"/>
      <c r="B39" s="21" t="inlineStr"/>
      <c r="C39" s="22" t="inlineStr"/>
      <c r="D39" s="29" t="inlineStr"/>
      <c r="E39" s="28" t="inlineStr"/>
      <c r="F39" s="21" t="inlineStr"/>
    </row>
    <row r="40">
      <c r="A40" s="21" t="inlineStr"/>
      <c r="B40" s="21" t="inlineStr"/>
      <c r="C40" s="22" t="inlineStr"/>
      <c r="D40" s="29" t="inlineStr"/>
      <c r="E40" s="28" t="inlineStr"/>
      <c r="F40" s="21" t="inlineStr"/>
    </row>
    <row r="41">
      <c r="A41" s="21" t="inlineStr"/>
      <c r="B41" s="21" t="inlineStr"/>
      <c r="C41" s="22" t="inlineStr"/>
      <c r="D41" s="29" t="inlineStr"/>
      <c r="E41" s="28" t="inlineStr"/>
      <c r="F41" s="21" t="inlineStr"/>
    </row>
    <row r="42">
      <c r="A42" s="21" t="inlineStr"/>
      <c r="B42" s="21" t="inlineStr"/>
      <c r="C42" s="22" t="inlineStr"/>
      <c r="D42" s="29" t="inlineStr"/>
      <c r="E42" s="28" t="inlineStr"/>
      <c r="F42" s="21" t="inlineStr"/>
    </row>
    <row r="43">
      <c r="A43" s="21" t="inlineStr"/>
      <c r="B43" s="21" t="inlineStr"/>
      <c r="C43" s="22" t="inlineStr"/>
      <c r="D43" s="29" t="inlineStr"/>
      <c r="E43" s="28" t="inlineStr"/>
      <c r="F43" s="21" t="inlineStr"/>
    </row>
    <row r="44">
      <c r="A44" s="21" t="inlineStr"/>
      <c r="B44" s="21" t="inlineStr"/>
      <c r="C44" s="22" t="inlineStr"/>
      <c r="D44" s="29" t="inlineStr"/>
      <c r="E44" s="28" t="inlineStr"/>
      <c r="F44" s="21" t="inlineStr"/>
    </row>
    <row r="45">
      <c r="A45" s="21" t="inlineStr"/>
      <c r="B45" s="21" t="inlineStr"/>
      <c r="C45" s="22" t="inlineStr"/>
      <c r="D45" s="29" t="inlineStr"/>
      <c r="E45" s="28" t="inlineStr"/>
      <c r="F45" s="21" t="inlineStr"/>
    </row>
    <row r="46">
      <c r="A46" s="21" t="inlineStr"/>
      <c r="B46" s="21" t="inlineStr"/>
      <c r="C46" s="22" t="inlineStr"/>
      <c r="D46" s="29" t="inlineStr"/>
      <c r="E46" s="28" t="inlineStr"/>
      <c r="F46" s="21" t="inlineStr"/>
    </row>
    <row r="47">
      <c r="A47" s="21" t="inlineStr"/>
      <c r="B47" s="21" t="inlineStr"/>
      <c r="C47" s="22" t="inlineStr"/>
      <c r="D47" s="29" t="inlineStr"/>
      <c r="E47" s="28" t="inlineStr"/>
      <c r="F47" s="21" t="inlineStr"/>
    </row>
    <row r="48">
      <c r="A48" s="21" t="inlineStr"/>
      <c r="B48" s="21" t="inlineStr"/>
      <c r="C48" s="22" t="inlineStr"/>
      <c r="D48" s="29" t="inlineStr"/>
      <c r="E48" s="28" t="inlineStr"/>
      <c r="F48" s="21" t="inlineStr"/>
    </row>
    <row r="49">
      <c r="A49" s="21" t="inlineStr"/>
      <c r="B49" s="21" t="inlineStr"/>
      <c r="C49" s="22" t="inlineStr"/>
      <c r="D49" s="29" t="inlineStr"/>
      <c r="E49" s="28" t="inlineStr"/>
      <c r="F49" s="21" t="inlineStr"/>
    </row>
    <row r="50">
      <c r="A50" s="21" t="inlineStr"/>
      <c r="B50" s="21" t="inlineStr"/>
      <c r="C50" s="22" t="inlineStr"/>
      <c r="D50" s="29" t="inlineStr"/>
      <c r="E50" s="28" t="inlineStr"/>
      <c r="F50" s="21" t="inlineStr"/>
    </row>
    <row r="51">
      <c r="A51" s="21" t="inlineStr"/>
      <c r="B51" s="21" t="inlineStr"/>
      <c r="C51" s="22" t="inlineStr"/>
      <c r="D51" s="29" t="inlineStr"/>
      <c r="E51" s="28" t="inlineStr"/>
      <c r="F51" s="21" t="inlineStr"/>
    </row>
    <row r="52">
      <c r="A52" s="21" t="inlineStr"/>
      <c r="B52" s="21" t="inlineStr"/>
      <c r="C52" s="22" t="inlineStr"/>
      <c r="D52" s="29" t="inlineStr"/>
      <c r="E52" s="28" t="inlineStr"/>
      <c r="F52" s="21" t="inlineStr"/>
    </row>
    <row r="53">
      <c r="A53" s="21" t="inlineStr"/>
      <c r="B53" s="21" t="inlineStr"/>
      <c r="C53" s="22" t="inlineStr"/>
      <c r="D53" s="29" t="inlineStr"/>
      <c r="E53" s="28" t="inlineStr"/>
      <c r="F53" s="21" t="inlineStr"/>
    </row>
    <row r="54">
      <c r="A54" s="21" t="inlineStr"/>
      <c r="B54" s="21" t="inlineStr"/>
      <c r="C54" s="22" t="inlineStr"/>
      <c r="D54" s="29" t="inlineStr"/>
      <c r="E54" s="28" t="inlineStr"/>
      <c r="F54" s="21" t="inlineStr"/>
    </row>
    <row r="55">
      <c r="A55" s="21" t="inlineStr"/>
      <c r="B55" s="21" t="inlineStr"/>
      <c r="C55" s="22" t="inlineStr"/>
      <c r="D55" s="29" t="inlineStr"/>
      <c r="E55" s="28" t="inlineStr"/>
      <c r="F55" s="21" t="inlineStr"/>
    </row>
    <row r="56">
      <c r="A56" s="21" t="inlineStr"/>
      <c r="B56" s="21" t="inlineStr"/>
      <c r="C56" s="22" t="inlineStr"/>
      <c r="D56" s="29" t="inlineStr"/>
      <c r="E56" s="28" t="inlineStr"/>
      <c r="F56" s="21" t="inlineStr"/>
    </row>
    <row r="57">
      <c r="A57" s="21" t="inlineStr"/>
      <c r="B57" s="21" t="inlineStr"/>
      <c r="C57" s="22" t="inlineStr"/>
      <c r="D57" s="29" t="inlineStr"/>
      <c r="E57" s="28" t="inlineStr"/>
      <c r="F57" s="21" t="inlineStr"/>
    </row>
    <row r="58">
      <c r="A58" s="21" t="inlineStr"/>
      <c r="B58" s="21" t="inlineStr"/>
      <c r="C58" s="22" t="inlineStr"/>
      <c r="D58" s="29" t="inlineStr"/>
      <c r="E58" s="28" t="inlineStr"/>
      <c r="F58" s="21" t="inlineStr"/>
    </row>
    <row r="59">
      <c r="A59" s="21" t="inlineStr"/>
      <c r="B59" s="21" t="inlineStr"/>
      <c r="C59" s="22" t="inlineStr"/>
      <c r="D59" s="29" t="inlineStr"/>
      <c r="E59" s="28" t="inlineStr"/>
      <c r="F59" s="21" t="inlineStr"/>
    </row>
    <row r="60">
      <c r="A60" s="21" t="inlineStr"/>
      <c r="B60" s="21" t="inlineStr"/>
      <c r="C60" s="22" t="inlineStr"/>
      <c r="D60" s="29" t="inlineStr"/>
      <c r="E60" s="28" t="inlineStr"/>
      <c r="F60" s="21" t="inlineStr"/>
    </row>
    <row r="61">
      <c r="A61" s="21" t="inlineStr"/>
      <c r="B61" s="21" t="inlineStr"/>
      <c r="C61" s="22" t="inlineStr"/>
      <c r="D61" s="29" t="inlineStr"/>
      <c r="E61" s="28" t="inlineStr"/>
      <c r="F61" s="21" t="inlineStr"/>
    </row>
    <row r="62">
      <c r="A62" s="21" t="inlineStr"/>
      <c r="B62" s="21" t="inlineStr"/>
      <c r="C62" s="22" t="inlineStr"/>
      <c r="D62" s="29" t="inlineStr"/>
      <c r="E62" s="28" t="inlineStr"/>
      <c r="F62" s="21" t="inlineStr"/>
    </row>
    <row r="63">
      <c r="A63" s="21" t="inlineStr"/>
      <c r="B63" s="21" t="inlineStr"/>
      <c r="C63" s="22" t="inlineStr"/>
      <c r="D63" s="29" t="inlineStr"/>
      <c r="E63" s="28" t="inlineStr"/>
      <c r="F63" s="21" t="inlineStr"/>
    </row>
    <row r="64">
      <c r="A64" s="21" t="inlineStr"/>
      <c r="B64" s="21" t="inlineStr"/>
      <c r="C64" s="22" t="inlineStr"/>
      <c r="D64" s="29" t="inlineStr"/>
      <c r="E64" s="28" t="inlineStr"/>
      <c r="F64" s="21" t="inlineStr"/>
    </row>
    <row r="65">
      <c r="A65" s="21" t="inlineStr"/>
      <c r="B65" s="21" t="inlineStr"/>
      <c r="C65" s="22" t="inlineStr"/>
      <c r="D65" s="29" t="inlineStr"/>
      <c r="E65" s="28" t="inlineStr"/>
      <c r="F65" s="21" t="inlineStr"/>
    </row>
    <row r="66">
      <c r="A66" s="21" t="inlineStr"/>
      <c r="B66" s="21" t="inlineStr"/>
      <c r="C66" s="22" t="inlineStr"/>
      <c r="D66" s="29" t="inlineStr"/>
      <c r="E66" s="28" t="inlineStr"/>
      <c r="F66" s="21" t="inlineStr"/>
    </row>
    <row r="67">
      <c r="A67" s="21" t="inlineStr"/>
      <c r="B67" s="21" t="inlineStr"/>
      <c r="C67" s="22" t="inlineStr"/>
      <c r="D67" s="29" t="inlineStr"/>
      <c r="E67" s="28" t="inlineStr"/>
      <c r="F67" s="21" t="inlineStr"/>
    </row>
    <row r="68">
      <c r="A68" s="21" t="inlineStr"/>
      <c r="B68" s="21" t="inlineStr"/>
      <c r="C68" s="22" t="inlineStr"/>
      <c r="D68" s="29" t="inlineStr"/>
      <c r="E68" s="28" t="inlineStr"/>
      <c r="F68" s="21" t="inlineStr"/>
    </row>
    <row r="69">
      <c r="A69" s="21" t="inlineStr"/>
      <c r="B69" s="21" t="inlineStr"/>
      <c r="C69" s="22" t="inlineStr"/>
      <c r="D69" s="29" t="inlineStr"/>
      <c r="E69" s="28" t="inlineStr"/>
      <c r="F69" s="21" t="inlineStr"/>
    </row>
    <row r="70">
      <c r="A70" s="21" t="inlineStr"/>
      <c r="B70" s="21" t="inlineStr"/>
      <c r="C70" s="22" t="inlineStr"/>
      <c r="D70" s="29" t="inlineStr"/>
      <c r="E70" s="28" t="inlineStr"/>
      <c r="F70" s="21" t="inlineStr"/>
    </row>
    <row r="71">
      <c r="A71" s="21" t="inlineStr"/>
      <c r="B71" s="21" t="inlineStr"/>
      <c r="C71" s="22" t="inlineStr"/>
      <c r="D71" s="29" t="inlineStr"/>
      <c r="E71" s="28" t="inlineStr"/>
      <c r="F71" s="21" t="inlineStr"/>
    </row>
    <row r="72">
      <c r="A72" s="21" t="inlineStr"/>
      <c r="B72" s="21" t="inlineStr"/>
      <c r="C72" s="22" t="inlineStr"/>
      <c r="D72" s="29" t="inlineStr"/>
      <c r="E72" s="28" t="inlineStr"/>
      <c r="F72" s="21" t="inlineStr"/>
    </row>
    <row r="73">
      <c r="A73" s="21" t="inlineStr"/>
      <c r="B73" s="21" t="inlineStr"/>
      <c r="C73" s="22" t="inlineStr"/>
      <c r="D73" s="29" t="inlineStr"/>
      <c r="E73" s="28" t="inlineStr"/>
      <c r="F73" s="21" t="inlineStr"/>
    </row>
    <row r="74">
      <c r="A74" s="21" t="inlineStr"/>
      <c r="B74" s="21" t="inlineStr"/>
      <c r="C74" s="22" t="inlineStr"/>
      <c r="D74" s="29" t="inlineStr"/>
      <c r="E74" s="28" t="inlineStr"/>
      <c r="F74" s="21" t="inlineStr"/>
    </row>
    <row r="75">
      <c r="A75" s="21" t="inlineStr"/>
      <c r="B75" s="21" t="inlineStr"/>
      <c r="C75" s="22" t="inlineStr"/>
      <c r="D75" s="29" t="inlineStr"/>
      <c r="E75" s="28" t="inlineStr"/>
      <c r="F75" s="21" t="inlineStr"/>
    </row>
    <row r="76">
      <c r="A76" s="21" t="inlineStr"/>
      <c r="B76" s="21" t="inlineStr"/>
      <c r="C76" s="22" t="inlineStr"/>
      <c r="D76" s="29" t="inlineStr"/>
      <c r="E76" s="28" t="inlineStr"/>
      <c r="F76" s="21" t="inlineStr"/>
    </row>
    <row r="77">
      <c r="A77" s="21" t="inlineStr"/>
      <c r="B77" s="21" t="inlineStr"/>
      <c r="C77" s="22" t="inlineStr"/>
      <c r="D77" s="29" t="inlineStr"/>
      <c r="E77" s="28" t="inlineStr"/>
      <c r="F77" s="21" t="inlineStr"/>
    </row>
    <row r="78">
      <c r="A78" s="21" t="inlineStr"/>
      <c r="B78" s="21" t="inlineStr"/>
      <c r="C78" s="22" t="inlineStr"/>
      <c r="D78" s="29" t="inlineStr"/>
      <c r="E78" s="28" t="inlineStr"/>
      <c r="F78" s="21" t="inlineStr"/>
    </row>
    <row r="79">
      <c r="A79" s="21" t="inlineStr"/>
      <c r="B79" s="21" t="inlineStr"/>
      <c r="C79" s="22" t="inlineStr"/>
      <c r="D79" s="29" t="inlineStr"/>
      <c r="E79" s="28" t="inlineStr"/>
      <c r="F79" s="21" t="inlineStr"/>
    </row>
    <row r="80">
      <c r="A80" s="21" t="inlineStr"/>
      <c r="B80" s="21" t="inlineStr"/>
      <c r="C80" s="22" t="inlineStr"/>
      <c r="D80" s="29" t="inlineStr"/>
      <c r="E80" s="28" t="inlineStr"/>
      <c r="F80" s="21" t="inlineStr"/>
    </row>
    <row r="81">
      <c r="A81" s="21" t="inlineStr"/>
      <c r="B81" s="21" t="inlineStr"/>
      <c r="C81" s="22" t="inlineStr"/>
      <c r="D81" s="29" t="inlineStr"/>
      <c r="E81" s="28" t="inlineStr"/>
      <c r="F81" s="21" t="inlineStr"/>
    </row>
    <row r="82">
      <c r="A82" s="21" t="inlineStr"/>
      <c r="B82" s="21" t="inlineStr"/>
      <c r="C82" s="22" t="inlineStr"/>
      <c r="D82" s="29" t="inlineStr"/>
      <c r="E82" s="28" t="inlineStr"/>
      <c r="F82" s="21" t="inlineStr"/>
    </row>
    <row r="83">
      <c r="A83" s="21" t="inlineStr"/>
      <c r="B83" s="21" t="inlineStr"/>
      <c r="C83" s="22" t="inlineStr"/>
      <c r="D83" s="29" t="inlineStr"/>
      <c r="E83" s="28" t="inlineStr"/>
      <c r="F83" s="21" t="inlineStr"/>
    </row>
    <row r="84">
      <c r="A84" s="21" t="inlineStr"/>
      <c r="B84" s="21" t="inlineStr"/>
      <c r="C84" s="22" t="inlineStr"/>
      <c r="D84" s="29" t="inlineStr"/>
      <c r="E84" s="28" t="inlineStr"/>
      <c r="F84" s="21" t="inlineStr"/>
    </row>
    <row r="85">
      <c r="A85" s="21" t="inlineStr"/>
      <c r="B85" s="21" t="inlineStr"/>
      <c r="C85" s="22" t="inlineStr"/>
      <c r="D85" s="29" t="inlineStr"/>
      <c r="E85" s="28" t="inlineStr"/>
      <c r="F85" s="21" t="inlineStr"/>
    </row>
    <row r="86">
      <c r="A86" s="21" t="inlineStr"/>
      <c r="B86" s="21" t="inlineStr"/>
      <c r="C86" s="22" t="inlineStr"/>
      <c r="D86" s="29" t="inlineStr"/>
      <c r="E86" s="28" t="inlineStr"/>
      <c r="F86" s="21" t="inlineStr"/>
    </row>
    <row r="87">
      <c r="A87" s="21" t="inlineStr"/>
      <c r="B87" s="21" t="inlineStr"/>
      <c r="C87" s="22" t="inlineStr"/>
      <c r="D87" s="29" t="inlineStr"/>
      <c r="E87" s="28" t="inlineStr"/>
      <c r="F87" s="21" t="inlineStr"/>
    </row>
    <row r="88">
      <c r="A88" s="21" t="inlineStr"/>
      <c r="B88" s="21" t="inlineStr"/>
      <c r="C88" s="22" t="inlineStr"/>
      <c r="D88" s="29" t="inlineStr"/>
      <c r="E88" s="28" t="inlineStr"/>
      <c r="F88" s="21" t="inlineStr"/>
    </row>
    <row r="89">
      <c r="A89" s="21" t="inlineStr"/>
      <c r="B89" s="21" t="inlineStr"/>
      <c r="C89" s="22" t="inlineStr"/>
      <c r="D89" s="29" t="inlineStr"/>
      <c r="E89" s="28" t="inlineStr"/>
      <c r="F89" s="21" t="inlineStr"/>
    </row>
    <row r="90">
      <c r="A90" s="21" t="inlineStr"/>
      <c r="B90" s="21" t="inlineStr"/>
      <c r="C90" s="22" t="inlineStr"/>
      <c r="D90" s="29" t="inlineStr"/>
      <c r="E90" s="28" t="inlineStr"/>
      <c r="F90" s="21" t="inlineStr"/>
    </row>
    <row r="91">
      <c r="A91" s="21" t="inlineStr"/>
      <c r="B91" s="21" t="inlineStr"/>
      <c r="C91" s="22" t="inlineStr"/>
      <c r="D91" s="29" t="inlineStr"/>
      <c r="E91" s="28" t="inlineStr"/>
      <c r="F91" s="21" t="inlineStr"/>
    </row>
    <row r="92">
      <c r="A92" s="21" t="inlineStr"/>
      <c r="B92" s="21" t="inlineStr"/>
      <c r="C92" s="22" t="inlineStr"/>
      <c r="D92" s="29" t="inlineStr"/>
      <c r="E92" s="28" t="inlineStr"/>
      <c r="F92" s="21" t="inlineStr"/>
    </row>
    <row r="93">
      <c r="A93" s="21" t="inlineStr"/>
      <c r="B93" s="21" t="inlineStr"/>
      <c r="C93" s="22" t="inlineStr"/>
      <c r="D93" s="29" t="inlineStr"/>
      <c r="E93" s="28" t="inlineStr"/>
      <c r="F93" s="21" t="inlineStr"/>
    </row>
    <row r="94">
      <c r="A94" s="21" t="inlineStr"/>
      <c r="B94" s="21" t="inlineStr"/>
      <c r="C94" s="22" t="inlineStr"/>
      <c r="D94" s="29" t="inlineStr"/>
      <c r="E94" s="28" t="inlineStr"/>
      <c r="F94" s="21" t="inlineStr"/>
    </row>
    <row r="95">
      <c r="A95" s="21" t="inlineStr"/>
      <c r="B95" s="21" t="inlineStr"/>
      <c r="C95" s="22" t="inlineStr"/>
      <c r="D95" s="29" t="inlineStr"/>
      <c r="E95" s="28" t="inlineStr"/>
      <c r="F95" s="21" t="inlineStr"/>
    </row>
    <row r="96">
      <c r="A96" s="21" t="inlineStr"/>
      <c r="B96" s="21" t="inlineStr"/>
      <c r="C96" s="22" t="inlineStr"/>
      <c r="D96" s="29" t="inlineStr"/>
      <c r="E96" s="28" t="inlineStr"/>
      <c r="F96" s="21" t="inlineStr"/>
    </row>
    <row r="97">
      <c r="A97" s="21" t="inlineStr"/>
      <c r="B97" s="21" t="inlineStr"/>
      <c r="C97" s="22" t="inlineStr"/>
      <c r="D97" s="29" t="inlineStr"/>
      <c r="E97" s="28" t="inlineStr"/>
      <c r="F97" s="21" t="inlineStr"/>
    </row>
    <row r="98">
      <c r="A98" s="21" t="inlineStr"/>
      <c r="B98" s="21" t="inlineStr"/>
      <c r="C98" s="22" t="inlineStr"/>
      <c r="D98" s="29" t="inlineStr"/>
      <c r="E98" s="28" t="inlineStr"/>
      <c r="F98" s="21" t="inlineStr"/>
    </row>
    <row r="99">
      <c r="A99" s="21" t="inlineStr"/>
      <c r="B99" s="21" t="inlineStr"/>
      <c r="C99" s="22" t="inlineStr"/>
      <c r="D99" s="29" t="inlineStr"/>
      <c r="E99" s="28" t="inlineStr"/>
      <c r="F99" s="21" t="inlineStr"/>
    </row>
    <row r="100">
      <c r="A100" s="21" t="inlineStr"/>
      <c r="B100" s="21" t="inlineStr"/>
      <c r="C100" s="22" t="inlineStr"/>
      <c r="D100" s="29" t="inlineStr"/>
      <c r="E100" s="28" t="inlineStr"/>
      <c r="F100" s="21" t="inlineStr"/>
    </row>
    <row r="101">
      <c r="A101" s="21" t="inlineStr"/>
      <c r="B101" s="21" t="inlineStr"/>
      <c r="C101" s="22" t="inlineStr"/>
      <c r="D101" s="29" t="inlineStr"/>
      <c r="E101" s="28" t="inlineStr"/>
      <c r="F101" s="21" t="inlineStr"/>
    </row>
    <row r="102">
      <c r="A102" s="21" t="inlineStr"/>
      <c r="B102" s="21" t="inlineStr"/>
      <c r="C102" s="22" t="inlineStr"/>
      <c r="D102" s="29" t="inlineStr"/>
      <c r="E102" s="28" t="inlineStr"/>
      <c r="F102" s="21" t="inlineStr"/>
    </row>
    <row r="103">
      <c r="A103" s="21" t="inlineStr"/>
      <c r="B103" s="21" t="inlineStr"/>
      <c r="C103" s="22" t="inlineStr"/>
      <c r="D103" s="29" t="inlineStr"/>
      <c r="E103" s="28" t="inlineStr"/>
      <c r="F103" s="21" t="inlineStr"/>
    </row>
    <row r="104">
      <c r="A104" s="21" t="inlineStr"/>
      <c r="B104" s="21" t="inlineStr"/>
      <c r="C104" s="22" t="inlineStr"/>
      <c r="D104" s="29" t="inlineStr"/>
      <c r="E104" s="28" t="inlineStr"/>
      <c r="F104" s="21" t="inlineStr"/>
    </row>
    <row r="105">
      <c r="A105" s="21" t="inlineStr"/>
      <c r="B105" s="21" t="inlineStr"/>
      <c r="C105" s="22" t="inlineStr"/>
      <c r="D105" s="29" t="inlineStr"/>
      <c r="E105" s="28" t="inlineStr"/>
      <c r="F105" s="21" t="inlineStr"/>
    </row>
    <row r="106">
      <c r="A106" s="21" t="inlineStr"/>
      <c r="B106" s="21" t="inlineStr"/>
      <c r="C106" s="22" t="inlineStr"/>
      <c r="D106" s="29" t="inlineStr"/>
      <c r="E106" s="28" t="inlineStr"/>
      <c r="F106" s="21" t="inlineStr"/>
    </row>
    <row r="107">
      <c r="A107" s="21" t="inlineStr"/>
      <c r="B107" s="21" t="inlineStr"/>
      <c r="C107" s="22" t="inlineStr"/>
      <c r="D107" s="29" t="inlineStr"/>
      <c r="E107" s="28" t="inlineStr"/>
      <c r="F107" s="21" t="inlineStr"/>
    </row>
    <row r="108">
      <c r="A108" s="21" t="inlineStr"/>
      <c r="B108" s="21" t="inlineStr"/>
      <c r="C108" s="22" t="inlineStr"/>
      <c r="D108" s="29" t="inlineStr"/>
      <c r="E108" s="28" t="inlineStr"/>
      <c r="F108" s="21" t="inlineStr"/>
    </row>
    <row r="109">
      <c r="A109" s="21" t="inlineStr"/>
      <c r="B109" s="21" t="inlineStr"/>
      <c r="C109" s="22" t="inlineStr"/>
      <c r="D109" s="29" t="inlineStr"/>
      <c r="E109" s="28" t="inlineStr"/>
      <c r="F109" s="21" t="inlineStr"/>
    </row>
    <row r="110">
      <c r="A110" s="21" t="inlineStr"/>
      <c r="B110" s="21" t="inlineStr"/>
      <c r="C110" s="22" t="inlineStr"/>
      <c r="D110" s="29" t="inlineStr"/>
      <c r="E110" s="28" t="inlineStr"/>
      <c r="F110" s="21" t="inlineStr"/>
    </row>
    <row r="111">
      <c r="A111" s="21" t="inlineStr"/>
      <c r="B111" s="21" t="inlineStr"/>
      <c r="C111" s="22" t="inlineStr"/>
      <c r="D111" s="29" t="inlineStr"/>
      <c r="E111" s="28" t="inlineStr"/>
      <c r="F111" s="21" t="inlineStr"/>
    </row>
    <row r="112">
      <c r="A112" s="21" t="inlineStr"/>
      <c r="B112" s="21" t="inlineStr"/>
      <c r="C112" s="22" t="inlineStr"/>
      <c r="D112" s="29" t="inlineStr"/>
      <c r="E112" s="28" t="inlineStr"/>
      <c r="F112" s="21" t="inlineStr"/>
    </row>
    <row r="113">
      <c r="A113" s="21" t="inlineStr"/>
      <c r="B113" s="21" t="inlineStr"/>
      <c r="C113" s="22" t="inlineStr"/>
      <c r="D113" s="29" t="inlineStr"/>
      <c r="E113" s="28" t="inlineStr"/>
      <c r="F113" s="21" t="inlineStr"/>
    </row>
  </sheetData>
  <mergeCells count="3">
    <mergeCell ref="A1:F1"/>
    <mergeCell ref="A2:F2"/>
    <mergeCell ref="H20:J21"/>
  </mergeCells>
  <dataValidations count="6">
    <dataValidation sqref="B5" showErrorMessage="1" showInputMessage="1" allowBlank="0" errorTitle="Valeur invalide" error="Le seuil doit être supérieur à 0 et inférieur ou égal à 168." promptTitle="Validation par l’entreprise" prompt="Saisir un seuil supérieur à 0 et inférieur ou égal à 168. Cette valeur doit être validée par l’entreprise." type="decimal" operator="between">
      <formula1>0.01</formula1>
      <formula2>168</formula2>
    </dataValidation>
    <dataValidation sqref="B6" showErrorMessage="1" showInputMessage="1" allowBlank="0" errorTitle="Valeur invalide" error="Le multiplicateur doit être supérieur à 0 et inférieur ou égal à 5." promptTitle="Validation par l’entreprise" prompt="Saisir un multiplicateur supérieur à 0 et inférieur ou égal à 5. Cette valeur doit être validée par l’entreprise." type="decimal" operator="between">
      <formula1>0.01</formula1>
      <formula2>5</formula2>
    </dataValidation>
    <dataValidation sqref="B7" showErrorMessage="1" showInputMessage="1" allowBlank="0" errorTitle="Valeur invalide" error="Le jour doit être un nombre entier entre 1 et 7." promptTitle="Validation par l’entreprise" prompt="Saisir un jour de début entre 1 et 7. Cette valeur doit être validée par l’entreprise." type="whole" operator="between">
      <formula1>1</formula1>
      <formula2>7</formula2>
    </dataValidation>
    <dataValidation sqref="B9" showErrorMessage="1" showInputMessage="1" allowBlank="0" type="date" operator="greaterThan">
      <formula1>1</formula1>
    </dataValidation>
    <dataValidation sqref="E14:E113" showErrorMessage="1" showInputMessage="1" allowBlank="1" type="list">
      <formula1>='Paramètres'!$J$15:$J$16</formula1>
    </dataValidation>
    <dataValidation sqref="D14:D113" showErrorMessage="1" showInputMessage="1" allowBlank="1" type="decimal" operator="greaterThan">
      <formula1>0</formula1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2026-09-02T13:38:46Z</dcterms:created>
  <dcterms:modified xmlns:dcterms="http://purl.org/dc/terms/" xmlns:xsi="http://www.w3.org/2001/XMLSchema-instance" xsi:type="dcterms:W3CDTF">2026-09-02T13:38:46Z</dcterms:modified>
</cp:coreProperties>
</file>