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amètres" sheetId="1" state="visible" r:id="rId1"/>
    <sheet xmlns:r="http://schemas.openxmlformats.org/officeDocument/2006/relationships" name="Employés" sheetId="2" state="visible" r:id="rId2"/>
    <sheet xmlns:r="http://schemas.openxmlformats.org/officeDocument/2006/relationships" name="Feuille de temps" sheetId="3" state="visible" r:id="rId3"/>
    <sheet xmlns:r="http://schemas.openxmlformats.org/officeDocument/2006/relationships" name="Tableau de bord" sheetId="4" state="visible" r:id="rId4"/>
  </sheets>
  <definedNames>
    <definedName name="_xlnm.Print_Area" localSheetId="2">'Feuille de temps'!$A$1:$Q$512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0 [$$-fr-CA]"/>
    <numFmt numFmtId="166" formatCode="hh:mm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404040"/>
      <sz val="10"/>
    </font>
    <font>
      <name val="Calibri"/>
      <i val="1"/>
      <color rgb="009C5700"/>
      <sz val="9"/>
    </font>
    <font>
      <name val="Calibri"/>
      <b val="1"/>
      <color rgb="00FFFFFF"/>
      <sz val="10"/>
    </font>
    <font>
      <name val="Calibri"/>
      <b val="1"/>
      <color rgb="00FFFFFF"/>
      <sz val="11"/>
    </font>
    <font>
      <name val="Calibri"/>
      <color rgb="001F1F1F"/>
      <sz val="10"/>
    </font>
    <font>
      <name val="Calibri"/>
      <b val="1"/>
      <color rgb="001F1F1F"/>
      <sz val="10"/>
    </font>
  </fonts>
  <fills count="8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FCE4D6"/>
      </patternFill>
    </fill>
    <fill>
      <patternFill patternType="solid">
        <fgColor rgb="002D6A9F"/>
      </patternFill>
    </fill>
    <fill>
      <patternFill patternType="solid">
        <fgColor rgb="00F2F7FB"/>
      </patternFill>
    </fill>
    <fill>
      <patternFill patternType="solid">
        <fgColor rgb="00FFF4D6"/>
      </patternFill>
    </fill>
    <fill>
      <patternFill patternType="solid">
        <fgColor rgb="00E7EDF2"/>
      </patternFill>
    </fill>
  </fills>
  <borders count="3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top style="medium">
        <color rgb="00004B87"/>
      </top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3" borderId="0" applyAlignment="1" pivotButton="0" quotePrefix="0" xfId="0">
      <alignment horizontal="left" vertical="top" wrapText="1"/>
    </xf>
    <xf numFmtId="0" fontId="4" fillId="4" borderId="0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top" wrapText="1"/>
    </xf>
    <xf numFmtId="2" fontId="6" fillId="6" borderId="1" applyAlignment="1" applyProtection="1" pivotButton="0" quotePrefix="0" xfId="0">
      <alignment horizontal="left" vertical="top" wrapText="1"/>
      <protection locked="0" hidden="0"/>
    </xf>
    <xf numFmtId="164" fontId="6" fillId="6" borderId="1" applyAlignment="1" applyProtection="1" pivotButton="0" quotePrefix="0" xfId="0">
      <alignment horizontal="left" vertical="top" wrapText="1"/>
      <protection locked="0" hidden="0"/>
    </xf>
    <xf numFmtId="0" fontId="6" fillId="6" borderId="1" applyAlignment="1" applyProtection="1" pivotButton="0" quotePrefix="0" xfId="0">
      <alignment horizontal="left" vertical="top" wrapText="1"/>
      <protection locked="0" hidden="0"/>
    </xf>
    <xf numFmtId="0" fontId="6" fillId="6" borderId="1" applyAlignment="1" applyProtection="1" pivotButton="0" quotePrefix="0" xfId="0">
      <alignment horizontal="left" vertical="center"/>
      <protection locked="0" hidden="0"/>
    </xf>
    <xf numFmtId="0" fontId="6" fillId="5" borderId="1" applyAlignment="1" pivotButton="0" quotePrefix="0" xfId="0">
      <alignment horizontal="left" vertical="center"/>
    </xf>
    <xf numFmtId="1" fontId="6" fillId="6" borderId="1" applyAlignment="1" applyProtection="1" pivotButton="0" quotePrefix="0" xfId="0">
      <alignment horizontal="left" vertical="top" wrapText="1"/>
      <protection locked="0" hidden="0"/>
    </xf>
    <xf numFmtId="49" fontId="6" fillId="6" borderId="1" applyAlignment="1" applyProtection="1" pivotButton="0" quotePrefix="0" xfId="0">
      <alignment horizontal="left" vertical="top" wrapText="1"/>
      <protection locked="0" hidden="0"/>
    </xf>
    <xf numFmtId="49" fontId="6" fillId="6" borderId="1" applyAlignment="1" applyProtection="1" pivotButton="0" quotePrefix="0" xfId="0">
      <alignment horizontal="left" vertical="center"/>
      <protection locked="0" hidden="0"/>
    </xf>
    <xf numFmtId="165" fontId="6" fillId="6" borderId="1" applyAlignment="1" applyProtection="1" pivotButton="0" quotePrefix="0" xfId="0">
      <alignment horizontal="left" vertical="center"/>
      <protection locked="0" hidden="0"/>
    </xf>
    <xf numFmtId="2" fontId="6" fillId="6" borderId="1" applyAlignment="1" applyProtection="1" pivotButton="0" quotePrefix="0" xfId="0">
      <alignment horizontal="left" vertical="center"/>
      <protection locked="0" hidden="0"/>
    </xf>
    <xf numFmtId="0" fontId="7" fillId="6" borderId="0" applyAlignment="1" pivotButton="0" quotePrefix="0" xfId="0">
      <alignment horizontal="center" vertical="center"/>
    </xf>
    <xf numFmtId="0" fontId="7" fillId="7" borderId="0" applyAlignment="1" pivotButton="0" quotePrefix="0" xfId="0">
      <alignment horizontal="center" vertical="center"/>
    </xf>
    <xf numFmtId="1" fontId="6" fillId="7" borderId="1" applyAlignment="1" pivotButton="0" quotePrefix="0" xfId="0">
      <alignment horizontal="left" vertical="top" wrapText="1"/>
    </xf>
    <xf numFmtId="166" fontId="6" fillId="6" borderId="1" applyAlignment="1" applyProtection="1" pivotButton="0" quotePrefix="0" xfId="0">
      <alignment horizontal="left" vertical="top" wrapText="1"/>
      <protection locked="0" hidden="0"/>
    </xf>
    <xf numFmtId="2" fontId="6" fillId="7" borderId="1" applyAlignment="1" pivotButton="0" quotePrefix="0" xfId="0">
      <alignment horizontal="left" vertical="top" wrapText="1"/>
    </xf>
    <xf numFmtId="165" fontId="6" fillId="7" borderId="1" applyAlignment="1" pivotButton="0" quotePrefix="0" xfId="0">
      <alignment horizontal="left" vertical="top" wrapText="1"/>
    </xf>
    <xf numFmtId="0" fontId="6" fillId="7" borderId="1" applyAlignment="1" pivotButton="0" quotePrefix="0" xfId="0">
      <alignment horizontal="left" vertical="top" wrapText="1"/>
    </xf>
    <xf numFmtId="0" fontId="7" fillId="5" borderId="1" applyAlignment="1" pivotButton="0" quotePrefix="0" xfId="0">
      <alignment horizontal="left" vertical="top" wrapText="1"/>
    </xf>
    <xf numFmtId="2" fontId="7" fillId="7" borderId="1" applyAlignment="1" pivotButton="0" quotePrefix="0" xfId="0">
      <alignment horizontal="right" vertical="center"/>
    </xf>
    <xf numFmtId="1" fontId="7" fillId="7" borderId="1" applyAlignment="1" pivotButton="0" quotePrefix="0" xfId="0">
      <alignment horizontal="right" vertical="center"/>
    </xf>
    <xf numFmtId="0" fontId="7" fillId="4" borderId="1" applyAlignment="1" pivotButton="0" quotePrefix="0" xfId="0">
      <alignment horizontal="left" vertical="center"/>
    </xf>
    <xf numFmtId="164" fontId="6" fillId="6" borderId="1" applyAlignment="1" applyProtection="1" pivotButton="0" quotePrefix="0" xfId="0">
      <alignment horizontal="center" vertical="center"/>
      <protection locked="0" hidden="0"/>
    </xf>
    <xf numFmtId="0" fontId="6" fillId="6" borderId="1" applyAlignment="1" applyProtection="1" pivotButton="0" quotePrefix="0" xfId="0">
      <alignment horizontal="center" vertical="center"/>
      <protection locked="0" hidden="0"/>
    </xf>
    <xf numFmtId="165" fontId="7" fillId="7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2" fontId="6" fillId="7" borderId="1" applyAlignment="1" pivotButton="0" quotePrefix="0" xfId="0">
      <alignment horizontal="right" vertical="center"/>
    </xf>
    <xf numFmtId="165" fontId="6" fillId="7" borderId="1" applyAlignment="1" pivotButton="0" quotePrefix="0" xfId="0">
      <alignment horizontal="right" vertical="center"/>
    </xf>
    <xf numFmtId="0" fontId="7" fillId="5" borderId="2" applyAlignment="1" pivotButton="0" quotePrefix="0" xfId="0">
      <alignment horizontal="left" vertical="center"/>
    </xf>
    <xf numFmtId="2" fontId="7" fillId="5" borderId="2" applyAlignment="1" pivotButton="0" quotePrefix="0" xfId="0">
      <alignment horizontal="right" vertical="center"/>
    </xf>
    <xf numFmtId="165" fontId="7" fillId="5" borderId="2" applyAlignment="1" pivotButton="0" quotePrefix="0" xfId="0">
      <alignment horizontal="right" vertical="center"/>
    </xf>
    <xf numFmtId="2" fontId="7" fillId="7" borderId="1" applyAlignment="1" pivotButton="0" quotePrefix="0" xfId="0">
      <alignment horizontal="center" vertical="center"/>
    </xf>
    <xf numFmtId="0" fontId="7" fillId="7" borderId="1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ill>
        <patternFill patternType="solid">
          <fgColor rgb="00E1E5EA"/>
        </patternFill>
      </fill>
    </dxf>
    <dxf>
      <fill>
        <patternFill patternType="solid">
          <fgColor rgb="00F4CCCC"/>
        </patternFill>
      </fill>
    </dxf>
    <dxf>
      <fill>
        <patternFill patternType="solid">
          <fgColor rgb="00FCE4D6"/>
        </patternFill>
      </fill>
    </dxf>
    <dxf>
      <fill>
        <patternFill patternType="solid">
          <fgColor rgb="00FFF4D6"/>
        </patternFill>
      </fill>
    </dxf>
    <dxf>
      <fill>
        <patternFill patternType="solid">
          <fgColor rgb="00D9EAD3"/>
        </patternFill>
      </fill>
    </dxf>
    <dxf>
      <fill>
        <patternFill patternType="solid">
          <fgColor rgb="00DDEBF7"/>
        </patternFill>
      </fill>
    </dxf>
    <dxf>
      <font>
        <name val="Calibri"/>
        <b val="1"/>
        <color rgb="00FFFFFF"/>
        <sz val="10"/>
      </font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Heures payables par employé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bord'!C11</f>
            </strRef>
          </tx>
          <spPr>
            <a:solidFill xmlns:a="http://schemas.openxmlformats.org/drawingml/2006/main">
              <a:srgbClr val="2D6A9F"/>
            </a:solidFill>
            <a:ln xmlns:a="http://schemas.openxmlformats.org/drawingml/2006/main">
              <a:prstDash val="solid"/>
            </a:ln>
          </spPr>
          <cat>
            <numRef>
              <f>'Tableau de bord'!$B$12:$B$111</f>
            </numRef>
          </cat>
          <val>
            <numRef>
              <f>'Tableau de bord'!$C$12:$C$111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Employés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Heures payables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Modèle</author>
  </authors>
  <commentList>
    <comment ref="B5" authorId="0" shapeId="0">
      <text>
        <t>Ce paramètre est fourni à titre d’exemple. L’entreprise doit confirmer sa politique interne, sa convention collective ou les règles applicables.</t>
      </text>
    </comment>
    <comment ref="B6" authorId="0" shapeId="0">
      <text>
        <t>Ce paramètre est fourni à titre d’exemple. L’entreprise doit confirmer sa politique interne, sa convention collective ou les règles applicables.</t>
      </text>
    </comment>
  </commentList>
</comments>
</file>

<file path=xl/comments/comment2.xml><?xml version="1.0" encoding="utf-8"?>
<comments xmlns="http://schemas.openxmlformats.org/spreadsheetml/2006/main">
  <authors>
    <author>Modèle</author>
  </authors>
  <commentList>
    <comment ref="A5" authorId="0" shapeId="0">
      <text>
        <t>Utiliser un identifiant unique au format E-001, E-002, etc.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9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Parametres" displayName="tblParametres" ref="A4:C10" headerRowCount="1">
  <autoFilter ref="A4:C10"/>
  <tableColumns count="3">
    <tableColumn id="1" name="Paramètre"/>
    <tableColumn id="2" name="Valeur"/>
    <tableColumn id="3" name="Descriptio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DatesFermees" displayName="tblDatesFermees" ref="E4:F54" headerRowCount="1">
  <autoFilter ref="E4:F54"/>
  <tableColumns count="2">
    <tableColumn id="5" name="Date non travaillée"/>
    <tableColumn id="6" name="Motif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Listes" displayName="tblListes" ref="H4:N104" headerRowCount="1">
  <autoFilter ref="H4:N104"/>
  <tableColumns count="7">
    <tableColumn id="8" name="État d’approbation"/>
    <tableColumn id="9" name="Réservé 1"/>
    <tableColumn id="10" name="Statut d’employé"/>
    <tableColumn id="11" name="Réservé 2"/>
    <tableColumn id="12" name="Client ou projet"/>
    <tableColumn id="13" name="Réservé 3"/>
    <tableColumn id="14" name="Filtre employé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blEmployes" displayName="tblEmployes" ref="A4:F104" headerRowCount="1">
  <autoFilter ref="A4:F104"/>
  <tableColumns count="6">
    <tableColumn id="1" name="ID employé"/>
    <tableColumn id="2" name="Nom complet"/>
    <tableColumn id="3" name="Poste ou service"/>
    <tableColumn id="4" name="Taux horaire"/>
    <tableColumn id="5" name="Heures hebdomadaires prévues"/>
    <tableColumn id="6" name="Statut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blFeuilleTemps" displayName="tblFeuilleTemps" ref="A5:Q505" headerRowCount="1">
  <autoFilter ref="A5:Q505"/>
  <tableColumns count="17">
    <tableColumn id="1" name="No entrée"/>
    <tableColumn id="2" name="Date"/>
    <tableColumn id="3" name="ID employé"/>
    <tableColumn id="4" name="Client ou projet"/>
    <tableColumn id="5" name="Description du travail"/>
    <tableColumn id="6" name="Heure de début"/>
    <tableColumn id="7" name="Heure de fin"/>
    <tableColumn id="8" name="Pause non payée (h)"/>
    <tableColumn id="9" name="Heures prévues"/>
    <tableColumn id="10" name="Durée brute (h)"/>
    <tableColumn id="11" name="Heures payables"/>
    <tableColumn id="12" name="Heures régulières"/>
    <tableColumn id="13" name="Heures supplémentaires"/>
    <tableColumn id="14" name="Taux horaire"/>
    <tableColumn id="15" name="Coût brut indicatif"/>
    <tableColumn id="16" name="Approbation"/>
    <tableColumn id="17" name="Contrôle de saisi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60" customWidth="1" min="3" max="3"/>
    <col width="3" customWidth="1" min="4" max="4"/>
    <col width="22" customWidth="1" min="5" max="5"/>
    <col width="42" customWidth="1" min="6" max="6"/>
    <col width="3" customWidth="1" min="7" max="7"/>
    <col width="20" customWidth="1" min="8" max="8"/>
    <col width="12" customWidth="1" min="9" max="9"/>
    <col width="18" customWidth="1" min="10" max="10"/>
    <col width="12" customWidth="1" min="11" max="11"/>
    <col width="28" customWidth="1" min="12" max="12"/>
    <col width="12" customWidth="1" min="13" max="13"/>
    <col width="18" customWidth="1" min="14" max="14"/>
  </cols>
  <sheetData>
    <row r="1" ht="24" customHeight="1">
      <c r="A1" s="1" t="inlineStr">
        <is>
          <t>Paramètres de la feuille de temps</t>
        </is>
      </c>
    </row>
    <row r="2" ht="34" customHeight="1">
      <c r="A2" s="2" t="inlineStr">
        <is>
          <t>Les valeurs ci-dessous sont des paramètres internes de l’entreprise et doivent être vérifiées avant utilisation.</t>
        </is>
      </c>
      <c r="E2" s="3" t="inlineStr">
        <is>
          <t>Saisir uniquement les dates de fermeture ou les jours non travaillés applicables à votre entreprise. Cette liste ne remplace pas la validation des jours fériés et obligations applicables.</t>
        </is>
      </c>
    </row>
    <row r="3">
      <c r="A3" s="4" t="inlineStr">
        <is>
          <t>Paramètres de calcul</t>
        </is>
      </c>
      <c r="E3" s="4" t="inlineStr">
        <is>
          <t>Dates non travaillées applicables à l’entreprise</t>
        </is>
      </c>
      <c r="H3" s="4" t="inlineStr">
        <is>
          <t>Listes de validation</t>
        </is>
      </c>
    </row>
    <row r="4">
      <c r="A4" s="5" t="inlineStr">
        <is>
          <t>Paramètre</t>
        </is>
      </c>
      <c r="B4" s="5" t="inlineStr">
        <is>
          <t>Valeur</t>
        </is>
      </c>
      <c r="C4" s="5" t="inlineStr">
        <is>
          <t>Description</t>
        </is>
      </c>
      <c r="E4" s="5" t="inlineStr">
        <is>
          <t>Date non travaillée</t>
        </is>
      </c>
      <c r="F4" s="5" t="inlineStr">
        <is>
          <t>Motif</t>
        </is>
      </c>
      <c r="H4" s="5" t="inlineStr">
        <is>
          <t>État d’approbation</t>
        </is>
      </c>
      <c r="I4" s="5" t="inlineStr">
        <is>
          <t>Réservé 1</t>
        </is>
      </c>
      <c r="J4" s="5" t="inlineStr">
        <is>
          <t>Statut d’employé</t>
        </is>
      </c>
      <c r="K4" s="5" t="inlineStr">
        <is>
          <t>Réservé 2</t>
        </is>
      </c>
      <c r="L4" s="5" t="inlineStr">
        <is>
          <t>Client ou projet</t>
        </is>
      </c>
      <c r="M4" s="5" t="inlineStr">
        <is>
          <t>Réservé 3</t>
        </is>
      </c>
      <c r="N4" s="5" t="inlineStr">
        <is>
          <t>Filtre employé</t>
        </is>
      </c>
    </row>
    <row r="5">
      <c r="A5" s="6" t="inlineStr">
        <is>
          <t>Seuil quotidien des heures supplémentaires</t>
        </is>
      </c>
      <c r="B5" s="7" t="n">
        <v>8</v>
      </c>
      <c r="C5" s="6" t="inlineStr">
        <is>
          <t>Nombre d’heures payables au-delà duquel les heures sont classées comme supplémentaires. Valeur interne à confirmer par l’entreprise.</t>
        </is>
      </c>
      <c r="E5" s="8" t="n">
        <v>46269</v>
      </c>
      <c r="F5" s="9" t="inlineStr">
        <is>
          <t>Fermeture interne — exemple</t>
        </is>
      </c>
      <c r="H5" s="10" t="inlineStr">
        <is>
          <t>À approuver</t>
        </is>
      </c>
      <c r="I5" s="11" t="n"/>
      <c r="J5" s="10" t="inlineStr">
        <is>
          <t>Actif</t>
        </is>
      </c>
      <c r="K5" s="11" t="n"/>
      <c r="L5" s="10" t="inlineStr">
        <is>
          <t>Atelier Bouchard inc.</t>
        </is>
      </c>
      <c r="M5" s="11" t="n"/>
      <c r="N5" s="10" t="inlineStr">
        <is>
          <t>Tous</t>
        </is>
      </c>
    </row>
    <row r="6">
      <c r="A6" s="6" t="inlineStr">
        <is>
          <t>Multiplicateur des heures supplémentaires</t>
        </is>
      </c>
      <c r="B6" s="7" t="n">
        <v>1.5</v>
      </c>
      <c r="C6" s="6" t="inlineStr">
        <is>
          <t>Multiplicateur appliqué au taux horaire pour les heures supplémentaires. Valeur interne à confirmer par l’entreprise.</t>
        </is>
      </c>
      <c r="E6" s="8" t="n"/>
      <c r="F6" s="9" t="n"/>
      <c r="H6" s="10" t="inlineStr">
        <is>
          <t>Approuvé</t>
        </is>
      </c>
      <c r="I6" s="11" t="n"/>
      <c r="J6" s="10" t="inlineStr">
        <is>
          <t>Inactif</t>
        </is>
      </c>
      <c r="K6" s="11" t="n"/>
      <c r="L6" s="10" t="inlineStr">
        <is>
          <t>Clinique Nordik</t>
        </is>
      </c>
      <c r="M6" s="11" t="n"/>
      <c r="N6" s="10" t="inlineStr">
        <is>
          <t>E-001</t>
        </is>
      </c>
    </row>
    <row r="7">
      <c r="A7" s="6" t="inlineStr">
        <is>
          <t>Nombre de jours ouvrables par semaine</t>
        </is>
      </c>
      <c r="B7" s="12" t="n">
        <v>5</v>
      </c>
      <c r="C7" s="6" t="inlineStr">
        <is>
          <t>Utilisé pour répartir les heures hebdomadaires prévues sur les jours de semaine.</t>
        </is>
      </c>
      <c r="E7" s="8" t="n"/>
      <c r="F7" s="9" t="n"/>
      <c r="H7" s="10" t="inlineStr">
        <is>
          <t>Refusé</t>
        </is>
      </c>
      <c r="I7" s="11" t="n"/>
      <c r="J7" s="10" t="n"/>
      <c r="K7" s="11" t="n"/>
      <c r="L7" s="10" t="inlineStr">
        <is>
          <t>Services Tremblay</t>
        </is>
      </c>
      <c r="M7" s="11" t="n"/>
      <c r="N7" s="10" t="inlineStr">
        <is>
          <t>E-002</t>
        </is>
      </c>
    </row>
    <row r="8">
      <c r="A8" s="6" t="inlineStr">
        <is>
          <t>Devise</t>
        </is>
      </c>
      <c r="B8" s="13" t="inlineStr">
        <is>
          <t>CAD</t>
        </is>
      </c>
      <c r="C8" s="6" t="inlineStr">
        <is>
          <t>Devise d’affichage du classeur.</t>
        </is>
      </c>
      <c r="E8" s="8" t="n"/>
      <c r="F8" s="9" t="n"/>
      <c r="H8" s="10" t="n"/>
      <c r="I8" s="11" t="n"/>
      <c r="J8" s="10" t="n"/>
      <c r="K8" s="11" t="n"/>
      <c r="L8" s="10" t="inlineStr">
        <is>
          <t>Administration interne</t>
        </is>
      </c>
      <c r="M8" s="11" t="n"/>
      <c r="N8" s="10" t="inlineStr">
        <is>
          <t>E-003</t>
        </is>
      </c>
    </row>
    <row r="9">
      <c r="A9" s="6" t="inlineStr">
        <is>
          <t>Code de province</t>
        </is>
      </c>
      <c r="B9" s="13" t="inlineStr">
        <is>
          <t>QC</t>
        </is>
      </c>
      <c r="C9" s="6" t="inlineStr">
        <is>
          <t>Référence administrative interne.</t>
        </is>
      </c>
      <c r="E9" s="8" t="n"/>
      <c r="F9" s="9" t="n"/>
      <c r="H9" s="10" t="n"/>
      <c r="I9" s="11" t="n"/>
      <c r="J9" s="10" t="n"/>
      <c r="K9" s="11" t="n"/>
      <c r="L9" s="10" t="inlineStr">
        <is>
          <t>Développement des affaires</t>
        </is>
      </c>
      <c r="M9" s="11" t="n"/>
      <c r="N9" s="10" t="n"/>
    </row>
    <row r="10">
      <c r="A10" s="6" t="inlineStr">
        <is>
          <t>Version du modèle</t>
        </is>
      </c>
      <c r="B10" s="13" t="inlineStr">
        <is>
          <t>1.0</t>
        </is>
      </c>
      <c r="C10" s="6" t="inlineStr">
        <is>
          <t>Version du classeur.</t>
        </is>
      </c>
      <c r="E10" s="8" t="n"/>
      <c r="F10" s="9" t="n"/>
      <c r="H10" s="10" t="n"/>
      <c r="I10" s="11" t="n"/>
      <c r="J10" s="10" t="n"/>
      <c r="K10" s="11" t="n"/>
      <c r="L10" s="10" t="n"/>
      <c r="M10" s="11" t="n"/>
      <c r="N10" s="10" t="n"/>
    </row>
    <row r="11">
      <c r="E11" s="8" t="n"/>
      <c r="F11" s="9" t="n"/>
      <c r="H11" s="10" t="n"/>
      <c r="I11" s="11" t="n"/>
      <c r="J11" s="10" t="n"/>
      <c r="K11" s="11" t="n"/>
      <c r="L11" s="10" t="n"/>
      <c r="M11" s="11" t="n"/>
      <c r="N11" s="10" t="n"/>
    </row>
    <row r="12">
      <c r="E12" s="8" t="n"/>
      <c r="F12" s="9" t="n"/>
      <c r="H12" s="10" t="n"/>
      <c r="I12" s="11" t="n"/>
      <c r="J12" s="10" t="n"/>
      <c r="K12" s="11" t="n"/>
      <c r="L12" s="10" t="n"/>
      <c r="M12" s="11" t="n"/>
      <c r="N12" s="10" t="n"/>
    </row>
    <row r="13">
      <c r="E13" s="8" t="n"/>
      <c r="F13" s="9" t="n"/>
      <c r="H13" s="10" t="n"/>
      <c r="I13" s="11" t="n"/>
      <c r="J13" s="10" t="n"/>
      <c r="K13" s="11" t="n"/>
      <c r="L13" s="10" t="n"/>
      <c r="M13" s="11" t="n"/>
      <c r="N13" s="10" t="n"/>
    </row>
    <row r="14">
      <c r="E14" s="8" t="n"/>
      <c r="F14" s="9" t="n"/>
      <c r="H14" s="10" t="n"/>
      <c r="I14" s="11" t="n"/>
      <c r="J14" s="10" t="n"/>
      <c r="K14" s="11" t="n"/>
      <c r="L14" s="10" t="n"/>
      <c r="M14" s="11" t="n"/>
      <c r="N14" s="10" t="n"/>
    </row>
    <row r="15">
      <c r="E15" s="8" t="n"/>
      <c r="F15" s="9" t="n"/>
      <c r="H15" s="10" t="n"/>
      <c r="I15" s="11" t="n"/>
      <c r="J15" s="10" t="n"/>
      <c r="K15" s="11" t="n"/>
      <c r="L15" s="10" t="n"/>
      <c r="M15" s="11" t="n"/>
      <c r="N15" s="10" t="n"/>
    </row>
    <row r="16">
      <c r="E16" s="8" t="n"/>
      <c r="F16" s="9" t="n"/>
      <c r="H16" s="10" t="n"/>
      <c r="I16" s="11" t="n"/>
      <c r="J16" s="10" t="n"/>
      <c r="K16" s="11" t="n"/>
      <c r="L16" s="10" t="n"/>
      <c r="M16" s="11" t="n"/>
      <c r="N16" s="10" t="n"/>
    </row>
    <row r="17">
      <c r="E17" s="8" t="n"/>
      <c r="F17" s="9" t="n"/>
      <c r="H17" s="10" t="n"/>
      <c r="I17" s="11" t="n"/>
      <c r="J17" s="10" t="n"/>
      <c r="K17" s="11" t="n"/>
      <c r="L17" s="10" t="n"/>
      <c r="M17" s="11" t="n"/>
      <c r="N17" s="10" t="n"/>
    </row>
    <row r="18">
      <c r="E18" s="8" t="n"/>
      <c r="F18" s="9" t="n"/>
      <c r="H18" s="10" t="n"/>
      <c r="I18" s="11" t="n"/>
      <c r="J18" s="10" t="n"/>
      <c r="K18" s="11" t="n"/>
      <c r="L18" s="10" t="n"/>
      <c r="M18" s="11" t="n"/>
      <c r="N18" s="10" t="n"/>
    </row>
    <row r="19">
      <c r="E19" s="8" t="n"/>
      <c r="F19" s="9" t="n"/>
      <c r="H19" s="10" t="n"/>
      <c r="I19" s="11" t="n"/>
      <c r="J19" s="10" t="n"/>
      <c r="K19" s="11" t="n"/>
      <c r="L19" s="10" t="n"/>
      <c r="M19" s="11" t="n"/>
      <c r="N19" s="10" t="n"/>
    </row>
    <row r="20">
      <c r="E20" s="8" t="n"/>
      <c r="F20" s="9" t="n"/>
      <c r="H20" s="10" t="n"/>
      <c r="I20" s="11" t="n"/>
      <c r="J20" s="10" t="n"/>
      <c r="K20" s="11" t="n"/>
      <c r="L20" s="10" t="n"/>
      <c r="M20" s="11" t="n"/>
      <c r="N20" s="10" t="n"/>
    </row>
    <row r="21">
      <c r="E21" s="8" t="n"/>
      <c r="F21" s="9" t="n"/>
      <c r="H21" s="10" t="n"/>
      <c r="I21" s="11" t="n"/>
      <c r="J21" s="10" t="n"/>
      <c r="K21" s="11" t="n"/>
      <c r="L21" s="10" t="n"/>
      <c r="M21" s="11" t="n"/>
      <c r="N21" s="10" t="n"/>
    </row>
    <row r="22">
      <c r="E22" s="8" t="n"/>
      <c r="F22" s="9" t="n"/>
      <c r="H22" s="10" t="n"/>
      <c r="I22" s="11" t="n"/>
      <c r="J22" s="10" t="n"/>
      <c r="K22" s="11" t="n"/>
      <c r="L22" s="10" t="n"/>
      <c r="M22" s="11" t="n"/>
      <c r="N22" s="10" t="n"/>
    </row>
    <row r="23">
      <c r="E23" s="8" t="n"/>
      <c r="F23" s="9" t="n"/>
      <c r="H23" s="10" t="n"/>
      <c r="I23" s="11" t="n"/>
      <c r="J23" s="10" t="n"/>
      <c r="K23" s="11" t="n"/>
      <c r="L23" s="10" t="n"/>
      <c r="M23" s="11" t="n"/>
      <c r="N23" s="10" t="n"/>
    </row>
    <row r="24">
      <c r="E24" s="8" t="n"/>
      <c r="F24" s="9" t="n"/>
      <c r="H24" s="10" t="n"/>
      <c r="I24" s="11" t="n"/>
      <c r="J24" s="10" t="n"/>
      <c r="K24" s="11" t="n"/>
      <c r="L24" s="10" t="n"/>
      <c r="M24" s="11" t="n"/>
      <c r="N24" s="10" t="n"/>
    </row>
    <row r="25">
      <c r="E25" s="8" t="n"/>
      <c r="F25" s="9" t="n"/>
      <c r="H25" s="10" t="n"/>
      <c r="I25" s="11" t="n"/>
      <c r="J25" s="10" t="n"/>
      <c r="K25" s="11" t="n"/>
      <c r="L25" s="10" t="n"/>
      <c r="M25" s="11" t="n"/>
      <c r="N25" s="10" t="n"/>
    </row>
    <row r="26">
      <c r="E26" s="8" t="n"/>
      <c r="F26" s="9" t="n"/>
      <c r="H26" s="10" t="n"/>
      <c r="I26" s="11" t="n"/>
      <c r="J26" s="10" t="n"/>
      <c r="K26" s="11" t="n"/>
      <c r="L26" s="10" t="n"/>
      <c r="M26" s="11" t="n"/>
      <c r="N26" s="10" t="n"/>
    </row>
    <row r="27">
      <c r="E27" s="8" t="n"/>
      <c r="F27" s="9" t="n"/>
      <c r="H27" s="10" t="n"/>
      <c r="I27" s="11" t="n"/>
      <c r="J27" s="10" t="n"/>
      <c r="K27" s="11" t="n"/>
      <c r="L27" s="10" t="n"/>
      <c r="M27" s="11" t="n"/>
      <c r="N27" s="10" t="n"/>
    </row>
    <row r="28">
      <c r="E28" s="8" t="n"/>
      <c r="F28" s="9" t="n"/>
      <c r="H28" s="10" t="n"/>
      <c r="I28" s="11" t="n"/>
      <c r="J28" s="10" t="n"/>
      <c r="K28" s="11" t="n"/>
      <c r="L28" s="10" t="n"/>
      <c r="M28" s="11" t="n"/>
      <c r="N28" s="10" t="n"/>
    </row>
    <row r="29">
      <c r="E29" s="8" t="n"/>
      <c r="F29" s="9" t="n"/>
      <c r="H29" s="10" t="n"/>
      <c r="I29" s="11" t="n"/>
      <c r="J29" s="10" t="n"/>
      <c r="K29" s="11" t="n"/>
      <c r="L29" s="10" t="n"/>
      <c r="M29" s="11" t="n"/>
      <c r="N29" s="10" t="n"/>
    </row>
    <row r="30">
      <c r="E30" s="8" t="n"/>
      <c r="F30" s="9" t="n"/>
      <c r="H30" s="10" t="n"/>
      <c r="I30" s="11" t="n"/>
      <c r="J30" s="10" t="n"/>
      <c r="K30" s="11" t="n"/>
      <c r="L30" s="10" t="n"/>
      <c r="M30" s="11" t="n"/>
      <c r="N30" s="10" t="n"/>
    </row>
    <row r="31">
      <c r="E31" s="8" t="n"/>
      <c r="F31" s="9" t="n"/>
      <c r="H31" s="10" t="n"/>
      <c r="I31" s="11" t="n"/>
      <c r="J31" s="10" t="n"/>
      <c r="K31" s="11" t="n"/>
      <c r="L31" s="10" t="n"/>
      <c r="M31" s="11" t="n"/>
      <c r="N31" s="10" t="n"/>
    </row>
    <row r="32">
      <c r="E32" s="8" t="n"/>
      <c r="F32" s="9" t="n"/>
      <c r="H32" s="10" t="n"/>
      <c r="I32" s="11" t="n"/>
      <c r="J32" s="10" t="n"/>
      <c r="K32" s="11" t="n"/>
      <c r="L32" s="10" t="n"/>
      <c r="M32" s="11" t="n"/>
      <c r="N32" s="10" t="n"/>
    </row>
    <row r="33">
      <c r="E33" s="8" t="n"/>
      <c r="F33" s="9" t="n"/>
      <c r="H33" s="10" t="n"/>
      <c r="I33" s="11" t="n"/>
      <c r="J33" s="10" t="n"/>
      <c r="K33" s="11" t="n"/>
      <c r="L33" s="10" t="n"/>
      <c r="M33" s="11" t="n"/>
      <c r="N33" s="10" t="n"/>
    </row>
    <row r="34">
      <c r="E34" s="8" t="n"/>
      <c r="F34" s="9" t="n"/>
      <c r="H34" s="10" t="n"/>
      <c r="I34" s="11" t="n"/>
      <c r="J34" s="10" t="n"/>
      <c r="K34" s="11" t="n"/>
      <c r="L34" s="10" t="n"/>
      <c r="M34" s="11" t="n"/>
      <c r="N34" s="10" t="n"/>
    </row>
    <row r="35">
      <c r="E35" s="8" t="n"/>
      <c r="F35" s="9" t="n"/>
      <c r="H35" s="10" t="n"/>
      <c r="I35" s="11" t="n"/>
      <c r="J35" s="10" t="n"/>
      <c r="K35" s="11" t="n"/>
      <c r="L35" s="10" t="n"/>
      <c r="M35" s="11" t="n"/>
      <c r="N35" s="10" t="n"/>
    </row>
    <row r="36">
      <c r="E36" s="8" t="n"/>
      <c r="F36" s="9" t="n"/>
      <c r="H36" s="10" t="n"/>
      <c r="I36" s="11" t="n"/>
      <c r="J36" s="10" t="n"/>
      <c r="K36" s="11" t="n"/>
      <c r="L36" s="10" t="n"/>
      <c r="M36" s="11" t="n"/>
      <c r="N36" s="10" t="n"/>
    </row>
    <row r="37">
      <c r="E37" s="8" t="n"/>
      <c r="F37" s="9" t="n"/>
      <c r="H37" s="10" t="n"/>
      <c r="I37" s="11" t="n"/>
      <c r="J37" s="10" t="n"/>
      <c r="K37" s="11" t="n"/>
      <c r="L37" s="10" t="n"/>
      <c r="M37" s="11" t="n"/>
      <c r="N37" s="10" t="n"/>
    </row>
    <row r="38">
      <c r="E38" s="8" t="n"/>
      <c r="F38" s="9" t="n"/>
      <c r="H38" s="10" t="n"/>
      <c r="I38" s="11" t="n"/>
      <c r="J38" s="10" t="n"/>
      <c r="K38" s="11" t="n"/>
      <c r="L38" s="10" t="n"/>
      <c r="M38" s="11" t="n"/>
      <c r="N38" s="10" t="n"/>
    </row>
    <row r="39">
      <c r="E39" s="8" t="n"/>
      <c r="F39" s="9" t="n"/>
      <c r="H39" s="10" t="n"/>
      <c r="I39" s="11" t="n"/>
      <c r="J39" s="10" t="n"/>
      <c r="K39" s="11" t="n"/>
      <c r="L39" s="10" t="n"/>
      <c r="M39" s="11" t="n"/>
      <c r="N39" s="10" t="n"/>
    </row>
    <row r="40">
      <c r="E40" s="8" t="n"/>
      <c r="F40" s="9" t="n"/>
      <c r="H40" s="10" t="n"/>
      <c r="I40" s="11" t="n"/>
      <c r="J40" s="10" t="n"/>
      <c r="K40" s="11" t="n"/>
      <c r="L40" s="10" t="n"/>
      <c r="M40" s="11" t="n"/>
      <c r="N40" s="10" t="n"/>
    </row>
    <row r="41">
      <c r="E41" s="8" t="n"/>
      <c r="F41" s="9" t="n"/>
      <c r="H41" s="10" t="n"/>
      <c r="I41" s="11" t="n"/>
      <c r="J41" s="10" t="n"/>
      <c r="K41" s="11" t="n"/>
      <c r="L41" s="10" t="n"/>
      <c r="M41" s="11" t="n"/>
      <c r="N41" s="10" t="n"/>
    </row>
    <row r="42">
      <c r="E42" s="8" t="n"/>
      <c r="F42" s="9" t="n"/>
      <c r="H42" s="10" t="n"/>
      <c r="I42" s="11" t="n"/>
      <c r="J42" s="10" t="n"/>
      <c r="K42" s="11" t="n"/>
      <c r="L42" s="10" t="n"/>
      <c r="M42" s="11" t="n"/>
      <c r="N42" s="10" t="n"/>
    </row>
    <row r="43">
      <c r="E43" s="8" t="n"/>
      <c r="F43" s="9" t="n"/>
      <c r="H43" s="10" t="n"/>
      <c r="I43" s="11" t="n"/>
      <c r="J43" s="10" t="n"/>
      <c r="K43" s="11" t="n"/>
      <c r="L43" s="10" t="n"/>
      <c r="M43" s="11" t="n"/>
      <c r="N43" s="10" t="n"/>
    </row>
    <row r="44">
      <c r="E44" s="8" t="n"/>
      <c r="F44" s="9" t="n"/>
      <c r="H44" s="10" t="n"/>
      <c r="I44" s="11" t="n"/>
      <c r="J44" s="10" t="n"/>
      <c r="K44" s="11" t="n"/>
      <c r="L44" s="10" t="n"/>
      <c r="M44" s="11" t="n"/>
      <c r="N44" s="10" t="n"/>
    </row>
    <row r="45">
      <c r="E45" s="8" t="n"/>
      <c r="F45" s="9" t="n"/>
      <c r="H45" s="10" t="n"/>
      <c r="I45" s="11" t="n"/>
      <c r="J45" s="10" t="n"/>
      <c r="K45" s="11" t="n"/>
      <c r="L45" s="10" t="n"/>
      <c r="M45" s="11" t="n"/>
      <c r="N45" s="10" t="n"/>
    </row>
    <row r="46">
      <c r="E46" s="8" t="n"/>
      <c r="F46" s="9" t="n"/>
      <c r="H46" s="10" t="n"/>
      <c r="I46" s="11" t="n"/>
      <c r="J46" s="10" t="n"/>
      <c r="K46" s="11" t="n"/>
      <c r="L46" s="10" t="n"/>
      <c r="M46" s="11" t="n"/>
      <c r="N46" s="10" t="n"/>
    </row>
    <row r="47">
      <c r="E47" s="8" t="n"/>
      <c r="F47" s="9" t="n"/>
      <c r="H47" s="10" t="n"/>
      <c r="I47" s="11" t="n"/>
      <c r="J47" s="10" t="n"/>
      <c r="K47" s="11" t="n"/>
      <c r="L47" s="10" t="n"/>
      <c r="M47" s="11" t="n"/>
      <c r="N47" s="10" t="n"/>
    </row>
    <row r="48">
      <c r="E48" s="8" t="n"/>
      <c r="F48" s="9" t="n"/>
      <c r="H48" s="10" t="n"/>
      <c r="I48" s="11" t="n"/>
      <c r="J48" s="10" t="n"/>
      <c r="K48" s="11" t="n"/>
      <c r="L48" s="10" t="n"/>
      <c r="M48" s="11" t="n"/>
      <c r="N48" s="10" t="n"/>
    </row>
    <row r="49">
      <c r="E49" s="8" t="n"/>
      <c r="F49" s="9" t="n"/>
      <c r="H49" s="10" t="n"/>
      <c r="I49" s="11" t="n"/>
      <c r="J49" s="10" t="n"/>
      <c r="K49" s="11" t="n"/>
      <c r="L49" s="10" t="n"/>
      <c r="M49" s="11" t="n"/>
      <c r="N49" s="10" t="n"/>
    </row>
    <row r="50">
      <c r="E50" s="8" t="n"/>
      <c r="F50" s="9" t="n"/>
      <c r="H50" s="10" t="n"/>
      <c r="I50" s="11" t="n"/>
      <c r="J50" s="10" t="n"/>
      <c r="K50" s="11" t="n"/>
      <c r="L50" s="10" t="n"/>
      <c r="M50" s="11" t="n"/>
      <c r="N50" s="10" t="n"/>
    </row>
    <row r="51">
      <c r="E51" s="8" t="n"/>
      <c r="F51" s="9" t="n"/>
      <c r="H51" s="10" t="n"/>
      <c r="I51" s="11" t="n"/>
      <c r="J51" s="10" t="n"/>
      <c r="K51" s="11" t="n"/>
      <c r="L51" s="10" t="n"/>
      <c r="M51" s="11" t="n"/>
      <c r="N51" s="10" t="n"/>
    </row>
    <row r="52">
      <c r="E52" s="8" t="n"/>
      <c r="F52" s="9" t="n"/>
      <c r="H52" s="10" t="n"/>
      <c r="I52" s="11" t="n"/>
      <c r="J52" s="10" t="n"/>
      <c r="K52" s="11" t="n"/>
      <c r="L52" s="10" t="n"/>
      <c r="M52" s="11" t="n"/>
      <c r="N52" s="10" t="n"/>
    </row>
    <row r="53">
      <c r="E53" s="8" t="n"/>
      <c r="F53" s="9" t="n"/>
      <c r="H53" s="10" t="n"/>
      <c r="I53" s="11" t="n"/>
      <c r="J53" s="10" t="n"/>
      <c r="K53" s="11" t="n"/>
      <c r="L53" s="10" t="n"/>
      <c r="M53" s="11" t="n"/>
      <c r="N53" s="10" t="n"/>
    </row>
    <row r="54">
      <c r="E54" s="8" t="n"/>
      <c r="F54" s="9" t="n"/>
      <c r="H54" s="10" t="n"/>
      <c r="I54" s="11" t="n"/>
      <c r="J54" s="10" t="n"/>
      <c r="K54" s="11" t="n"/>
      <c r="L54" s="10" t="n"/>
      <c r="M54" s="11" t="n"/>
      <c r="N54" s="10" t="n"/>
    </row>
    <row r="55">
      <c r="H55" s="10" t="n"/>
      <c r="I55" s="11" t="n"/>
      <c r="J55" s="10" t="n"/>
      <c r="K55" s="11" t="n"/>
      <c r="L55" s="10" t="n"/>
      <c r="M55" s="11" t="n"/>
      <c r="N55" s="10" t="n"/>
    </row>
    <row r="56">
      <c r="H56" s="10" t="n"/>
      <c r="I56" s="11" t="n"/>
      <c r="J56" s="10" t="n"/>
      <c r="K56" s="11" t="n"/>
      <c r="L56" s="10" t="n"/>
      <c r="M56" s="11" t="n"/>
      <c r="N56" s="10" t="n"/>
    </row>
    <row r="57">
      <c r="H57" s="10" t="n"/>
      <c r="I57" s="11" t="n"/>
      <c r="J57" s="10" t="n"/>
      <c r="K57" s="11" t="n"/>
      <c r="L57" s="10" t="n"/>
      <c r="M57" s="11" t="n"/>
      <c r="N57" s="10" t="n"/>
    </row>
    <row r="58">
      <c r="H58" s="10" t="n"/>
      <c r="I58" s="11" t="n"/>
      <c r="J58" s="10" t="n"/>
      <c r="K58" s="11" t="n"/>
      <c r="L58" s="10" t="n"/>
      <c r="M58" s="11" t="n"/>
      <c r="N58" s="10" t="n"/>
    </row>
    <row r="59">
      <c r="H59" s="10" t="n"/>
      <c r="I59" s="11" t="n"/>
      <c r="J59" s="10" t="n"/>
      <c r="K59" s="11" t="n"/>
      <c r="L59" s="10" t="n"/>
      <c r="M59" s="11" t="n"/>
      <c r="N59" s="10" t="n"/>
    </row>
    <row r="60">
      <c r="H60" s="10" t="n"/>
      <c r="I60" s="11" t="n"/>
      <c r="J60" s="10" t="n"/>
      <c r="K60" s="11" t="n"/>
      <c r="L60" s="10" t="n"/>
      <c r="M60" s="11" t="n"/>
      <c r="N60" s="10" t="n"/>
    </row>
    <row r="61">
      <c r="H61" s="10" t="n"/>
      <c r="I61" s="11" t="n"/>
      <c r="J61" s="10" t="n"/>
      <c r="K61" s="11" t="n"/>
      <c r="L61" s="10" t="n"/>
      <c r="M61" s="11" t="n"/>
      <c r="N61" s="10" t="n"/>
    </row>
    <row r="62">
      <c r="H62" s="10" t="n"/>
      <c r="I62" s="11" t="n"/>
      <c r="J62" s="10" t="n"/>
      <c r="K62" s="11" t="n"/>
      <c r="L62" s="10" t="n"/>
      <c r="M62" s="11" t="n"/>
      <c r="N62" s="10" t="n"/>
    </row>
    <row r="63">
      <c r="H63" s="10" t="n"/>
      <c r="I63" s="11" t="n"/>
      <c r="J63" s="10" t="n"/>
      <c r="K63" s="11" t="n"/>
      <c r="L63" s="10" t="n"/>
      <c r="M63" s="11" t="n"/>
      <c r="N63" s="10" t="n"/>
    </row>
    <row r="64">
      <c r="H64" s="10" t="n"/>
      <c r="I64" s="11" t="n"/>
      <c r="J64" s="10" t="n"/>
      <c r="K64" s="11" t="n"/>
      <c r="L64" s="10" t="n"/>
      <c r="M64" s="11" t="n"/>
      <c r="N64" s="10" t="n"/>
    </row>
    <row r="65">
      <c r="H65" s="10" t="n"/>
      <c r="I65" s="11" t="n"/>
      <c r="J65" s="10" t="n"/>
      <c r="K65" s="11" t="n"/>
      <c r="L65" s="10" t="n"/>
      <c r="M65" s="11" t="n"/>
      <c r="N65" s="10" t="n"/>
    </row>
    <row r="66">
      <c r="H66" s="10" t="n"/>
      <c r="I66" s="11" t="n"/>
      <c r="J66" s="10" t="n"/>
      <c r="K66" s="11" t="n"/>
      <c r="L66" s="10" t="n"/>
      <c r="M66" s="11" t="n"/>
      <c r="N66" s="10" t="n"/>
    </row>
    <row r="67">
      <c r="H67" s="10" t="n"/>
      <c r="I67" s="11" t="n"/>
      <c r="J67" s="10" t="n"/>
      <c r="K67" s="11" t="n"/>
      <c r="L67" s="10" t="n"/>
      <c r="M67" s="11" t="n"/>
      <c r="N67" s="10" t="n"/>
    </row>
    <row r="68">
      <c r="H68" s="10" t="n"/>
      <c r="I68" s="11" t="n"/>
      <c r="J68" s="10" t="n"/>
      <c r="K68" s="11" t="n"/>
      <c r="L68" s="10" t="n"/>
      <c r="M68" s="11" t="n"/>
      <c r="N68" s="10" t="n"/>
    </row>
    <row r="69">
      <c r="H69" s="10" t="n"/>
      <c r="I69" s="11" t="n"/>
      <c r="J69" s="10" t="n"/>
      <c r="K69" s="11" t="n"/>
      <c r="L69" s="10" t="n"/>
      <c r="M69" s="11" t="n"/>
      <c r="N69" s="10" t="n"/>
    </row>
    <row r="70">
      <c r="H70" s="10" t="n"/>
      <c r="I70" s="11" t="n"/>
      <c r="J70" s="10" t="n"/>
      <c r="K70" s="11" t="n"/>
      <c r="L70" s="10" t="n"/>
      <c r="M70" s="11" t="n"/>
      <c r="N70" s="10" t="n"/>
    </row>
    <row r="71">
      <c r="H71" s="10" t="n"/>
      <c r="I71" s="11" t="n"/>
      <c r="J71" s="10" t="n"/>
      <c r="K71" s="11" t="n"/>
      <c r="L71" s="10" t="n"/>
      <c r="M71" s="11" t="n"/>
      <c r="N71" s="10" t="n"/>
    </row>
    <row r="72">
      <c r="H72" s="10" t="n"/>
      <c r="I72" s="11" t="n"/>
      <c r="J72" s="10" t="n"/>
      <c r="K72" s="11" t="n"/>
      <c r="L72" s="10" t="n"/>
      <c r="M72" s="11" t="n"/>
      <c r="N72" s="10" t="n"/>
    </row>
    <row r="73">
      <c r="H73" s="10" t="n"/>
      <c r="I73" s="11" t="n"/>
      <c r="J73" s="10" t="n"/>
      <c r="K73" s="11" t="n"/>
      <c r="L73" s="10" t="n"/>
      <c r="M73" s="11" t="n"/>
      <c r="N73" s="10" t="n"/>
    </row>
    <row r="74">
      <c r="H74" s="10" t="n"/>
      <c r="I74" s="11" t="n"/>
      <c r="J74" s="10" t="n"/>
      <c r="K74" s="11" t="n"/>
      <c r="L74" s="10" t="n"/>
      <c r="M74" s="11" t="n"/>
      <c r="N74" s="10" t="n"/>
    </row>
    <row r="75">
      <c r="H75" s="10" t="n"/>
      <c r="I75" s="11" t="n"/>
      <c r="J75" s="10" t="n"/>
      <c r="K75" s="11" t="n"/>
      <c r="L75" s="10" t="n"/>
      <c r="M75" s="11" t="n"/>
      <c r="N75" s="10" t="n"/>
    </row>
    <row r="76">
      <c r="H76" s="10" t="n"/>
      <c r="I76" s="11" t="n"/>
      <c r="J76" s="10" t="n"/>
      <c r="K76" s="11" t="n"/>
      <c r="L76" s="10" t="n"/>
      <c r="M76" s="11" t="n"/>
      <c r="N76" s="10" t="n"/>
    </row>
    <row r="77">
      <c r="H77" s="10" t="n"/>
      <c r="I77" s="11" t="n"/>
      <c r="J77" s="10" t="n"/>
      <c r="K77" s="11" t="n"/>
      <c r="L77" s="10" t="n"/>
      <c r="M77" s="11" t="n"/>
      <c r="N77" s="10" t="n"/>
    </row>
    <row r="78">
      <c r="H78" s="10" t="n"/>
      <c r="I78" s="11" t="n"/>
      <c r="J78" s="10" t="n"/>
      <c r="K78" s="11" t="n"/>
      <c r="L78" s="10" t="n"/>
      <c r="M78" s="11" t="n"/>
      <c r="N78" s="10" t="n"/>
    </row>
    <row r="79">
      <c r="H79" s="10" t="n"/>
      <c r="I79" s="11" t="n"/>
      <c r="J79" s="10" t="n"/>
      <c r="K79" s="11" t="n"/>
      <c r="L79" s="10" t="n"/>
      <c r="M79" s="11" t="n"/>
      <c r="N79" s="10" t="n"/>
    </row>
    <row r="80">
      <c r="H80" s="10" t="n"/>
      <c r="I80" s="11" t="n"/>
      <c r="J80" s="10" t="n"/>
      <c r="K80" s="11" t="n"/>
      <c r="L80" s="10" t="n"/>
      <c r="M80" s="11" t="n"/>
      <c r="N80" s="10" t="n"/>
    </row>
    <row r="81">
      <c r="H81" s="10" t="n"/>
      <c r="I81" s="11" t="n"/>
      <c r="J81" s="10" t="n"/>
      <c r="K81" s="11" t="n"/>
      <c r="L81" s="10" t="n"/>
      <c r="M81" s="11" t="n"/>
      <c r="N81" s="10" t="n"/>
    </row>
    <row r="82">
      <c r="H82" s="10" t="n"/>
      <c r="I82" s="11" t="n"/>
      <c r="J82" s="10" t="n"/>
      <c r="K82" s="11" t="n"/>
      <c r="L82" s="10" t="n"/>
      <c r="M82" s="11" t="n"/>
      <c r="N82" s="10" t="n"/>
    </row>
    <row r="83">
      <c r="H83" s="10" t="n"/>
      <c r="I83" s="11" t="n"/>
      <c r="J83" s="10" t="n"/>
      <c r="K83" s="11" t="n"/>
      <c r="L83" s="10" t="n"/>
      <c r="M83" s="11" t="n"/>
      <c r="N83" s="10" t="n"/>
    </row>
    <row r="84">
      <c r="H84" s="10" t="n"/>
      <c r="I84" s="11" t="n"/>
      <c r="J84" s="10" t="n"/>
      <c r="K84" s="11" t="n"/>
      <c r="L84" s="10" t="n"/>
      <c r="M84" s="11" t="n"/>
      <c r="N84" s="10" t="n"/>
    </row>
    <row r="85">
      <c r="H85" s="10" t="n"/>
      <c r="I85" s="11" t="n"/>
      <c r="J85" s="10" t="n"/>
      <c r="K85" s="11" t="n"/>
      <c r="L85" s="10" t="n"/>
      <c r="M85" s="11" t="n"/>
      <c r="N85" s="10" t="n"/>
    </row>
    <row r="86">
      <c r="H86" s="10" t="n"/>
      <c r="I86" s="11" t="n"/>
      <c r="J86" s="10" t="n"/>
      <c r="K86" s="11" t="n"/>
      <c r="L86" s="10" t="n"/>
      <c r="M86" s="11" t="n"/>
      <c r="N86" s="10" t="n"/>
    </row>
    <row r="87">
      <c r="H87" s="10" t="n"/>
      <c r="I87" s="11" t="n"/>
      <c r="J87" s="10" t="n"/>
      <c r="K87" s="11" t="n"/>
      <c r="L87" s="10" t="n"/>
      <c r="M87" s="11" t="n"/>
      <c r="N87" s="10" t="n"/>
    </row>
    <row r="88">
      <c r="H88" s="10" t="n"/>
      <c r="I88" s="11" t="n"/>
      <c r="J88" s="10" t="n"/>
      <c r="K88" s="11" t="n"/>
      <c r="L88" s="10" t="n"/>
      <c r="M88" s="11" t="n"/>
      <c r="N88" s="10" t="n"/>
    </row>
    <row r="89">
      <c r="H89" s="10" t="n"/>
      <c r="I89" s="11" t="n"/>
      <c r="J89" s="10" t="n"/>
      <c r="K89" s="11" t="n"/>
      <c r="L89" s="10" t="n"/>
      <c r="M89" s="11" t="n"/>
      <c r="N89" s="10" t="n"/>
    </row>
    <row r="90">
      <c r="H90" s="10" t="n"/>
      <c r="I90" s="11" t="n"/>
      <c r="J90" s="10" t="n"/>
      <c r="K90" s="11" t="n"/>
      <c r="L90" s="10" t="n"/>
      <c r="M90" s="11" t="n"/>
      <c r="N90" s="10" t="n"/>
    </row>
    <row r="91">
      <c r="H91" s="10" t="n"/>
      <c r="I91" s="11" t="n"/>
      <c r="J91" s="10" t="n"/>
      <c r="K91" s="11" t="n"/>
      <c r="L91" s="10" t="n"/>
      <c r="M91" s="11" t="n"/>
      <c r="N91" s="10" t="n"/>
    </row>
    <row r="92">
      <c r="H92" s="10" t="n"/>
      <c r="I92" s="11" t="n"/>
      <c r="J92" s="10" t="n"/>
      <c r="K92" s="11" t="n"/>
      <c r="L92" s="10" t="n"/>
      <c r="M92" s="11" t="n"/>
      <c r="N92" s="10" t="n"/>
    </row>
    <row r="93">
      <c r="H93" s="10" t="n"/>
      <c r="I93" s="11" t="n"/>
      <c r="J93" s="10" t="n"/>
      <c r="K93" s="11" t="n"/>
      <c r="L93" s="10" t="n"/>
      <c r="M93" s="11" t="n"/>
      <c r="N93" s="10" t="n"/>
    </row>
    <row r="94">
      <c r="H94" s="10" t="n"/>
      <c r="I94" s="11" t="n"/>
      <c r="J94" s="10" t="n"/>
      <c r="K94" s="11" t="n"/>
      <c r="L94" s="10" t="n"/>
      <c r="M94" s="11" t="n"/>
      <c r="N94" s="10" t="n"/>
    </row>
    <row r="95">
      <c r="H95" s="10" t="n"/>
      <c r="I95" s="11" t="n"/>
      <c r="J95" s="10" t="n"/>
      <c r="K95" s="11" t="n"/>
      <c r="L95" s="10" t="n"/>
      <c r="M95" s="11" t="n"/>
      <c r="N95" s="10" t="n"/>
    </row>
    <row r="96">
      <c r="H96" s="10" t="n"/>
      <c r="I96" s="11" t="n"/>
      <c r="J96" s="10" t="n"/>
      <c r="K96" s="11" t="n"/>
      <c r="L96" s="10" t="n"/>
      <c r="M96" s="11" t="n"/>
      <c r="N96" s="10" t="n"/>
    </row>
    <row r="97">
      <c r="H97" s="10" t="n"/>
      <c r="I97" s="11" t="n"/>
      <c r="J97" s="10" t="n"/>
      <c r="K97" s="11" t="n"/>
      <c r="L97" s="10" t="n"/>
      <c r="M97" s="11" t="n"/>
      <c r="N97" s="10" t="n"/>
    </row>
    <row r="98">
      <c r="H98" s="10" t="n"/>
      <c r="I98" s="11" t="n"/>
      <c r="J98" s="10" t="n"/>
      <c r="K98" s="11" t="n"/>
      <c r="L98" s="10" t="n"/>
      <c r="M98" s="11" t="n"/>
      <c r="N98" s="10" t="n"/>
    </row>
    <row r="99">
      <c r="H99" s="10" t="n"/>
      <c r="I99" s="11" t="n"/>
      <c r="J99" s="10" t="n"/>
      <c r="K99" s="11" t="n"/>
      <c r="L99" s="10" t="n"/>
      <c r="M99" s="11" t="n"/>
      <c r="N99" s="10" t="n"/>
    </row>
    <row r="100">
      <c r="H100" s="10" t="n"/>
      <c r="I100" s="11" t="n"/>
      <c r="J100" s="10" t="n"/>
      <c r="K100" s="11" t="n"/>
      <c r="L100" s="10" t="n"/>
      <c r="M100" s="11" t="n"/>
      <c r="N100" s="10" t="n"/>
    </row>
    <row r="101">
      <c r="H101" s="10" t="n"/>
      <c r="I101" s="11" t="n"/>
      <c r="J101" s="10" t="n"/>
      <c r="K101" s="11" t="n"/>
      <c r="L101" s="10" t="n"/>
      <c r="M101" s="11" t="n"/>
      <c r="N101" s="10" t="n"/>
    </row>
    <row r="102">
      <c r="H102" s="10" t="n"/>
      <c r="I102" s="11" t="n"/>
      <c r="J102" s="10" t="n"/>
      <c r="K102" s="11" t="n"/>
      <c r="L102" s="10" t="n"/>
      <c r="M102" s="11" t="n"/>
      <c r="N102" s="10" t="n"/>
    </row>
    <row r="103">
      <c r="H103" s="10" t="n"/>
      <c r="I103" s="11" t="n"/>
      <c r="J103" s="10" t="n"/>
      <c r="K103" s="11" t="n"/>
      <c r="L103" s="10" t="n"/>
      <c r="M103" s="11" t="n"/>
      <c r="N103" s="10" t="n"/>
    </row>
    <row r="104">
      <c r="H104" s="10" t="n"/>
      <c r="I104" s="11" t="n"/>
      <c r="J104" s="10" t="n"/>
      <c r="K104" s="11" t="n"/>
      <c r="L104" s="10" t="n"/>
      <c r="M104" s="11" t="n"/>
      <c r="N104" s="10" t="n"/>
    </row>
  </sheetData>
  <mergeCells count="1">
    <mergeCell ref="A1:N1"/>
  </mergeCells>
  <dataValidations count="3">
    <dataValidation sqref="B7" showErrorMessage="1" showInputMessage="1" allowBlank="0" type="whole" operator="between">
      <formula1>1</formula1>
      <formula2>7</formula2>
    </dataValidation>
    <dataValidation sqref="E5:E54" showErrorMessage="1" showInputMessage="1" allowBlank="1" type="date" operator="between">
      <formula1>43831</formula1>
      <formula2>73050</formula2>
    </dataValidation>
    <dataValidation sqref="F5:F54" showErrorMessage="1" showInputMessage="1" allowBlank="1" type="textLength" operator="lessThanOrEqual">
      <formula1>100</formula1>
    </dataValidation>
  </dataValidations>
  <pageMargins left="0.75" right="0.75" top="1" bottom="1" header="0.5" footer="0.5"/>
  <legacyDrawing xmlns:r="http://schemas.openxmlformats.org/officeDocument/2006/relationships" r:id="anysvml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8" customWidth="1" min="2" max="2"/>
    <col width="30" customWidth="1" min="3" max="3"/>
    <col width="16" customWidth="1" min="4" max="4"/>
    <col width="30" customWidth="1" min="5" max="5"/>
    <col width="15" customWidth="1" min="6" max="6"/>
  </cols>
  <sheetData>
    <row r="1" ht="24" customHeight="1">
      <c r="A1" s="1" t="inlineStr">
        <is>
          <t>Répertoire des employés</t>
        </is>
      </c>
    </row>
    <row r="2" ht="26" customHeight="1">
      <c r="A2" s="2" t="inlineStr">
        <is>
          <t>Mettre à jour les taux horaires et les heures prévues avant de saisir les feuilles de temps.</t>
        </is>
      </c>
    </row>
    <row r="4">
      <c r="A4" s="5" t="inlineStr">
        <is>
          <t>ID employé</t>
        </is>
      </c>
      <c r="B4" s="5" t="inlineStr">
        <is>
          <t>Nom complet</t>
        </is>
      </c>
      <c r="C4" s="5" t="inlineStr">
        <is>
          <t>Poste ou service</t>
        </is>
      </c>
      <c r="D4" s="5" t="inlineStr">
        <is>
          <t>Taux horaire</t>
        </is>
      </c>
      <c r="E4" s="5" t="inlineStr">
        <is>
          <t>Heures hebdomadaires prévues</t>
        </is>
      </c>
      <c r="F4" s="5" t="inlineStr">
        <is>
          <t>Statut</t>
        </is>
      </c>
    </row>
    <row r="5">
      <c r="A5" s="14" t="inlineStr">
        <is>
          <t>E-001</t>
        </is>
      </c>
      <c r="B5" s="10" t="inlineStr">
        <is>
          <t>Marie-Claude Gagnon</t>
        </is>
      </c>
      <c r="C5" s="10" t="inlineStr">
        <is>
          <t>Adjointe administrative</t>
        </is>
      </c>
      <c r="D5" s="15" t="n">
        <v>28.5</v>
      </c>
      <c r="E5" s="16" t="n">
        <v>40</v>
      </c>
      <c r="F5" s="10" t="inlineStr">
        <is>
          <t>Actif</t>
        </is>
      </c>
    </row>
    <row r="6">
      <c r="A6" s="14" t="inlineStr">
        <is>
          <t>E-002</t>
        </is>
      </c>
      <c r="B6" s="10" t="inlineStr">
        <is>
          <t>Samuel Roy</t>
        </is>
      </c>
      <c r="C6" s="10" t="inlineStr">
        <is>
          <t>Technicien de terrain</t>
        </is>
      </c>
      <c r="D6" s="15" t="n">
        <v>31.75</v>
      </c>
      <c r="E6" s="16" t="n">
        <v>40</v>
      </c>
      <c r="F6" s="10" t="inlineStr">
        <is>
          <t>Actif</t>
        </is>
      </c>
    </row>
    <row r="7">
      <c r="A7" s="14" t="inlineStr">
        <is>
          <t>E-003</t>
        </is>
      </c>
      <c r="B7" s="10" t="inlineStr">
        <is>
          <t>Noémie Bélanger</t>
        </is>
      </c>
      <c r="C7" s="10" t="inlineStr">
        <is>
          <t>Coordonnatrice marketing</t>
        </is>
      </c>
      <c r="D7" s="15" t="n">
        <v>34</v>
      </c>
      <c r="E7" s="16" t="n">
        <v>37.5</v>
      </c>
      <c r="F7" s="10" t="inlineStr">
        <is>
          <t>Actif</t>
        </is>
      </c>
    </row>
    <row r="8">
      <c r="A8" s="14" t="n"/>
      <c r="B8" s="10" t="n"/>
      <c r="C8" s="10" t="n"/>
      <c r="D8" s="15" t="n"/>
      <c r="E8" s="16" t="n"/>
      <c r="F8" s="10" t="n"/>
    </row>
    <row r="9">
      <c r="A9" s="14" t="n"/>
      <c r="B9" s="10" t="n"/>
      <c r="C9" s="10" t="n"/>
      <c r="D9" s="15" t="n"/>
      <c r="E9" s="16" t="n"/>
      <c r="F9" s="10" t="n"/>
    </row>
    <row r="10">
      <c r="A10" s="14" t="n"/>
      <c r="B10" s="10" t="n"/>
      <c r="C10" s="10" t="n"/>
      <c r="D10" s="15" t="n"/>
      <c r="E10" s="16" t="n"/>
      <c r="F10" s="10" t="n"/>
    </row>
    <row r="11">
      <c r="A11" s="14" t="n"/>
      <c r="B11" s="10" t="n"/>
      <c r="C11" s="10" t="n"/>
      <c r="D11" s="15" t="n"/>
      <c r="E11" s="16" t="n"/>
      <c r="F11" s="10" t="n"/>
    </row>
    <row r="12">
      <c r="A12" s="14" t="n"/>
      <c r="B12" s="10" t="n"/>
      <c r="C12" s="10" t="n"/>
      <c r="D12" s="15" t="n"/>
      <c r="E12" s="16" t="n"/>
      <c r="F12" s="10" t="n"/>
    </row>
    <row r="13">
      <c r="A13" s="14" t="n"/>
      <c r="B13" s="10" t="n"/>
      <c r="C13" s="10" t="n"/>
      <c r="D13" s="15" t="n"/>
      <c r="E13" s="16" t="n"/>
      <c r="F13" s="10" t="n"/>
    </row>
    <row r="14">
      <c r="A14" s="14" t="n"/>
      <c r="B14" s="10" t="n"/>
      <c r="C14" s="10" t="n"/>
      <c r="D14" s="15" t="n"/>
      <c r="E14" s="16" t="n"/>
      <c r="F14" s="10" t="n"/>
    </row>
    <row r="15">
      <c r="A15" s="14" t="n"/>
      <c r="B15" s="10" t="n"/>
      <c r="C15" s="10" t="n"/>
      <c r="D15" s="15" t="n"/>
      <c r="E15" s="16" t="n"/>
      <c r="F15" s="10" t="n"/>
    </row>
    <row r="16">
      <c r="A16" s="14" t="n"/>
      <c r="B16" s="10" t="n"/>
      <c r="C16" s="10" t="n"/>
      <c r="D16" s="15" t="n"/>
      <c r="E16" s="16" t="n"/>
      <c r="F16" s="10" t="n"/>
    </row>
    <row r="17">
      <c r="A17" s="14" t="n"/>
      <c r="B17" s="10" t="n"/>
      <c r="C17" s="10" t="n"/>
      <c r="D17" s="15" t="n"/>
      <c r="E17" s="16" t="n"/>
      <c r="F17" s="10" t="n"/>
    </row>
    <row r="18">
      <c r="A18" s="14" t="n"/>
      <c r="B18" s="10" t="n"/>
      <c r="C18" s="10" t="n"/>
      <c r="D18" s="15" t="n"/>
      <c r="E18" s="16" t="n"/>
      <c r="F18" s="10" t="n"/>
    </row>
    <row r="19">
      <c r="A19" s="14" t="n"/>
      <c r="B19" s="10" t="n"/>
      <c r="C19" s="10" t="n"/>
      <c r="D19" s="15" t="n"/>
      <c r="E19" s="16" t="n"/>
      <c r="F19" s="10" t="n"/>
    </row>
    <row r="20">
      <c r="A20" s="14" t="n"/>
      <c r="B20" s="10" t="n"/>
      <c r="C20" s="10" t="n"/>
      <c r="D20" s="15" t="n"/>
      <c r="E20" s="16" t="n"/>
      <c r="F20" s="10" t="n"/>
    </row>
    <row r="21">
      <c r="A21" s="14" t="n"/>
      <c r="B21" s="10" t="n"/>
      <c r="C21" s="10" t="n"/>
      <c r="D21" s="15" t="n"/>
      <c r="E21" s="16" t="n"/>
      <c r="F21" s="10" t="n"/>
    </row>
    <row r="22">
      <c r="A22" s="14" t="n"/>
      <c r="B22" s="10" t="n"/>
      <c r="C22" s="10" t="n"/>
      <c r="D22" s="15" t="n"/>
      <c r="E22" s="16" t="n"/>
      <c r="F22" s="10" t="n"/>
    </row>
    <row r="23">
      <c r="A23" s="14" t="n"/>
      <c r="B23" s="10" t="n"/>
      <c r="C23" s="10" t="n"/>
      <c r="D23" s="15" t="n"/>
      <c r="E23" s="16" t="n"/>
      <c r="F23" s="10" t="n"/>
    </row>
    <row r="24">
      <c r="A24" s="14" t="n"/>
      <c r="B24" s="10" t="n"/>
      <c r="C24" s="10" t="n"/>
      <c r="D24" s="15" t="n"/>
      <c r="E24" s="16" t="n"/>
      <c r="F24" s="10" t="n"/>
    </row>
    <row r="25">
      <c r="A25" s="14" t="n"/>
      <c r="B25" s="10" t="n"/>
      <c r="C25" s="10" t="n"/>
      <c r="D25" s="15" t="n"/>
      <c r="E25" s="16" t="n"/>
      <c r="F25" s="10" t="n"/>
    </row>
    <row r="26">
      <c r="A26" s="14" t="n"/>
      <c r="B26" s="10" t="n"/>
      <c r="C26" s="10" t="n"/>
      <c r="D26" s="15" t="n"/>
      <c r="E26" s="16" t="n"/>
      <c r="F26" s="10" t="n"/>
    </row>
    <row r="27">
      <c r="A27" s="14" t="n"/>
      <c r="B27" s="10" t="n"/>
      <c r="C27" s="10" t="n"/>
      <c r="D27" s="15" t="n"/>
      <c r="E27" s="16" t="n"/>
      <c r="F27" s="10" t="n"/>
    </row>
    <row r="28">
      <c r="A28" s="14" t="n"/>
      <c r="B28" s="10" t="n"/>
      <c r="C28" s="10" t="n"/>
      <c r="D28" s="15" t="n"/>
      <c r="E28" s="16" t="n"/>
      <c r="F28" s="10" t="n"/>
    </row>
    <row r="29">
      <c r="A29" s="14" t="n"/>
      <c r="B29" s="10" t="n"/>
      <c r="C29" s="10" t="n"/>
      <c r="D29" s="15" t="n"/>
      <c r="E29" s="16" t="n"/>
      <c r="F29" s="10" t="n"/>
    </row>
    <row r="30">
      <c r="A30" s="14" t="n"/>
      <c r="B30" s="10" t="n"/>
      <c r="C30" s="10" t="n"/>
      <c r="D30" s="15" t="n"/>
      <c r="E30" s="16" t="n"/>
      <c r="F30" s="10" t="n"/>
    </row>
    <row r="31">
      <c r="A31" s="14" t="n"/>
      <c r="B31" s="10" t="n"/>
      <c r="C31" s="10" t="n"/>
      <c r="D31" s="15" t="n"/>
      <c r="E31" s="16" t="n"/>
      <c r="F31" s="10" t="n"/>
    </row>
    <row r="32">
      <c r="A32" s="14" t="n"/>
      <c r="B32" s="10" t="n"/>
      <c r="C32" s="10" t="n"/>
      <c r="D32" s="15" t="n"/>
      <c r="E32" s="16" t="n"/>
      <c r="F32" s="10" t="n"/>
    </row>
    <row r="33">
      <c r="A33" s="14" t="n"/>
      <c r="B33" s="10" t="n"/>
      <c r="C33" s="10" t="n"/>
      <c r="D33" s="15" t="n"/>
      <c r="E33" s="16" t="n"/>
      <c r="F33" s="10" t="n"/>
    </row>
    <row r="34">
      <c r="A34" s="14" t="n"/>
      <c r="B34" s="10" t="n"/>
      <c r="C34" s="10" t="n"/>
      <c r="D34" s="15" t="n"/>
      <c r="E34" s="16" t="n"/>
      <c r="F34" s="10" t="n"/>
    </row>
    <row r="35">
      <c r="A35" s="14" t="n"/>
      <c r="B35" s="10" t="n"/>
      <c r="C35" s="10" t="n"/>
      <c r="D35" s="15" t="n"/>
      <c r="E35" s="16" t="n"/>
      <c r="F35" s="10" t="n"/>
    </row>
    <row r="36">
      <c r="A36" s="14" t="n"/>
      <c r="B36" s="10" t="n"/>
      <c r="C36" s="10" t="n"/>
      <c r="D36" s="15" t="n"/>
      <c r="E36" s="16" t="n"/>
      <c r="F36" s="10" t="n"/>
    </row>
    <row r="37">
      <c r="A37" s="14" t="n"/>
      <c r="B37" s="10" t="n"/>
      <c r="C37" s="10" t="n"/>
      <c r="D37" s="15" t="n"/>
      <c r="E37" s="16" t="n"/>
      <c r="F37" s="10" t="n"/>
    </row>
    <row r="38">
      <c r="A38" s="14" t="n"/>
      <c r="B38" s="10" t="n"/>
      <c r="C38" s="10" t="n"/>
      <c r="D38" s="15" t="n"/>
      <c r="E38" s="16" t="n"/>
      <c r="F38" s="10" t="n"/>
    </row>
    <row r="39">
      <c r="A39" s="14" t="n"/>
      <c r="B39" s="10" t="n"/>
      <c r="C39" s="10" t="n"/>
      <c r="D39" s="15" t="n"/>
      <c r="E39" s="16" t="n"/>
      <c r="F39" s="10" t="n"/>
    </row>
    <row r="40">
      <c r="A40" s="14" t="n"/>
      <c r="B40" s="10" t="n"/>
      <c r="C40" s="10" t="n"/>
      <c r="D40" s="15" t="n"/>
      <c r="E40" s="16" t="n"/>
      <c r="F40" s="10" t="n"/>
    </row>
    <row r="41">
      <c r="A41" s="14" t="n"/>
      <c r="B41" s="10" t="n"/>
      <c r="C41" s="10" t="n"/>
      <c r="D41" s="15" t="n"/>
      <c r="E41" s="16" t="n"/>
      <c r="F41" s="10" t="n"/>
    </row>
    <row r="42">
      <c r="A42" s="14" t="n"/>
      <c r="B42" s="10" t="n"/>
      <c r="C42" s="10" t="n"/>
      <c r="D42" s="15" t="n"/>
      <c r="E42" s="16" t="n"/>
      <c r="F42" s="10" t="n"/>
    </row>
    <row r="43">
      <c r="A43" s="14" t="n"/>
      <c r="B43" s="10" t="n"/>
      <c r="C43" s="10" t="n"/>
      <c r="D43" s="15" t="n"/>
      <c r="E43" s="16" t="n"/>
      <c r="F43" s="10" t="n"/>
    </row>
    <row r="44">
      <c r="A44" s="14" t="n"/>
      <c r="B44" s="10" t="n"/>
      <c r="C44" s="10" t="n"/>
      <c r="D44" s="15" t="n"/>
      <c r="E44" s="16" t="n"/>
      <c r="F44" s="10" t="n"/>
    </row>
    <row r="45">
      <c r="A45" s="14" t="n"/>
      <c r="B45" s="10" t="n"/>
      <c r="C45" s="10" t="n"/>
      <c r="D45" s="15" t="n"/>
      <c r="E45" s="16" t="n"/>
      <c r="F45" s="10" t="n"/>
    </row>
    <row r="46">
      <c r="A46" s="14" t="n"/>
      <c r="B46" s="10" t="n"/>
      <c r="C46" s="10" t="n"/>
      <c r="D46" s="15" t="n"/>
      <c r="E46" s="16" t="n"/>
      <c r="F46" s="10" t="n"/>
    </row>
    <row r="47">
      <c r="A47" s="14" t="n"/>
      <c r="B47" s="10" t="n"/>
      <c r="C47" s="10" t="n"/>
      <c r="D47" s="15" t="n"/>
      <c r="E47" s="16" t="n"/>
      <c r="F47" s="10" t="n"/>
    </row>
    <row r="48">
      <c r="A48" s="14" t="n"/>
      <c r="B48" s="10" t="n"/>
      <c r="C48" s="10" t="n"/>
      <c r="D48" s="15" t="n"/>
      <c r="E48" s="16" t="n"/>
      <c r="F48" s="10" t="n"/>
    </row>
    <row r="49">
      <c r="A49" s="14" t="n"/>
      <c r="B49" s="10" t="n"/>
      <c r="C49" s="10" t="n"/>
      <c r="D49" s="15" t="n"/>
      <c r="E49" s="16" t="n"/>
      <c r="F49" s="10" t="n"/>
    </row>
    <row r="50">
      <c r="A50" s="14" t="n"/>
      <c r="B50" s="10" t="n"/>
      <c r="C50" s="10" t="n"/>
      <c r="D50" s="15" t="n"/>
      <c r="E50" s="16" t="n"/>
      <c r="F50" s="10" t="n"/>
    </row>
    <row r="51">
      <c r="A51" s="14" t="n"/>
      <c r="B51" s="10" t="n"/>
      <c r="C51" s="10" t="n"/>
      <c r="D51" s="15" t="n"/>
      <c r="E51" s="16" t="n"/>
      <c r="F51" s="10" t="n"/>
    </row>
    <row r="52">
      <c r="A52" s="14" t="n"/>
      <c r="B52" s="10" t="n"/>
      <c r="C52" s="10" t="n"/>
      <c r="D52" s="15" t="n"/>
      <c r="E52" s="16" t="n"/>
      <c r="F52" s="10" t="n"/>
    </row>
    <row r="53">
      <c r="A53" s="14" t="n"/>
      <c r="B53" s="10" t="n"/>
      <c r="C53" s="10" t="n"/>
      <c r="D53" s="15" t="n"/>
      <c r="E53" s="16" t="n"/>
      <c r="F53" s="10" t="n"/>
    </row>
    <row r="54">
      <c r="A54" s="14" t="n"/>
      <c r="B54" s="10" t="n"/>
      <c r="C54" s="10" t="n"/>
      <c r="D54" s="15" t="n"/>
      <c r="E54" s="16" t="n"/>
      <c r="F54" s="10" t="n"/>
    </row>
    <row r="55">
      <c r="A55" s="14" t="n"/>
      <c r="B55" s="10" t="n"/>
      <c r="C55" s="10" t="n"/>
      <c r="D55" s="15" t="n"/>
      <c r="E55" s="16" t="n"/>
      <c r="F55" s="10" t="n"/>
    </row>
    <row r="56">
      <c r="A56" s="14" t="n"/>
      <c r="B56" s="10" t="n"/>
      <c r="C56" s="10" t="n"/>
      <c r="D56" s="15" t="n"/>
      <c r="E56" s="16" t="n"/>
      <c r="F56" s="10" t="n"/>
    </row>
    <row r="57">
      <c r="A57" s="14" t="n"/>
      <c r="B57" s="10" t="n"/>
      <c r="C57" s="10" t="n"/>
      <c r="D57" s="15" t="n"/>
      <c r="E57" s="16" t="n"/>
      <c r="F57" s="10" t="n"/>
    </row>
    <row r="58">
      <c r="A58" s="14" t="n"/>
      <c r="B58" s="10" t="n"/>
      <c r="C58" s="10" t="n"/>
      <c r="D58" s="15" t="n"/>
      <c r="E58" s="16" t="n"/>
      <c r="F58" s="10" t="n"/>
    </row>
    <row r="59">
      <c r="A59" s="14" t="n"/>
      <c r="B59" s="10" t="n"/>
      <c r="C59" s="10" t="n"/>
      <c r="D59" s="15" t="n"/>
      <c r="E59" s="16" t="n"/>
      <c r="F59" s="10" t="n"/>
    </row>
    <row r="60">
      <c r="A60" s="14" t="n"/>
      <c r="B60" s="10" t="n"/>
      <c r="C60" s="10" t="n"/>
      <c r="D60" s="15" t="n"/>
      <c r="E60" s="16" t="n"/>
      <c r="F60" s="10" t="n"/>
    </row>
    <row r="61">
      <c r="A61" s="14" t="n"/>
      <c r="B61" s="10" t="n"/>
      <c r="C61" s="10" t="n"/>
      <c r="D61" s="15" t="n"/>
      <c r="E61" s="16" t="n"/>
      <c r="F61" s="10" t="n"/>
    </row>
    <row r="62">
      <c r="A62" s="14" t="n"/>
      <c r="B62" s="10" t="n"/>
      <c r="C62" s="10" t="n"/>
      <c r="D62" s="15" t="n"/>
      <c r="E62" s="16" t="n"/>
      <c r="F62" s="10" t="n"/>
    </row>
    <row r="63">
      <c r="A63" s="14" t="n"/>
      <c r="B63" s="10" t="n"/>
      <c r="C63" s="10" t="n"/>
      <c r="D63" s="15" t="n"/>
      <c r="E63" s="16" t="n"/>
      <c r="F63" s="10" t="n"/>
    </row>
    <row r="64">
      <c r="A64" s="14" t="n"/>
      <c r="B64" s="10" t="n"/>
      <c r="C64" s="10" t="n"/>
      <c r="D64" s="15" t="n"/>
      <c r="E64" s="16" t="n"/>
      <c r="F64" s="10" t="n"/>
    </row>
    <row r="65">
      <c r="A65" s="14" t="n"/>
      <c r="B65" s="10" t="n"/>
      <c r="C65" s="10" t="n"/>
      <c r="D65" s="15" t="n"/>
      <c r="E65" s="16" t="n"/>
      <c r="F65" s="10" t="n"/>
    </row>
    <row r="66">
      <c r="A66" s="14" t="n"/>
      <c r="B66" s="10" t="n"/>
      <c r="C66" s="10" t="n"/>
      <c r="D66" s="15" t="n"/>
      <c r="E66" s="16" t="n"/>
      <c r="F66" s="10" t="n"/>
    </row>
    <row r="67">
      <c r="A67" s="14" t="n"/>
      <c r="B67" s="10" t="n"/>
      <c r="C67" s="10" t="n"/>
      <c r="D67" s="15" t="n"/>
      <c r="E67" s="16" t="n"/>
      <c r="F67" s="10" t="n"/>
    </row>
    <row r="68">
      <c r="A68" s="14" t="n"/>
      <c r="B68" s="10" t="n"/>
      <c r="C68" s="10" t="n"/>
      <c r="D68" s="15" t="n"/>
      <c r="E68" s="16" t="n"/>
      <c r="F68" s="10" t="n"/>
    </row>
    <row r="69">
      <c r="A69" s="14" t="n"/>
      <c r="B69" s="10" t="n"/>
      <c r="C69" s="10" t="n"/>
      <c r="D69" s="15" t="n"/>
      <c r="E69" s="16" t="n"/>
      <c r="F69" s="10" t="n"/>
    </row>
    <row r="70">
      <c r="A70" s="14" t="n"/>
      <c r="B70" s="10" t="n"/>
      <c r="C70" s="10" t="n"/>
      <c r="D70" s="15" t="n"/>
      <c r="E70" s="16" t="n"/>
      <c r="F70" s="10" t="n"/>
    </row>
    <row r="71">
      <c r="A71" s="14" t="n"/>
      <c r="B71" s="10" t="n"/>
      <c r="C71" s="10" t="n"/>
      <c r="D71" s="15" t="n"/>
      <c r="E71" s="16" t="n"/>
      <c r="F71" s="10" t="n"/>
    </row>
    <row r="72">
      <c r="A72" s="14" t="n"/>
      <c r="B72" s="10" t="n"/>
      <c r="C72" s="10" t="n"/>
      <c r="D72" s="15" t="n"/>
      <c r="E72" s="16" t="n"/>
      <c r="F72" s="10" t="n"/>
    </row>
    <row r="73">
      <c r="A73" s="14" t="n"/>
      <c r="B73" s="10" t="n"/>
      <c r="C73" s="10" t="n"/>
      <c r="D73" s="15" t="n"/>
      <c r="E73" s="16" t="n"/>
      <c r="F73" s="10" t="n"/>
    </row>
    <row r="74">
      <c r="A74" s="14" t="n"/>
      <c r="B74" s="10" t="n"/>
      <c r="C74" s="10" t="n"/>
      <c r="D74" s="15" t="n"/>
      <c r="E74" s="16" t="n"/>
      <c r="F74" s="10" t="n"/>
    </row>
    <row r="75">
      <c r="A75" s="14" t="n"/>
      <c r="B75" s="10" t="n"/>
      <c r="C75" s="10" t="n"/>
      <c r="D75" s="15" t="n"/>
      <c r="E75" s="16" t="n"/>
      <c r="F75" s="10" t="n"/>
    </row>
    <row r="76">
      <c r="A76" s="14" t="n"/>
      <c r="B76" s="10" t="n"/>
      <c r="C76" s="10" t="n"/>
      <c r="D76" s="15" t="n"/>
      <c r="E76" s="16" t="n"/>
      <c r="F76" s="10" t="n"/>
    </row>
    <row r="77">
      <c r="A77" s="14" t="n"/>
      <c r="B77" s="10" t="n"/>
      <c r="C77" s="10" t="n"/>
      <c r="D77" s="15" t="n"/>
      <c r="E77" s="16" t="n"/>
      <c r="F77" s="10" t="n"/>
    </row>
    <row r="78">
      <c r="A78" s="14" t="n"/>
      <c r="B78" s="10" t="n"/>
      <c r="C78" s="10" t="n"/>
      <c r="D78" s="15" t="n"/>
      <c r="E78" s="16" t="n"/>
      <c r="F78" s="10" t="n"/>
    </row>
    <row r="79">
      <c r="A79" s="14" t="n"/>
      <c r="B79" s="10" t="n"/>
      <c r="C79" s="10" t="n"/>
      <c r="D79" s="15" t="n"/>
      <c r="E79" s="16" t="n"/>
      <c r="F79" s="10" t="n"/>
    </row>
    <row r="80">
      <c r="A80" s="14" t="n"/>
      <c r="B80" s="10" t="n"/>
      <c r="C80" s="10" t="n"/>
      <c r="D80" s="15" t="n"/>
      <c r="E80" s="16" t="n"/>
      <c r="F80" s="10" t="n"/>
    </row>
    <row r="81">
      <c r="A81" s="14" t="n"/>
      <c r="B81" s="10" t="n"/>
      <c r="C81" s="10" t="n"/>
      <c r="D81" s="15" t="n"/>
      <c r="E81" s="16" t="n"/>
      <c r="F81" s="10" t="n"/>
    </row>
    <row r="82">
      <c r="A82" s="14" t="n"/>
      <c r="B82" s="10" t="n"/>
      <c r="C82" s="10" t="n"/>
      <c r="D82" s="15" t="n"/>
      <c r="E82" s="16" t="n"/>
      <c r="F82" s="10" t="n"/>
    </row>
    <row r="83">
      <c r="A83" s="14" t="n"/>
      <c r="B83" s="10" t="n"/>
      <c r="C83" s="10" t="n"/>
      <c r="D83" s="15" t="n"/>
      <c r="E83" s="16" t="n"/>
      <c r="F83" s="10" t="n"/>
    </row>
    <row r="84">
      <c r="A84" s="14" t="n"/>
      <c r="B84" s="10" t="n"/>
      <c r="C84" s="10" t="n"/>
      <c r="D84" s="15" t="n"/>
      <c r="E84" s="16" t="n"/>
      <c r="F84" s="10" t="n"/>
    </row>
    <row r="85">
      <c r="A85" s="14" t="n"/>
      <c r="B85" s="10" t="n"/>
      <c r="C85" s="10" t="n"/>
      <c r="D85" s="15" t="n"/>
      <c r="E85" s="16" t="n"/>
      <c r="F85" s="10" t="n"/>
    </row>
    <row r="86">
      <c r="A86" s="14" t="n"/>
      <c r="B86" s="10" t="n"/>
      <c r="C86" s="10" t="n"/>
      <c r="D86" s="15" t="n"/>
      <c r="E86" s="16" t="n"/>
      <c r="F86" s="10" t="n"/>
    </row>
    <row r="87">
      <c r="A87" s="14" t="n"/>
      <c r="B87" s="10" t="n"/>
      <c r="C87" s="10" t="n"/>
      <c r="D87" s="15" t="n"/>
      <c r="E87" s="16" t="n"/>
      <c r="F87" s="10" t="n"/>
    </row>
    <row r="88">
      <c r="A88" s="14" t="n"/>
      <c r="B88" s="10" t="n"/>
      <c r="C88" s="10" t="n"/>
      <c r="D88" s="15" t="n"/>
      <c r="E88" s="16" t="n"/>
      <c r="F88" s="10" t="n"/>
    </row>
    <row r="89">
      <c r="A89" s="14" t="n"/>
      <c r="B89" s="10" t="n"/>
      <c r="C89" s="10" t="n"/>
      <c r="D89" s="15" t="n"/>
      <c r="E89" s="16" t="n"/>
      <c r="F89" s="10" t="n"/>
    </row>
    <row r="90">
      <c r="A90" s="14" t="n"/>
      <c r="B90" s="10" t="n"/>
      <c r="C90" s="10" t="n"/>
      <c r="D90" s="15" t="n"/>
      <c r="E90" s="16" t="n"/>
      <c r="F90" s="10" t="n"/>
    </row>
    <row r="91">
      <c r="A91" s="14" t="n"/>
      <c r="B91" s="10" t="n"/>
      <c r="C91" s="10" t="n"/>
      <c r="D91" s="15" t="n"/>
      <c r="E91" s="16" t="n"/>
      <c r="F91" s="10" t="n"/>
    </row>
    <row r="92">
      <c r="A92" s="14" t="n"/>
      <c r="B92" s="10" t="n"/>
      <c r="C92" s="10" t="n"/>
      <c r="D92" s="15" t="n"/>
      <c r="E92" s="16" t="n"/>
      <c r="F92" s="10" t="n"/>
    </row>
    <row r="93">
      <c r="A93" s="14" t="n"/>
      <c r="B93" s="10" t="n"/>
      <c r="C93" s="10" t="n"/>
      <c r="D93" s="15" t="n"/>
      <c r="E93" s="16" t="n"/>
      <c r="F93" s="10" t="n"/>
    </row>
    <row r="94">
      <c r="A94" s="14" t="n"/>
      <c r="B94" s="10" t="n"/>
      <c r="C94" s="10" t="n"/>
      <c r="D94" s="15" t="n"/>
      <c r="E94" s="16" t="n"/>
      <c r="F94" s="10" t="n"/>
    </row>
    <row r="95">
      <c r="A95" s="14" t="n"/>
      <c r="B95" s="10" t="n"/>
      <c r="C95" s="10" t="n"/>
      <c r="D95" s="15" t="n"/>
      <c r="E95" s="16" t="n"/>
      <c r="F95" s="10" t="n"/>
    </row>
    <row r="96">
      <c r="A96" s="14" t="n"/>
      <c r="B96" s="10" t="n"/>
      <c r="C96" s="10" t="n"/>
      <c r="D96" s="15" t="n"/>
      <c r="E96" s="16" t="n"/>
      <c r="F96" s="10" t="n"/>
    </row>
    <row r="97">
      <c r="A97" s="14" t="n"/>
      <c r="B97" s="10" t="n"/>
      <c r="C97" s="10" t="n"/>
      <c r="D97" s="15" t="n"/>
      <c r="E97" s="16" t="n"/>
      <c r="F97" s="10" t="n"/>
    </row>
    <row r="98">
      <c r="A98" s="14" t="n"/>
      <c r="B98" s="10" t="n"/>
      <c r="C98" s="10" t="n"/>
      <c r="D98" s="15" t="n"/>
      <c r="E98" s="16" t="n"/>
      <c r="F98" s="10" t="n"/>
    </row>
    <row r="99">
      <c r="A99" s="14" t="n"/>
      <c r="B99" s="10" t="n"/>
      <c r="C99" s="10" t="n"/>
      <c r="D99" s="15" t="n"/>
      <c r="E99" s="16" t="n"/>
      <c r="F99" s="10" t="n"/>
    </row>
    <row r="100">
      <c r="A100" s="14" t="n"/>
      <c r="B100" s="10" t="n"/>
      <c r="C100" s="10" t="n"/>
      <c r="D100" s="15" t="n"/>
      <c r="E100" s="16" t="n"/>
      <c r="F100" s="10" t="n"/>
    </row>
    <row r="101">
      <c r="A101" s="14" t="n"/>
      <c r="B101" s="10" t="n"/>
      <c r="C101" s="10" t="n"/>
      <c r="D101" s="15" t="n"/>
      <c r="E101" s="16" t="n"/>
      <c r="F101" s="10" t="n"/>
    </row>
    <row r="102">
      <c r="A102" s="14" t="n"/>
      <c r="B102" s="10" t="n"/>
      <c r="C102" s="10" t="n"/>
      <c r="D102" s="15" t="n"/>
      <c r="E102" s="16" t="n"/>
      <c r="F102" s="10" t="n"/>
    </row>
    <row r="103">
      <c r="A103" s="14" t="n"/>
      <c r="B103" s="10" t="n"/>
      <c r="C103" s="10" t="n"/>
      <c r="D103" s="15" t="n"/>
      <c r="E103" s="16" t="n"/>
      <c r="F103" s="10" t="n"/>
    </row>
    <row r="104">
      <c r="A104" s="14" t="n"/>
      <c r="B104" s="10" t="n"/>
      <c r="C104" s="10" t="n"/>
      <c r="D104" s="15" t="n"/>
      <c r="E104" s="16" t="n"/>
      <c r="F104" s="10" t="n"/>
    </row>
  </sheetData>
  <mergeCells count="1">
    <mergeCell ref="A1:F1"/>
  </mergeCells>
  <conditionalFormatting sqref="A5:F104">
    <cfRule type="expression" priority="1" dxfId="0">
      <formula>$F5="Inactif"</formula>
    </cfRule>
  </conditionalFormatting>
  <conditionalFormatting sqref="A5:A104">
    <cfRule type="expression" priority="2" dxfId="1">
      <formula>AND($A5&lt;&gt;"",COUNTIF($A$5:$A$104,$A5)&gt;1)</formula>
    </cfRule>
  </conditionalFormatting>
  <dataValidations count="5">
    <dataValidation sqref="A5:A104" showErrorMessage="1" showInputMessage="1" allowBlank="0" errorTitle="Identifiant en double" error="Chaque identifiant employé doit être unique." type="custom">
      <formula1>=COUNTIF($A$5:$A$104,A5)=1</formula1>
    </dataValidation>
    <dataValidation sqref="B5:B104" showErrorMessage="1" showInputMessage="1" allowBlank="1" type="textLength" operator="lessThanOrEqual">
      <formula1>100</formula1>
    </dataValidation>
    <dataValidation sqref="D5:D104" showErrorMessage="1" showInputMessage="1" allowBlank="1" type="decimal" operator="between">
      <formula1>0.01</formula1>
      <formula2>999.99</formula2>
    </dataValidation>
    <dataValidation sqref="E5:E104" showErrorMessage="1" showInputMessage="1" allowBlank="1" type="decimal" operator="between">
      <formula1>0</formula1>
      <formula2>168</formula2>
    </dataValidation>
    <dataValidation sqref="F5:F104" showErrorMessage="1" showInputMessage="1" allowBlank="1" type="list">
      <formula1>='Paramètres'!$J$5:$J$104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5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4" customWidth="1" min="3" max="3"/>
    <col width="27" customWidth="1" min="4" max="4"/>
    <col width="42" customWidth="1" min="5" max="5"/>
    <col width="14" customWidth="1" min="6" max="6"/>
    <col width="14" customWidth="1" min="7" max="7"/>
    <col width="20" customWidth="1" min="8" max="8"/>
    <col width="16" customWidth="1" min="9" max="9"/>
    <col width="16" customWidth="1" min="10" max="10"/>
    <col width="17" customWidth="1" min="11" max="11"/>
    <col width="18" customWidth="1" min="12" max="12"/>
    <col width="23" customWidth="1" min="13" max="13"/>
    <col width="16" customWidth="1" min="14" max="14"/>
    <col width="20" customWidth="1" min="15" max="15"/>
    <col width="16" customWidth="1" min="16" max="16"/>
    <col width="19" customWidth="1" min="17" max="17"/>
  </cols>
  <sheetData>
    <row r="1" ht="24" customHeight="1">
      <c r="A1" s="1" t="inlineStr">
        <is>
          <t>Feuille de temps — Saisie quotidienne</t>
        </is>
      </c>
    </row>
    <row r="2" ht="30" customHeight="1">
      <c r="A2" s="2" t="inlineStr">
        <is>
          <t>Saisir les heures de début et de fin pour chaque journée travaillée. Les calculs sont indicatifs et doivent être validés avant la paie.</t>
        </is>
      </c>
    </row>
    <row r="3">
      <c r="A3" s="17" t="inlineStr">
        <is>
          <t>Cellules à saisir</t>
        </is>
      </c>
      <c r="B3" s="18" t="inlineStr">
        <is>
          <t>Cellules calculées</t>
        </is>
      </c>
    </row>
    <row r="5">
      <c r="A5" s="5" t="inlineStr">
        <is>
          <t>No entrée</t>
        </is>
      </c>
      <c r="B5" s="5" t="inlineStr">
        <is>
          <t>Date</t>
        </is>
      </c>
      <c r="C5" s="5" t="inlineStr">
        <is>
          <t>ID employé</t>
        </is>
      </c>
      <c r="D5" s="5" t="inlineStr">
        <is>
          <t>Client ou projet</t>
        </is>
      </c>
      <c r="E5" s="5" t="inlineStr">
        <is>
          <t>Description du travail</t>
        </is>
      </c>
      <c r="F5" s="5" t="inlineStr">
        <is>
          <t>Heure de début</t>
        </is>
      </c>
      <c r="G5" s="5" t="inlineStr">
        <is>
          <t>Heure de fin</t>
        </is>
      </c>
      <c r="H5" s="5" t="inlineStr">
        <is>
          <t>Pause non payée (h)</t>
        </is>
      </c>
      <c r="I5" s="5" t="inlineStr">
        <is>
          <t>Heures prévues</t>
        </is>
      </c>
      <c r="J5" s="5" t="inlineStr">
        <is>
          <t>Durée brute (h)</t>
        </is>
      </c>
      <c r="K5" s="5" t="inlineStr">
        <is>
          <t>Heures payables</t>
        </is>
      </c>
      <c r="L5" s="5" t="inlineStr">
        <is>
          <t>Heures régulières</t>
        </is>
      </c>
      <c r="M5" s="5" t="inlineStr">
        <is>
          <t>Heures supplémentaires</t>
        </is>
      </c>
      <c r="N5" s="5" t="inlineStr">
        <is>
          <t>Taux horaire</t>
        </is>
      </c>
      <c r="O5" s="5" t="inlineStr">
        <is>
          <t>Coût brut indicatif</t>
        </is>
      </c>
      <c r="P5" s="5" t="inlineStr">
        <is>
          <t>Approbation</t>
        </is>
      </c>
      <c r="Q5" s="5" t="inlineStr">
        <is>
          <t>Contrôle de saisie</t>
        </is>
      </c>
    </row>
    <row r="6">
      <c r="A6" s="19">
        <f>IF($B6="","",ROW()-5)</f>
        <v/>
      </c>
      <c r="B6" s="8" t="n">
        <v>46258</v>
      </c>
      <c r="C6" s="13" t="inlineStr">
        <is>
          <t>E-001</t>
        </is>
      </c>
      <c r="D6" s="9" t="inlineStr">
        <is>
          <t>Administration interne</t>
        </is>
      </c>
      <c r="E6" s="9" t="inlineStr">
        <is>
          <t>Traitement des factures fournisseurs</t>
        </is>
      </c>
      <c r="F6" s="20" t="n">
        <v>0.3333333333333333</v>
      </c>
      <c r="G6" s="20" t="n">
        <v>0.6875</v>
      </c>
      <c r="H6" s="7" t="n">
        <v>0.5</v>
      </c>
      <c r="I6" s="21">
        <f>IF($B6="","",IFERROR(IF(OR(WEEKDAY($B6,2)&gt;5,COUNTIF('Paramètres'!$E$5:$E$54,$B6)&gt;0),0,VLOOKUP($C6,'Employés'!$A$5:$F$104,5,FALSE)/'Paramètres'!$B$7),0))</f>
        <v/>
      </c>
      <c r="J6" s="21">
        <f>IF(OR($F6="",$G6=""),"",IFERROR(($G6-$F6+IF($G6&lt;$F6,1,0))*24,0))</f>
        <v/>
      </c>
      <c r="K6" s="21">
        <f>IF($J6="","",IFERROR(MAX(0,$J6-$H6),0))</f>
        <v/>
      </c>
      <c r="L6" s="21">
        <f>IF($K6="","",IFERROR(MIN($K6,'Paramètres'!$B$5),0))</f>
        <v/>
      </c>
      <c r="M6" s="21">
        <f>IF($K6="","",IFERROR(MAX(0,$K6-'Paramètres'!$B$5),0))</f>
        <v/>
      </c>
      <c r="N6" s="22">
        <f>IF($C6="","",IFERROR(VLOOKUP($C6,'Employés'!$A$5:$F$104,4,FALSE),0))</f>
        <v/>
      </c>
      <c r="O6" s="22">
        <f>IF($B6="","",IFERROR(($L6*$N6)+($M6*$N6*'Paramètres'!$B$6),0))</f>
        <v/>
      </c>
      <c r="P6" s="9" t="inlineStr">
        <is>
          <t>Approuvé</t>
        </is>
      </c>
      <c r="Q6" s="23">
        <f>IF($B6="","",IF(OR($C6="",$D6="",$E6="",$F6="",$G6="",$H6=""),"À compléter",IF(OR($J6&lt;0,$H6&gt;$J6,$N6=0),"À corriger",IF($P6="","À approuver",IF($P6="Refusé","Refusée",IF($P6="Approuvé","Approuvée","À approuver"))))))</f>
        <v/>
      </c>
    </row>
    <row r="7">
      <c r="A7" s="19">
        <f>IF($B7="","",ROW()-5)</f>
        <v/>
      </c>
      <c r="B7" s="8" t="n">
        <v>46258</v>
      </c>
      <c r="C7" s="13" t="inlineStr">
        <is>
          <t>E-002</t>
        </is>
      </c>
      <c r="D7" s="9" t="inlineStr">
        <is>
          <t>Atelier Bouchard inc.</t>
        </is>
      </c>
      <c r="E7" s="9" t="inlineStr">
        <is>
          <t>Inspection et ajustement d’équipement</t>
        </is>
      </c>
      <c r="F7" s="20" t="n">
        <v>0.3125</v>
      </c>
      <c r="G7" s="20" t="n">
        <v>0.6666666666666666</v>
      </c>
      <c r="H7" s="7" t="n">
        <v>0.5</v>
      </c>
      <c r="I7" s="21">
        <f>IF($B7="","",IFERROR(IF(OR(WEEKDAY($B7,2)&gt;5,COUNTIF('Paramètres'!$E$5:$E$54,$B7)&gt;0),0,VLOOKUP($C7,'Employés'!$A$5:$F$104,5,FALSE)/'Paramètres'!$B$7),0))</f>
        <v/>
      </c>
      <c r="J7" s="21">
        <f>IF(OR($F7="",$G7=""),"",IFERROR(($G7-$F7+IF($G7&lt;$F7,1,0))*24,0))</f>
        <v/>
      </c>
      <c r="K7" s="21">
        <f>IF($J7="","",IFERROR(MAX(0,$J7-$H7),0))</f>
        <v/>
      </c>
      <c r="L7" s="21">
        <f>IF($K7="","",IFERROR(MIN($K7,'Paramètres'!$B$5),0))</f>
        <v/>
      </c>
      <c r="M7" s="21">
        <f>IF($K7="","",IFERROR(MAX(0,$K7-'Paramètres'!$B$5),0))</f>
        <v/>
      </c>
      <c r="N7" s="22">
        <f>IF($C7="","",IFERROR(VLOOKUP($C7,'Employés'!$A$5:$F$104,4,FALSE),0))</f>
        <v/>
      </c>
      <c r="O7" s="22">
        <f>IF($B7="","",IFERROR(($L7*$N7)+($M7*$N7*'Paramètres'!$B$6),0))</f>
        <v/>
      </c>
      <c r="P7" s="9" t="inlineStr">
        <is>
          <t>Approuvé</t>
        </is>
      </c>
      <c r="Q7" s="23">
        <f>IF($B7="","",IF(OR($C7="",$D7="",$E7="",$F7="",$G7="",$H7=""),"À compléter",IF(OR($J7&lt;0,$H7&gt;$J7,$N7=0),"À corriger",IF($P7="","À approuver",IF($P7="Refusé","Refusée",IF($P7="Approuvé","Approuvée","À approuver"))))))</f>
        <v/>
      </c>
    </row>
    <row r="8">
      <c r="A8" s="19">
        <f>IF($B8="","",ROW()-5)</f>
        <v/>
      </c>
      <c r="B8" s="8" t="n">
        <v>46258</v>
      </c>
      <c r="C8" s="13" t="inlineStr">
        <is>
          <t>E-003</t>
        </is>
      </c>
      <c r="D8" s="9" t="inlineStr">
        <is>
          <t>Clinique Nordik</t>
        </is>
      </c>
      <c r="E8" s="9" t="inlineStr">
        <is>
          <t>Préparation du calendrier de contenu</t>
        </is>
      </c>
      <c r="F8" s="20" t="n">
        <v>0.375</v>
      </c>
      <c r="G8" s="20" t="n">
        <v>0.625</v>
      </c>
      <c r="H8" s="7" t="n">
        <v>0</v>
      </c>
      <c r="I8" s="21">
        <f>IF($B8="","",IFERROR(IF(OR(WEEKDAY($B8,2)&gt;5,COUNTIF('Paramètres'!$E$5:$E$54,$B8)&gt;0),0,VLOOKUP($C8,'Employés'!$A$5:$F$104,5,FALSE)/'Paramètres'!$B$7),0))</f>
        <v/>
      </c>
      <c r="J8" s="21">
        <f>IF(OR($F8="",$G8=""),"",IFERROR(($G8-$F8+IF($G8&lt;$F8,1,0))*24,0))</f>
        <v/>
      </c>
      <c r="K8" s="21">
        <f>IF($J8="","",IFERROR(MAX(0,$J8-$H8),0))</f>
        <v/>
      </c>
      <c r="L8" s="21">
        <f>IF($K8="","",IFERROR(MIN($K8,'Paramètres'!$B$5),0))</f>
        <v/>
      </c>
      <c r="M8" s="21">
        <f>IF($K8="","",IFERROR(MAX(0,$K8-'Paramètres'!$B$5),0))</f>
        <v/>
      </c>
      <c r="N8" s="22">
        <f>IF($C8="","",IFERROR(VLOOKUP($C8,'Employés'!$A$5:$F$104,4,FALSE),0))</f>
        <v/>
      </c>
      <c r="O8" s="22">
        <f>IF($B8="","",IFERROR(($L8*$N8)+($M8*$N8*'Paramètres'!$B$6),0))</f>
        <v/>
      </c>
      <c r="P8" s="9" t="inlineStr">
        <is>
          <t>À approuver</t>
        </is>
      </c>
      <c r="Q8" s="23">
        <f>IF($B8="","",IF(OR($C8="",$D8="",$E8="",$F8="",$G8="",$H8=""),"À compléter",IF(OR($J8&lt;0,$H8&gt;$J8,$N8=0),"À corriger",IF($P8="","À approuver",IF($P8="Refusé","Refusée",IF($P8="Approuvé","Approuvée","À approuver"))))))</f>
        <v/>
      </c>
    </row>
    <row r="9">
      <c r="A9" s="19">
        <f>IF($B9="","",ROW()-5)</f>
        <v/>
      </c>
      <c r="B9" s="8" t="n">
        <v>46259</v>
      </c>
      <c r="C9" s="13" t="inlineStr">
        <is>
          <t>E-001</t>
        </is>
      </c>
      <c r="D9" s="9" t="inlineStr">
        <is>
          <t>Administration interne</t>
        </is>
      </c>
      <c r="E9" s="9" t="inlineStr">
        <is>
          <t>Préparation des relevés de dépenses</t>
        </is>
      </c>
      <c r="F9" s="20" t="n">
        <v>0.3333333333333333</v>
      </c>
      <c r="G9" s="20" t="n">
        <v>0.7083333333333334</v>
      </c>
      <c r="H9" s="7" t="n">
        <v>0.5</v>
      </c>
      <c r="I9" s="21">
        <f>IF($B9="","",IFERROR(IF(OR(WEEKDAY($B9,2)&gt;5,COUNTIF('Paramètres'!$E$5:$E$54,$B9)&gt;0),0,VLOOKUP($C9,'Employés'!$A$5:$F$104,5,FALSE)/'Paramètres'!$B$7),0))</f>
        <v/>
      </c>
      <c r="J9" s="21">
        <f>IF(OR($F9="",$G9=""),"",IFERROR(($G9-$F9+IF($G9&lt;$F9,1,0))*24,0))</f>
        <v/>
      </c>
      <c r="K9" s="21">
        <f>IF($J9="","",IFERROR(MAX(0,$J9-$H9),0))</f>
        <v/>
      </c>
      <c r="L9" s="21">
        <f>IF($K9="","",IFERROR(MIN($K9,'Paramètres'!$B$5),0))</f>
        <v/>
      </c>
      <c r="M9" s="21">
        <f>IF($K9="","",IFERROR(MAX(0,$K9-'Paramètres'!$B$5),0))</f>
        <v/>
      </c>
      <c r="N9" s="22">
        <f>IF($C9="","",IFERROR(VLOOKUP($C9,'Employés'!$A$5:$F$104,4,FALSE),0))</f>
        <v/>
      </c>
      <c r="O9" s="22">
        <f>IF($B9="","",IFERROR(($L9*$N9)+($M9*$N9*'Paramètres'!$B$6),0))</f>
        <v/>
      </c>
      <c r="P9" s="9" t="inlineStr">
        <is>
          <t>Approuvé</t>
        </is>
      </c>
      <c r="Q9" s="23">
        <f>IF($B9="","",IF(OR($C9="",$D9="",$E9="",$F9="",$G9="",$H9=""),"À compléter",IF(OR($J9&lt;0,$H9&gt;$J9,$N9=0),"À corriger",IF($P9="","À approuver",IF($P9="Refusé","Refusée",IF($P9="Approuvé","Approuvée","À approuver"))))))</f>
        <v/>
      </c>
    </row>
    <row r="10">
      <c r="A10" s="19">
        <f>IF($B10="","",ROW()-5)</f>
        <v/>
      </c>
      <c r="B10" s="8" t="n">
        <v>46259</v>
      </c>
      <c r="C10" s="13" t="inlineStr">
        <is>
          <t>E-002</t>
        </is>
      </c>
      <c r="D10" s="9" t="inlineStr">
        <is>
          <t>Atelier Bouchard inc.</t>
        </is>
      </c>
      <c r="E10" s="9" t="inlineStr">
        <is>
          <t>Visite de service chez le client</t>
        </is>
      </c>
      <c r="F10" s="20" t="n">
        <v>0.3333333333333333</v>
      </c>
      <c r="G10" s="20" t="n">
        <v>0.6875</v>
      </c>
      <c r="H10" s="7" t="n">
        <v>0.5</v>
      </c>
      <c r="I10" s="21">
        <f>IF($B10="","",IFERROR(IF(OR(WEEKDAY($B10,2)&gt;5,COUNTIF('Paramètres'!$E$5:$E$54,$B10)&gt;0),0,VLOOKUP($C10,'Employés'!$A$5:$F$104,5,FALSE)/'Paramètres'!$B$7),0))</f>
        <v/>
      </c>
      <c r="J10" s="21">
        <f>IF(OR($F10="",$G10=""),"",IFERROR(($G10-$F10+IF($G10&lt;$F10,1,0))*24,0))</f>
        <v/>
      </c>
      <c r="K10" s="21">
        <f>IF($J10="","",IFERROR(MAX(0,$J10-$H10),0))</f>
        <v/>
      </c>
      <c r="L10" s="21">
        <f>IF($K10="","",IFERROR(MIN($K10,'Paramètres'!$B$5),0))</f>
        <v/>
      </c>
      <c r="M10" s="21">
        <f>IF($K10="","",IFERROR(MAX(0,$K10-'Paramètres'!$B$5),0))</f>
        <v/>
      </c>
      <c r="N10" s="22">
        <f>IF($C10="","",IFERROR(VLOOKUP($C10,'Employés'!$A$5:$F$104,4,FALSE),0))</f>
        <v/>
      </c>
      <c r="O10" s="22">
        <f>IF($B10="","",IFERROR(($L10*$N10)+($M10*$N10*'Paramètres'!$B$6),0))</f>
        <v/>
      </c>
      <c r="P10" s="9" t="inlineStr">
        <is>
          <t>À approuver</t>
        </is>
      </c>
      <c r="Q10" s="23">
        <f>IF($B10="","",IF(OR($C10="",$D10="",$E10="",$F10="",$G10="",$H10=""),"À compléter",IF(OR($J10&lt;0,$H10&gt;$J10,$N10=0),"À corriger",IF($P10="","À approuver",IF($P10="Refusé","Refusée",IF($P10="Approuvé","Approuvée","À approuver"))))))</f>
        <v/>
      </c>
    </row>
    <row r="11">
      <c r="A11" s="19">
        <f>IF($B11="","",ROW()-5)</f>
        <v/>
      </c>
      <c r="B11" s="8" t="n">
        <v>46259</v>
      </c>
      <c r="C11" s="13" t="inlineStr">
        <is>
          <t>E-003</t>
        </is>
      </c>
      <c r="D11" s="9" t="inlineStr">
        <is>
          <t>Services Tremblay</t>
        </is>
      </c>
      <c r="E11" s="9" t="inlineStr">
        <is>
          <t>Révision de la campagne courriel</t>
        </is>
      </c>
      <c r="F11" s="20" t="n">
        <v>0.375</v>
      </c>
      <c r="G11" s="20" t="n">
        <v>0.7083333333333334</v>
      </c>
      <c r="H11" s="7" t="n">
        <v>0.5</v>
      </c>
      <c r="I11" s="21">
        <f>IF($B11="","",IFERROR(IF(OR(WEEKDAY($B11,2)&gt;5,COUNTIF('Paramètres'!$E$5:$E$54,$B11)&gt;0),0,VLOOKUP($C11,'Employés'!$A$5:$F$104,5,FALSE)/'Paramètres'!$B$7),0))</f>
        <v/>
      </c>
      <c r="J11" s="21">
        <f>IF(OR($F11="",$G11=""),"",IFERROR(($G11-$F11+IF($G11&lt;$F11,1,0))*24,0))</f>
        <v/>
      </c>
      <c r="K11" s="21">
        <f>IF($J11="","",IFERROR(MAX(0,$J11-$H11),0))</f>
        <v/>
      </c>
      <c r="L11" s="21">
        <f>IF($K11="","",IFERROR(MIN($K11,'Paramètres'!$B$5),0))</f>
        <v/>
      </c>
      <c r="M11" s="21">
        <f>IF($K11="","",IFERROR(MAX(0,$K11-'Paramètres'!$B$5),0))</f>
        <v/>
      </c>
      <c r="N11" s="22">
        <f>IF($C11="","",IFERROR(VLOOKUP($C11,'Employés'!$A$5:$F$104,4,FALSE),0))</f>
        <v/>
      </c>
      <c r="O11" s="22">
        <f>IF($B11="","",IFERROR(($L11*$N11)+($M11*$N11*'Paramètres'!$B$6),0))</f>
        <v/>
      </c>
      <c r="P11" s="9" t="inlineStr">
        <is>
          <t>Approuvé</t>
        </is>
      </c>
      <c r="Q11" s="23">
        <f>IF($B11="","",IF(OR($C11="",$D11="",$E11="",$F11="",$G11="",$H11=""),"À compléter",IF(OR($J11&lt;0,$H11&gt;$J11,$N11=0),"À corriger",IF($P11="","À approuver",IF($P11="Refusé","Refusée",IF($P11="Approuvé","Approuvée","À approuver"))))))</f>
        <v/>
      </c>
    </row>
    <row r="12">
      <c r="A12" s="19">
        <f>IF($B12="","",ROW()-5)</f>
        <v/>
      </c>
      <c r="B12" s="8" t="n">
        <v>46260</v>
      </c>
      <c r="C12" s="13" t="inlineStr">
        <is>
          <t>E-001</t>
        </is>
      </c>
      <c r="D12" s="9" t="inlineStr">
        <is>
          <t>Développement des affaires</t>
        </is>
      </c>
      <c r="E12" s="9" t="inlineStr">
        <is>
          <t>Suivi de soumissions et appels clients</t>
        </is>
      </c>
      <c r="F12" s="20" t="n">
        <v>0.3541666666666667</v>
      </c>
      <c r="G12" s="20" t="n">
        <v>0.6875</v>
      </c>
      <c r="H12" s="7" t="n">
        <v>0.5</v>
      </c>
      <c r="I12" s="21">
        <f>IF($B12="","",IFERROR(IF(OR(WEEKDAY($B12,2)&gt;5,COUNTIF('Paramètres'!$E$5:$E$54,$B12)&gt;0),0,VLOOKUP($C12,'Employés'!$A$5:$F$104,5,FALSE)/'Paramètres'!$B$7),0))</f>
        <v/>
      </c>
      <c r="J12" s="21">
        <f>IF(OR($F12="",$G12=""),"",IFERROR(($G12-$F12+IF($G12&lt;$F12,1,0))*24,0))</f>
        <v/>
      </c>
      <c r="K12" s="21">
        <f>IF($J12="","",IFERROR(MAX(0,$J12-$H12),0))</f>
        <v/>
      </c>
      <c r="L12" s="21">
        <f>IF($K12="","",IFERROR(MIN($K12,'Paramètres'!$B$5),0))</f>
        <v/>
      </c>
      <c r="M12" s="21">
        <f>IF($K12="","",IFERROR(MAX(0,$K12-'Paramètres'!$B$5),0))</f>
        <v/>
      </c>
      <c r="N12" s="22">
        <f>IF($C12="","",IFERROR(VLOOKUP($C12,'Employés'!$A$5:$F$104,4,FALSE),0))</f>
        <v/>
      </c>
      <c r="O12" s="22">
        <f>IF($B12="","",IFERROR(($L12*$N12)+($M12*$N12*'Paramètres'!$B$6),0))</f>
        <v/>
      </c>
      <c r="P12" s="9" t="inlineStr">
        <is>
          <t>À approuver</t>
        </is>
      </c>
      <c r="Q12" s="23">
        <f>IF($B12="","",IF(OR($C12="",$D12="",$E12="",$F12="",$G12="",$H12=""),"À compléter",IF(OR($J12&lt;0,$H12&gt;$J12,$N12=0),"À corriger",IF($P12="","À approuver",IF($P12="Refusé","Refusée",IF($P12="Approuvé","Approuvée","À approuver"))))))</f>
        <v/>
      </c>
    </row>
    <row r="13">
      <c r="A13" s="19">
        <f>IF($B13="","",ROW()-5)</f>
        <v/>
      </c>
      <c r="B13" s="8" t="n">
        <v>46260</v>
      </c>
      <c r="C13" s="13" t="inlineStr">
        <is>
          <t>E-002</t>
        </is>
      </c>
      <c r="D13" s="9" t="inlineStr">
        <is>
          <t>Atelier Bouchard inc.</t>
        </is>
      </c>
      <c r="E13" s="9" t="inlineStr">
        <is>
          <t>Réparation et rapport de service</t>
        </is>
      </c>
      <c r="F13" s="20" t="n">
        <v>0.2916666666666667</v>
      </c>
      <c r="G13" s="20" t="n">
        <v>0.6458333333333334</v>
      </c>
      <c r="H13" s="7" t="n">
        <v>0.5</v>
      </c>
      <c r="I13" s="21">
        <f>IF($B13="","",IFERROR(IF(OR(WEEKDAY($B13,2)&gt;5,COUNTIF('Paramètres'!$E$5:$E$54,$B13)&gt;0),0,VLOOKUP($C13,'Employés'!$A$5:$F$104,5,FALSE)/'Paramètres'!$B$7),0))</f>
        <v/>
      </c>
      <c r="J13" s="21">
        <f>IF(OR($F13="",$G13=""),"",IFERROR(($G13-$F13+IF($G13&lt;$F13,1,0))*24,0))</f>
        <v/>
      </c>
      <c r="K13" s="21">
        <f>IF($J13="","",IFERROR(MAX(0,$J13-$H13),0))</f>
        <v/>
      </c>
      <c r="L13" s="21">
        <f>IF($K13="","",IFERROR(MIN($K13,'Paramètres'!$B$5),0))</f>
        <v/>
      </c>
      <c r="M13" s="21">
        <f>IF($K13="","",IFERROR(MAX(0,$K13-'Paramètres'!$B$5),0))</f>
        <v/>
      </c>
      <c r="N13" s="22">
        <f>IF($C13="","",IFERROR(VLOOKUP($C13,'Employés'!$A$5:$F$104,4,FALSE),0))</f>
        <v/>
      </c>
      <c r="O13" s="22">
        <f>IF($B13="","",IFERROR(($L13*$N13)+($M13*$N13*'Paramètres'!$B$6),0))</f>
        <v/>
      </c>
      <c r="P13" s="9" t="inlineStr">
        <is>
          <t>Approuvé</t>
        </is>
      </c>
      <c r="Q13" s="23">
        <f>IF($B13="","",IF(OR($C13="",$D13="",$E13="",$F13="",$G13="",$H13=""),"À compléter",IF(OR($J13&lt;0,$H13&gt;$J13,$N13=0),"À corriger",IF($P13="","À approuver",IF($P13="Refusé","Refusée",IF($P13="Approuvé","Approuvée","À approuver"))))))</f>
        <v/>
      </c>
    </row>
    <row r="14">
      <c r="A14" s="19">
        <f>IF($B14="","",ROW()-5)</f>
        <v/>
      </c>
      <c r="B14" s="8" t="n">
        <v>46261</v>
      </c>
      <c r="C14" s="13" t="inlineStr">
        <is>
          <t>E-001</t>
        </is>
      </c>
      <c r="D14" s="9" t="inlineStr">
        <is>
          <t>Administration interne</t>
        </is>
      </c>
      <c r="E14" s="9" t="inlineStr">
        <is>
          <t>Classement et conciliation de dossiers</t>
        </is>
      </c>
      <c r="F14" s="20" t="n">
        <v>0.3333333333333333</v>
      </c>
      <c r="G14" s="20" t="n">
        <v>0.6666666666666666</v>
      </c>
      <c r="H14" s="7" t="n">
        <v>0.5</v>
      </c>
      <c r="I14" s="21">
        <f>IF($B14="","",IFERROR(IF(OR(WEEKDAY($B14,2)&gt;5,COUNTIF('Paramètres'!$E$5:$E$54,$B14)&gt;0),0,VLOOKUP($C14,'Employés'!$A$5:$F$104,5,FALSE)/'Paramètres'!$B$7),0))</f>
        <v/>
      </c>
      <c r="J14" s="21">
        <f>IF(OR($F14="",$G14=""),"",IFERROR(($G14-$F14+IF($G14&lt;$F14,1,0))*24,0))</f>
        <v/>
      </c>
      <c r="K14" s="21">
        <f>IF($J14="","",IFERROR(MAX(0,$J14-$H14),0))</f>
        <v/>
      </c>
      <c r="L14" s="21">
        <f>IF($K14="","",IFERROR(MIN($K14,'Paramètres'!$B$5),0))</f>
        <v/>
      </c>
      <c r="M14" s="21">
        <f>IF($K14="","",IFERROR(MAX(0,$K14-'Paramètres'!$B$5),0))</f>
        <v/>
      </c>
      <c r="N14" s="22">
        <f>IF($C14="","",IFERROR(VLOOKUP($C14,'Employés'!$A$5:$F$104,4,FALSE),0))</f>
        <v/>
      </c>
      <c r="O14" s="22">
        <f>IF($B14="","",IFERROR(($L14*$N14)+($M14*$N14*'Paramètres'!$B$6),0))</f>
        <v/>
      </c>
      <c r="P14" s="9" t="inlineStr">
        <is>
          <t>Approuvé</t>
        </is>
      </c>
      <c r="Q14" s="23">
        <f>IF($B14="","",IF(OR($C14="",$D14="",$E14="",$F14="",$G14="",$H14=""),"À compléter",IF(OR($J14&lt;0,$H14&gt;$J14,$N14=0),"À corriger",IF($P14="","À approuver",IF($P14="Refusé","Refusée",IF($P14="Approuvé","Approuvée","À approuver"))))))</f>
        <v/>
      </c>
    </row>
    <row r="15">
      <c r="A15" s="19">
        <f>IF($B15="","",ROW()-5)</f>
        <v/>
      </c>
      <c r="B15" s="8" t="n">
        <v>46261</v>
      </c>
      <c r="C15" s="13" t="inlineStr">
        <is>
          <t>E-003</t>
        </is>
      </c>
      <c r="D15" s="9" t="inlineStr">
        <is>
          <t>Clinique Nordik</t>
        </is>
      </c>
      <c r="E15" s="9" t="inlineStr">
        <is>
          <t>Rencontre de coordination marketing</t>
        </is>
      </c>
      <c r="F15" s="20" t="n">
        <v>0.375</v>
      </c>
      <c r="G15" s="20" t="n">
        <v>0.5416666666666666</v>
      </c>
      <c r="H15" s="7" t="n">
        <v>0</v>
      </c>
      <c r="I15" s="21">
        <f>IF($B15="","",IFERROR(IF(OR(WEEKDAY($B15,2)&gt;5,COUNTIF('Paramètres'!$E$5:$E$54,$B15)&gt;0),0,VLOOKUP($C15,'Employés'!$A$5:$F$104,5,FALSE)/'Paramètres'!$B$7),0))</f>
        <v/>
      </c>
      <c r="J15" s="21">
        <f>IF(OR($F15="",$G15=""),"",IFERROR(($G15-$F15+IF($G15&lt;$F15,1,0))*24,0))</f>
        <v/>
      </c>
      <c r="K15" s="21">
        <f>IF($J15="","",IFERROR(MAX(0,$J15-$H15),0))</f>
        <v/>
      </c>
      <c r="L15" s="21">
        <f>IF($K15="","",IFERROR(MIN($K15,'Paramètres'!$B$5),0))</f>
        <v/>
      </c>
      <c r="M15" s="21">
        <f>IF($K15="","",IFERROR(MAX(0,$K15-'Paramètres'!$B$5),0))</f>
        <v/>
      </c>
      <c r="N15" s="22">
        <f>IF($C15="","",IFERROR(VLOOKUP($C15,'Employés'!$A$5:$F$104,4,FALSE),0))</f>
        <v/>
      </c>
      <c r="O15" s="22">
        <f>IF($B15="","",IFERROR(($L15*$N15)+($M15*$N15*'Paramètres'!$B$6),0))</f>
        <v/>
      </c>
      <c r="P15" s="9" t="inlineStr">
        <is>
          <t>À approuver</t>
        </is>
      </c>
      <c r="Q15" s="23">
        <f>IF($B15="","",IF(OR($C15="",$D15="",$E15="",$F15="",$G15="",$H15=""),"À compléter",IF(OR($J15&lt;0,$H15&gt;$J15,$N15=0),"À corriger",IF($P15="","À approuver",IF($P15="Refusé","Refusée",IF($P15="Approuvé","Approuvée","À approuver"))))))</f>
        <v/>
      </c>
    </row>
    <row r="16">
      <c r="A16" s="19">
        <f>IF($B16="","",ROW()-5)</f>
        <v/>
      </c>
      <c r="B16" s="8" t="n"/>
      <c r="C16" s="13" t="n"/>
      <c r="D16" s="9" t="n"/>
      <c r="E16" s="9" t="n"/>
      <c r="F16" s="20" t="n"/>
      <c r="G16" s="20" t="n"/>
      <c r="H16" s="7" t="n"/>
      <c r="I16" s="21">
        <f>IF($B16="","",IFERROR(IF(OR(WEEKDAY($B16,2)&gt;5,COUNTIF('Paramètres'!$E$5:$E$54,$B16)&gt;0),0,VLOOKUP($C16,'Employés'!$A$5:$F$104,5,FALSE)/'Paramètres'!$B$7),0))</f>
        <v/>
      </c>
      <c r="J16" s="21">
        <f>IF(OR($F16="",$G16=""),"",IFERROR(($G16-$F16+IF($G16&lt;$F16,1,0))*24,0))</f>
        <v/>
      </c>
      <c r="K16" s="21">
        <f>IF($J16="","",IFERROR(MAX(0,$J16-$H16),0))</f>
        <v/>
      </c>
      <c r="L16" s="21">
        <f>IF($K16="","",IFERROR(MIN($K16,'Paramètres'!$B$5),0))</f>
        <v/>
      </c>
      <c r="M16" s="21">
        <f>IF($K16="","",IFERROR(MAX(0,$K16-'Paramètres'!$B$5),0))</f>
        <v/>
      </c>
      <c r="N16" s="22">
        <f>IF($C16="","",IFERROR(VLOOKUP($C16,'Employés'!$A$5:$F$104,4,FALSE),0))</f>
        <v/>
      </c>
      <c r="O16" s="22">
        <f>IF($B16="","",IFERROR(($L16*$N16)+($M16*$N16*'Paramètres'!$B$6),0))</f>
        <v/>
      </c>
      <c r="P16" s="9" t="n"/>
      <c r="Q16" s="23">
        <f>IF($B16="","",IF(OR($C16="",$D16="",$E16="",$F16="",$G16="",$H16=""),"À compléter",IF(OR($J16&lt;0,$H16&gt;$J16,$N16=0),"À corriger",IF($P16="","À approuver",IF($P16="Refusé","Refusée",IF($P16="Approuvé","Approuvée","À approuver"))))))</f>
        <v/>
      </c>
    </row>
    <row r="17">
      <c r="A17" s="19">
        <f>IF($B17="","",ROW()-5)</f>
        <v/>
      </c>
      <c r="B17" s="8" t="n"/>
      <c r="C17" s="13" t="n"/>
      <c r="D17" s="9" t="n"/>
      <c r="E17" s="9" t="n"/>
      <c r="F17" s="20" t="n"/>
      <c r="G17" s="20" t="n"/>
      <c r="H17" s="7" t="n"/>
      <c r="I17" s="21">
        <f>IF($B17="","",IFERROR(IF(OR(WEEKDAY($B17,2)&gt;5,COUNTIF('Paramètres'!$E$5:$E$54,$B17)&gt;0),0,VLOOKUP($C17,'Employés'!$A$5:$F$104,5,FALSE)/'Paramètres'!$B$7),0))</f>
        <v/>
      </c>
      <c r="J17" s="21">
        <f>IF(OR($F17="",$G17=""),"",IFERROR(($G17-$F17+IF($G17&lt;$F17,1,0))*24,0))</f>
        <v/>
      </c>
      <c r="K17" s="21">
        <f>IF($J17="","",IFERROR(MAX(0,$J17-$H17),0))</f>
        <v/>
      </c>
      <c r="L17" s="21">
        <f>IF($K17="","",IFERROR(MIN($K17,'Paramètres'!$B$5),0))</f>
        <v/>
      </c>
      <c r="M17" s="21">
        <f>IF($K17="","",IFERROR(MAX(0,$K17-'Paramètres'!$B$5),0))</f>
        <v/>
      </c>
      <c r="N17" s="22">
        <f>IF($C17="","",IFERROR(VLOOKUP($C17,'Employés'!$A$5:$F$104,4,FALSE),0))</f>
        <v/>
      </c>
      <c r="O17" s="22">
        <f>IF($B17="","",IFERROR(($L17*$N17)+($M17*$N17*'Paramètres'!$B$6),0))</f>
        <v/>
      </c>
      <c r="P17" s="9" t="n"/>
      <c r="Q17" s="23">
        <f>IF($B17="","",IF(OR($C17="",$D17="",$E17="",$F17="",$G17="",$H17=""),"À compléter",IF(OR($J17&lt;0,$H17&gt;$J17,$N17=0),"À corriger",IF($P17="","À approuver",IF($P17="Refusé","Refusée",IF($P17="Approuvé","Approuvée","À approuver"))))))</f>
        <v/>
      </c>
    </row>
    <row r="18">
      <c r="A18" s="19">
        <f>IF($B18="","",ROW()-5)</f>
        <v/>
      </c>
      <c r="B18" s="8" t="n"/>
      <c r="C18" s="13" t="n"/>
      <c r="D18" s="9" t="n"/>
      <c r="E18" s="9" t="n"/>
      <c r="F18" s="20" t="n"/>
      <c r="G18" s="20" t="n"/>
      <c r="H18" s="7" t="n"/>
      <c r="I18" s="21">
        <f>IF($B18="","",IFERROR(IF(OR(WEEKDAY($B18,2)&gt;5,COUNTIF('Paramètres'!$E$5:$E$54,$B18)&gt;0),0,VLOOKUP($C18,'Employés'!$A$5:$F$104,5,FALSE)/'Paramètres'!$B$7),0))</f>
        <v/>
      </c>
      <c r="J18" s="21">
        <f>IF(OR($F18="",$G18=""),"",IFERROR(($G18-$F18+IF($G18&lt;$F18,1,0))*24,0))</f>
        <v/>
      </c>
      <c r="K18" s="21">
        <f>IF($J18="","",IFERROR(MAX(0,$J18-$H18),0))</f>
        <v/>
      </c>
      <c r="L18" s="21">
        <f>IF($K18="","",IFERROR(MIN($K18,'Paramètres'!$B$5),0))</f>
        <v/>
      </c>
      <c r="M18" s="21">
        <f>IF($K18="","",IFERROR(MAX(0,$K18-'Paramètres'!$B$5),0))</f>
        <v/>
      </c>
      <c r="N18" s="22">
        <f>IF($C18="","",IFERROR(VLOOKUP($C18,'Employés'!$A$5:$F$104,4,FALSE),0))</f>
        <v/>
      </c>
      <c r="O18" s="22">
        <f>IF($B18="","",IFERROR(($L18*$N18)+($M18*$N18*'Paramètres'!$B$6),0))</f>
        <v/>
      </c>
      <c r="P18" s="9" t="n"/>
      <c r="Q18" s="23">
        <f>IF($B18="","",IF(OR($C18="",$D18="",$E18="",$F18="",$G18="",$H18=""),"À compléter",IF(OR($J18&lt;0,$H18&gt;$J18,$N18=0),"À corriger",IF($P18="","À approuver",IF($P18="Refusé","Refusée",IF($P18="Approuvé","Approuvée","À approuver"))))))</f>
        <v/>
      </c>
    </row>
    <row r="19">
      <c r="A19" s="19">
        <f>IF($B19="","",ROW()-5)</f>
        <v/>
      </c>
      <c r="B19" s="8" t="n"/>
      <c r="C19" s="13" t="n"/>
      <c r="D19" s="9" t="n"/>
      <c r="E19" s="9" t="n"/>
      <c r="F19" s="20" t="n"/>
      <c r="G19" s="20" t="n"/>
      <c r="H19" s="7" t="n"/>
      <c r="I19" s="21">
        <f>IF($B19="","",IFERROR(IF(OR(WEEKDAY($B19,2)&gt;5,COUNTIF('Paramètres'!$E$5:$E$54,$B19)&gt;0),0,VLOOKUP($C19,'Employés'!$A$5:$F$104,5,FALSE)/'Paramètres'!$B$7),0))</f>
        <v/>
      </c>
      <c r="J19" s="21">
        <f>IF(OR($F19="",$G19=""),"",IFERROR(($G19-$F19+IF($G19&lt;$F19,1,0))*24,0))</f>
        <v/>
      </c>
      <c r="K19" s="21">
        <f>IF($J19="","",IFERROR(MAX(0,$J19-$H19),0))</f>
        <v/>
      </c>
      <c r="L19" s="21">
        <f>IF($K19="","",IFERROR(MIN($K19,'Paramètres'!$B$5),0))</f>
        <v/>
      </c>
      <c r="M19" s="21">
        <f>IF($K19="","",IFERROR(MAX(0,$K19-'Paramètres'!$B$5),0))</f>
        <v/>
      </c>
      <c r="N19" s="22">
        <f>IF($C19="","",IFERROR(VLOOKUP($C19,'Employés'!$A$5:$F$104,4,FALSE),0))</f>
        <v/>
      </c>
      <c r="O19" s="22">
        <f>IF($B19="","",IFERROR(($L19*$N19)+($M19*$N19*'Paramètres'!$B$6),0))</f>
        <v/>
      </c>
      <c r="P19" s="9" t="n"/>
      <c r="Q19" s="23">
        <f>IF($B19="","",IF(OR($C19="",$D19="",$E19="",$F19="",$G19="",$H19=""),"À compléter",IF(OR($J19&lt;0,$H19&gt;$J19,$N19=0),"À corriger",IF($P19="","À approuver",IF($P19="Refusé","Refusée",IF($P19="Approuvé","Approuvée","À approuver"))))))</f>
        <v/>
      </c>
    </row>
    <row r="20">
      <c r="A20" s="19">
        <f>IF($B20="","",ROW()-5)</f>
        <v/>
      </c>
      <c r="B20" s="8" t="n"/>
      <c r="C20" s="13" t="n"/>
      <c r="D20" s="9" t="n"/>
      <c r="E20" s="9" t="n"/>
      <c r="F20" s="20" t="n"/>
      <c r="G20" s="20" t="n"/>
      <c r="H20" s="7" t="n"/>
      <c r="I20" s="21">
        <f>IF($B20="","",IFERROR(IF(OR(WEEKDAY($B20,2)&gt;5,COUNTIF('Paramètres'!$E$5:$E$54,$B20)&gt;0),0,VLOOKUP($C20,'Employés'!$A$5:$F$104,5,FALSE)/'Paramètres'!$B$7),0))</f>
        <v/>
      </c>
      <c r="J20" s="21">
        <f>IF(OR($F20="",$G20=""),"",IFERROR(($G20-$F20+IF($G20&lt;$F20,1,0))*24,0))</f>
        <v/>
      </c>
      <c r="K20" s="21">
        <f>IF($J20="","",IFERROR(MAX(0,$J20-$H20),0))</f>
        <v/>
      </c>
      <c r="L20" s="21">
        <f>IF($K20="","",IFERROR(MIN($K20,'Paramètres'!$B$5),0))</f>
        <v/>
      </c>
      <c r="M20" s="21">
        <f>IF($K20="","",IFERROR(MAX(0,$K20-'Paramètres'!$B$5),0))</f>
        <v/>
      </c>
      <c r="N20" s="22">
        <f>IF($C20="","",IFERROR(VLOOKUP($C20,'Employés'!$A$5:$F$104,4,FALSE),0))</f>
        <v/>
      </c>
      <c r="O20" s="22">
        <f>IF($B20="","",IFERROR(($L20*$N20)+($M20*$N20*'Paramètres'!$B$6),0))</f>
        <v/>
      </c>
      <c r="P20" s="9" t="n"/>
      <c r="Q20" s="23">
        <f>IF($B20="","",IF(OR($C20="",$D20="",$E20="",$F20="",$G20="",$H20=""),"À compléter",IF(OR($J20&lt;0,$H20&gt;$J20,$N20=0),"À corriger",IF($P20="","À approuver",IF($P20="Refusé","Refusée",IF($P20="Approuvé","Approuvée","À approuver"))))))</f>
        <v/>
      </c>
    </row>
    <row r="21">
      <c r="A21" s="19">
        <f>IF($B21="","",ROW()-5)</f>
        <v/>
      </c>
      <c r="B21" s="8" t="n"/>
      <c r="C21" s="13" t="n"/>
      <c r="D21" s="9" t="n"/>
      <c r="E21" s="9" t="n"/>
      <c r="F21" s="20" t="n"/>
      <c r="G21" s="20" t="n"/>
      <c r="H21" s="7" t="n"/>
      <c r="I21" s="21">
        <f>IF($B21="","",IFERROR(IF(OR(WEEKDAY($B21,2)&gt;5,COUNTIF('Paramètres'!$E$5:$E$54,$B21)&gt;0),0,VLOOKUP($C21,'Employés'!$A$5:$F$104,5,FALSE)/'Paramètres'!$B$7),0))</f>
        <v/>
      </c>
      <c r="J21" s="21">
        <f>IF(OR($F21="",$G21=""),"",IFERROR(($G21-$F21+IF($G21&lt;$F21,1,0))*24,0))</f>
        <v/>
      </c>
      <c r="K21" s="21">
        <f>IF($J21="","",IFERROR(MAX(0,$J21-$H21),0))</f>
        <v/>
      </c>
      <c r="L21" s="21">
        <f>IF($K21="","",IFERROR(MIN($K21,'Paramètres'!$B$5),0))</f>
        <v/>
      </c>
      <c r="M21" s="21">
        <f>IF($K21="","",IFERROR(MAX(0,$K21-'Paramètres'!$B$5),0))</f>
        <v/>
      </c>
      <c r="N21" s="22">
        <f>IF($C21="","",IFERROR(VLOOKUP($C21,'Employés'!$A$5:$F$104,4,FALSE),0))</f>
        <v/>
      </c>
      <c r="O21" s="22">
        <f>IF($B21="","",IFERROR(($L21*$N21)+($M21*$N21*'Paramètres'!$B$6),0))</f>
        <v/>
      </c>
      <c r="P21" s="9" t="n"/>
      <c r="Q21" s="23">
        <f>IF($B21="","",IF(OR($C21="",$D21="",$E21="",$F21="",$G21="",$H21=""),"À compléter",IF(OR($J21&lt;0,$H21&gt;$J21,$N21=0),"À corriger",IF($P21="","À approuver",IF($P21="Refusé","Refusée",IF($P21="Approuvé","Approuvée","À approuver"))))))</f>
        <v/>
      </c>
    </row>
    <row r="22">
      <c r="A22" s="19">
        <f>IF($B22="","",ROW()-5)</f>
        <v/>
      </c>
      <c r="B22" s="8" t="n"/>
      <c r="C22" s="13" t="n"/>
      <c r="D22" s="9" t="n"/>
      <c r="E22" s="9" t="n"/>
      <c r="F22" s="20" t="n"/>
      <c r="G22" s="20" t="n"/>
      <c r="H22" s="7" t="n"/>
      <c r="I22" s="21">
        <f>IF($B22="","",IFERROR(IF(OR(WEEKDAY($B22,2)&gt;5,COUNTIF('Paramètres'!$E$5:$E$54,$B22)&gt;0),0,VLOOKUP($C22,'Employés'!$A$5:$F$104,5,FALSE)/'Paramètres'!$B$7),0))</f>
        <v/>
      </c>
      <c r="J22" s="21">
        <f>IF(OR($F22="",$G22=""),"",IFERROR(($G22-$F22+IF($G22&lt;$F22,1,0))*24,0))</f>
        <v/>
      </c>
      <c r="K22" s="21">
        <f>IF($J22="","",IFERROR(MAX(0,$J22-$H22),0))</f>
        <v/>
      </c>
      <c r="L22" s="21">
        <f>IF($K22="","",IFERROR(MIN($K22,'Paramètres'!$B$5),0))</f>
        <v/>
      </c>
      <c r="M22" s="21">
        <f>IF($K22="","",IFERROR(MAX(0,$K22-'Paramètres'!$B$5),0))</f>
        <v/>
      </c>
      <c r="N22" s="22">
        <f>IF($C22="","",IFERROR(VLOOKUP($C22,'Employés'!$A$5:$F$104,4,FALSE),0))</f>
        <v/>
      </c>
      <c r="O22" s="22">
        <f>IF($B22="","",IFERROR(($L22*$N22)+($M22*$N22*'Paramètres'!$B$6),0))</f>
        <v/>
      </c>
      <c r="P22" s="9" t="n"/>
      <c r="Q22" s="23">
        <f>IF($B22="","",IF(OR($C22="",$D22="",$E22="",$F22="",$G22="",$H22=""),"À compléter",IF(OR($J22&lt;0,$H22&gt;$J22,$N22=0),"À corriger",IF($P22="","À approuver",IF($P22="Refusé","Refusée",IF($P22="Approuvé","Approuvée","À approuver"))))))</f>
        <v/>
      </c>
    </row>
    <row r="23">
      <c r="A23" s="19">
        <f>IF($B23="","",ROW()-5)</f>
        <v/>
      </c>
      <c r="B23" s="8" t="n"/>
      <c r="C23" s="13" t="n"/>
      <c r="D23" s="9" t="n"/>
      <c r="E23" s="9" t="n"/>
      <c r="F23" s="20" t="n"/>
      <c r="G23" s="20" t="n"/>
      <c r="H23" s="7" t="n"/>
      <c r="I23" s="21">
        <f>IF($B23="","",IFERROR(IF(OR(WEEKDAY($B23,2)&gt;5,COUNTIF('Paramètres'!$E$5:$E$54,$B23)&gt;0),0,VLOOKUP($C23,'Employés'!$A$5:$F$104,5,FALSE)/'Paramètres'!$B$7),0))</f>
        <v/>
      </c>
      <c r="J23" s="21">
        <f>IF(OR($F23="",$G23=""),"",IFERROR(($G23-$F23+IF($G23&lt;$F23,1,0))*24,0))</f>
        <v/>
      </c>
      <c r="K23" s="21">
        <f>IF($J23="","",IFERROR(MAX(0,$J23-$H23),0))</f>
        <v/>
      </c>
      <c r="L23" s="21">
        <f>IF($K23="","",IFERROR(MIN($K23,'Paramètres'!$B$5),0))</f>
        <v/>
      </c>
      <c r="M23" s="21">
        <f>IF($K23="","",IFERROR(MAX(0,$K23-'Paramètres'!$B$5),0))</f>
        <v/>
      </c>
      <c r="N23" s="22">
        <f>IF($C23="","",IFERROR(VLOOKUP($C23,'Employés'!$A$5:$F$104,4,FALSE),0))</f>
        <v/>
      </c>
      <c r="O23" s="22">
        <f>IF($B23="","",IFERROR(($L23*$N23)+($M23*$N23*'Paramètres'!$B$6),0))</f>
        <v/>
      </c>
      <c r="P23" s="9" t="n"/>
      <c r="Q23" s="23">
        <f>IF($B23="","",IF(OR($C23="",$D23="",$E23="",$F23="",$G23="",$H23=""),"À compléter",IF(OR($J23&lt;0,$H23&gt;$J23,$N23=0),"À corriger",IF($P23="","À approuver",IF($P23="Refusé","Refusée",IF($P23="Approuvé","Approuvée","À approuver"))))))</f>
        <v/>
      </c>
    </row>
    <row r="24">
      <c r="A24" s="19">
        <f>IF($B24="","",ROW()-5)</f>
        <v/>
      </c>
      <c r="B24" s="8" t="n"/>
      <c r="C24" s="13" t="n"/>
      <c r="D24" s="9" t="n"/>
      <c r="E24" s="9" t="n"/>
      <c r="F24" s="20" t="n"/>
      <c r="G24" s="20" t="n"/>
      <c r="H24" s="7" t="n"/>
      <c r="I24" s="21">
        <f>IF($B24="","",IFERROR(IF(OR(WEEKDAY($B24,2)&gt;5,COUNTIF('Paramètres'!$E$5:$E$54,$B24)&gt;0),0,VLOOKUP($C24,'Employés'!$A$5:$F$104,5,FALSE)/'Paramètres'!$B$7),0))</f>
        <v/>
      </c>
      <c r="J24" s="21">
        <f>IF(OR($F24="",$G24=""),"",IFERROR(($G24-$F24+IF($G24&lt;$F24,1,0))*24,0))</f>
        <v/>
      </c>
      <c r="K24" s="21">
        <f>IF($J24="","",IFERROR(MAX(0,$J24-$H24),0))</f>
        <v/>
      </c>
      <c r="L24" s="21">
        <f>IF($K24="","",IFERROR(MIN($K24,'Paramètres'!$B$5),0))</f>
        <v/>
      </c>
      <c r="M24" s="21">
        <f>IF($K24="","",IFERROR(MAX(0,$K24-'Paramètres'!$B$5),0))</f>
        <v/>
      </c>
      <c r="N24" s="22">
        <f>IF($C24="","",IFERROR(VLOOKUP($C24,'Employés'!$A$5:$F$104,4,FALSE),0))</f>
        <v/>
      </c>
      <c r="O24" s="22">
        <f>IF($B24="","",IFERROR(($L24*$N24)+($M24*$N24*'Paramètres'!$B$6),0))</f>
        <v/>
      </c>
      <c r="P24" s="9" t="n"/>
      <c r="Q24" s="23">
        <f>IF($B24="","",IF(OR($C24="",$D24="",$E24="",$F24="",$G24="",$H24=""),"À compléter",IF(OR($J24&lt;0,$H24&gt;$J24,$N24=0),"À corriger",IF($P24="","À approuver",IF($P24="Refusé","Refusée",IF($P24="Approuvé","Approuvée","À approuver"))))))</f>
        <v/>
      </c>
    </row>
    <row r="25">
      <c r="A25" s="19">
        <f>IF($B25="","",ROW()-5)</f>
        <v/>
      </c>
      <c r="B25" s="8" t="n"/>
      <c r="C25" s="13" t="n"/>
      <c r="D25" s="9" t="n"/>
      <c r="E25" s="9" t="n"/>
      <c r="F25" s="20" t="n"/>
      <c r="G25" s="20" t="n"/>
      <c r="H25" s="7" t="n"/>
      <c r="I25" s="21">
        <f>IF($B25="","",IFERROR(IF(OR(WEEKDAY($B25,2)&gt;5,COUNTIF('Paramètres'!$E$5:$E$54,$B25)&gt;0),0,VLOOKUP($C25,'Employés'!$A$5:$F$104,5,FALSE)/'Paramètres'!$B$7),0))</f>
        <v/>
      </c>
      <c r="J25" s="21">
        <f>IF(OR($F25="",$G25=""),"",IFERROR(($G25-$F25+IF($G25&lt;$F25,1,0))*24,0))</f>
        <v/>
      </c>
      <c r="K25" s="21">
        <f>IF($J25="","",IFERROR(MAX(0,$J25-$H25),0))</f>
        <v/>
      </c>
      <c r="L25" s="21">
        <f>IF($K25="","",IFERROR(MIN($K25,'Paramètres'!$B$5),0))</f>
        <v/>
      </c>
      <c r="M25" s="21">
        <f>IF($K25="","",IFERROR(MAX(0,$K25-'Paramètres'!$B$5),0))</f>
        <v/>
      </c>
      <c r="N25" s="22">
        <f>IF($C25="","",IFERROR(VLOOKUP($C25,'Employés'!$A$5:$F$104,4,FALSE),0))</f>
        <v/>
      </c>
      <c r="O25" s="22">
        <f>IF($B25="","",IFERROR(($L25*$N25)+($M25*$N25*'Paramètres'!$B$6),0))</f>
        <v/>
      </c>
      <c r="P25" s="9" t="n"/>
      <c r="Q25" s="23">
        <f>IF($B25="","",IF(OR($C25="",$D25="",$E25="",$F25="",$G25="",$H25=""),"À compléter",IF(OR($J25&lt;0,$H25&gt;$J25,$N25=0),"À corriger",IF($P25="","À approuver",IF($P25="Refusé","Refusée",IF($P25="Approuvé","Approuvée","À approuver"))))))</f>
        <v/>
      </c>
    </row>
    <row r="26">
      <c r="A26" s="19">
        <f>IF($B26="","",ROW()-5)</f>
        <v/>
      </c>
      <c r="B26" s="8" t="n"/>
      <c r="C26" s="13" t="n"/>
      <c r="D26" s="9" t="n"/>
      <c r="E26" s="9" t="n"/>
      <c r="F26" s="20" t="n"/>
      <c r="G26" s="20" t="n"/>
      <c r="H26" s="7" t="n"/>
      <c r="I26" s="21">
        <f>IF($B26="","",IFERROR(IF(OR(WEEKDAY($B26,2)&gt;5,COUNTIF('Paramètres'!$E$5:$E$54,$B26)&gt;0),0,VLOOKUP($C26,'Employés'!$A$5:$F$104,5,FALSE)/'Paramètres'!$B$7),0))</f>
        <v/>
      </c>
      <c r="J26" s="21">
        <f>IF(OR($F26="",$G26=""),"",IFERROR(($G26-$F26+IF($G26&lt;$F26,1,0))*24,0))</f>
        <v/>
      </c>
      <c r="K26" s="21">
        <f>IF($J26="","",IFERROR(MAX(0,$J26-$H26),0))</f>
        <v/>
      </c>
      <c r="L26" s="21">
        <f>IF($K26="","",IFERROR(MIN($K26,'Paramètres'!$B$5),0))</f>
        <v/>
      </c>
      <c r="M26" s="21">
        <f>IF($K26="","",IFERROR(MAX(0,$K26-'Paramètres'!$B$5),0))</f>
        <v/>
      </c>
      <c r="N26" s="22">
        <f>IF($C26="","",IFERROR(VLOOKUP($C26,'Employés'!$A$5:$F$104,4,FALSE),0))</f>
        <v/>
      </c>
      <c r="O26" s="22">
        <f>IF($B26="","",IFERROR(($L26*$N26)+($M26*$N26*'Paramètres'!$B$6),0))</f>
        <v/>
      </c>
      <c r="P26" s="9" t="n"/>
      <c r="Q26" s="23">
        <f>IF($B26="","",IF(OR($C26="",$D26="",$E26="",$F26="",$G26="",$H26=""),"À compléter",IF(OR($J26&lt;0,$H26&gt;$J26,$N26=0),"À corriger",IF($P26="","À approuver",IF($P26="Refusé","Refusée",IF($P26="Approuvé","Approuvée","À approuver"))))))</f>
        <v/>
      </c>
    </row>
    <row r="27">
      <c r="A27" s="19">
        <f>IF($B27="","",ROW()-5)</f>
        <v/>
      </c>
      <c r="B27" s="8" t="n"/>
      <c r="C27" s="13" t="n"/>
      <c r="D27" s="9" t="n"/>
      <c r="E27" s="9" t="n"/>
      <c r="F27" s="20" t="n"/>
      <c r="G27" s="20" t="n"/>
      <c r="H27" s="7" t="n"/>
      <c r="I27" s="21">
        <f>IF($B27="","",IFERROR(IF(OR(WEEKDAY($B27,2)&gt;5,COUNTIF('Paramètres'!$E$5:$E$54,$B27)&gt;0),0,VLOOKUP($C27,'Employés'!$A$5:$F$104,5,FALSE)/'Paramètres'!$B$7),0))</f>
        <v/>
      </c>
      <c r="J27" s="21">
        <f>IF(OR($F27="",$G27=""),"",IFERROR(($G27-$F27+IF($G27&lt;$F27,1,0))*24,0))</f>
        <v/>
      </c>
      <c r="K27" s="21">
        <f>IF($J27="","",IFERROR(MAX(0,$J27-$H27),0))</f>
        <v/>
      </c>
      <c r="L27" s="21">
        <f>IF($K27="","",IFERROR(MIN($K27,'Paramètres'!$B$5),0))</f>
        <v/>
      </c>
      <c r="M27" s="21">
        <f>IF($K27="","",IFERROR(MAX(0,$K27-'Paramètres'!$B$5),0))</f>
        <v/>
      </c>
      <c r="N27" s="22">
        <f>IF($C27="","",IFERROR(VLOOKUP($C27,'Employés'!$A$5:$F$104,4,FALSE),0))</f>
        <v/>
      </c>
      <c r="O27" s="22">
        <f>IF($B27="","",IFERROR(($L27*$N27)+($M27*$N27*'Paramètres'!$B$6),0))</f>
        <v/>
      </c>
      <c r="P27" s="9" t="n"/>
      <c r="Q27" s="23">
        <f>IF($B27="","",IF(OR($C27="",$D27="",$E27="",$F27="",$G27="",$H27=""),"À compléter",IF(OR($J27&lt;0,$H27&gt;$J27,$N27=0),"À corriger",IF($P27="","À approuver",IF($P27="Refusé","Refusée",IF($P27="Approuvé","Approuvée","À approuver"))))))</f>
        <v/>
      </c>
    </row>
    <row r="28">
      <c r="A28" s="19">
        <f>IF($B28="","",ROW()-5)</f>
        <v/>
      </c>
      <c r="B28" s="8" t="n"/>
      <c r="C28" s="13" t="n"/>
      <c r="D28" s="9" t="n"/>
      <c r="E28" s="9" t="n"/>
      <c r="F28" s="20" t="n"/>
      <c r="G28" s="20" t="n"/>
      <c r="H28" s="7" t="n"/>
      <c r="I28" s="21">
        <f>IF($B28="","",IFERROR(IF(OR(WEEKDAY($B28,2)&gt;5,COUNTIF('Paramètres'!$E$5:$E$54,$B28)&gt;0),0,VLOOKUP($C28,'Employés'!$A$5:$F$104,5,FALSE)/'Paramètres'!$B$7),0))</f>
        <v/>
      </c>
      <c r="J28" s="21">
        <f>IF(OR($F28="",$G28=""),"",IFERROR(($G28-$F28+IF($G28&lt;$F28,1,0))*24,0))</f>
        <v/>
      </c>
      <c r="K28" s="21">
        <f>IF($J28="","",IFERROR(MAX(0,$J28-$H28),0))</f>
        <v/>
      </c>
      <c r="L28" s="21">
        <f>IF($K28="","",IFERROR(MIN($K28,'Paramètres'!$B$5),0))</f>
        <v/>
      </c>
      <c r="M28" s="21">
        <f>IF($K28="","",IFERROR(MAX(0,$K28-'Paramètres'!$B$5),0))</f>
        <v/>
      </c>
      <c r="N28" s="22">
        <f>IF($C28="","",IFERROR(VLOOKUP($C28,'Employés'!$A$5:$F$104,4,FALSE),0))</f>
        <v/>
      </c>
      <c r="O28" s="22">
        <f>IF($B28="","",IFERROR(($L28*$N28)+($M28*$N28*'Paramètres'!$B$6),0))</f>
        <v/>
      </c>
      <c r="P28" s="9" t="n"/>
      <c r="Q28" s="23">
        <f>IF($B28="","",IF(OR($C28="",$D28="",$E28="",$F28="",$G28="",$H28=""),"À compléter",IF(OR($J28&lt;0,$H28&gt;$J28,$N28=0),"À corriger",IF($P28="","À approuver",IF($P28="Refusé","Refusée",IF($P28="Approuvé","Approuvée","À approuver"))))))</f>
        <v/>
      </c>
    </row>
    <row r="29">
      <c r="A29" s="19">
        <f>IF($B29="","",ROW()-5)</f>
        <v/>
      </c>
      <c r="B29" s="8" t="n"/>
      <c r="C29" s="13" t="n"/>
      <c r="D29" s="9" t="n"/>
      <c r="E29" s="9" t="n"/>
      <c r="F29" s="20" t="n"/>
      <c r="G29" s="20" t="n"/>
      <c r="H29" s="7" t="n"/>
      <c r="I29" s="21">
        <f>IF($B29="","",IFERROR(IF(OR(WEEKDAY($B29,2)&gt;5,COUNTIF('Paramètres'!$E$5:$E$54,$B29)&gt;0),0,VLOOKUP($C29,'Employés'!$A$5:$F$104,5,FALSE)/'Paramètres'!$B$7),0))</f>
        <v/>
      </c>
      <c r="J29" s="21">
        <f>IF(OR($F29="",$G29=""),"",IFERROR(($G29-$F29+IF($G29&lt;$F29,1,0))*24,0))</f>
        <v/>
      </c>
      <c r="K29" s="21">
        <f>IF($J29="","",IFERROR(MAX(0,$J29-$H29),0))</f>
        <v/>
      </c>
      <c r="L29" s="21">
        <f>IF($K29="","",IFERROR(MIN($K29,'Paramètres'!$B$5),0))</f>
        <v/>
      </c>
      <c r="M29" s="21">
        <f>IF($K29="","",IFERROR(MAX(0,$K29-'Paramètres'!$B$5),0))</f>
        <v/>
      </c>
      <c r="N29" s="22">
        <f>IF($C29="","",IFERROR(VLOOKUP($C29,'Employés'!$A$5:$F$104,4,FALSE),0))</f>
        <v/>
      </c>
      <c r="O29" s="22">
        <f>IF($B29="","",IFERROR(($L29*$N29)+($M29*$N29*'Paramètres'!$B$6),0))</f>
        <v/>
      </c>
      <c r="P29" s="9" t="n"/>
      <c r="Q29" s="23">
        <f>IF($B29="","",IF(OR($C29="",$D29="",$E29="",$F29="",$G29="",$H29=""),"À compléter",IF(OR($J29&lt;0,$H29&gt;$J29,$N29=0),"À corriger",IF($P29="","À approuver",IF($P29="Refusé","Refusée",IF($P29="Approuvé","Approuvée","À approuver"))))))</f>
        <v/>
      </c>
    </row>
    <row r="30">
      <c r="A30" s="19">
        <f>IF($B30="","",ROW()-5)</f>
        <v/>
      </c>
      <c r="B30" s="8" t="n"/>
      <c r="C30" s="13" t="n"/>
      <c r="D30" s="9" t="n"/>
      <c r="E30" s="9" t="n"/>
      <c r="F30" s="20" t="n"/>
      <c r="G30" s="20" t="n"/>
      <c r="H30" s="7" t="n"/>
      <c r="I30" s="21">
        <f>IF($B30="","",IFERROR(IF(OR(WEEKDAY($B30,2)&gt;5,COUNTIF('Paramètres'!$E$5:$E$54,$B30)&gt;0),0,VLOOKUP($C30,'Employés'!$A$5:$F$104,5,FALSE)/'Paramètres'!$B$7),0))</f>
        <v/>
      </c>
      <c r="J30" s="21">
        <f>IF(OR($F30="",$G30=""),"",IFERROR(($G30-$F30+IF($G30&lt;$F30,1,0))*24,0))</f>
        <v/>
      </c>
      <c r="K30" s="21">
        <f>IF($J30="","",IFERROR(MAX(0,$J30-$H30),0))</f>
        <v/>
      </c>
      <c r="L30" s="21">
        <f>IF($K30="","",IFERROR(MIN($K30,'Paramètres'!$B$5),0))</f>
        <v/>
      </c>
      <c r="M30" s="21">
        <f>IF($K30="","",IFERROR(MAX(0,$K30-'Paramètres'!$B$5),0))</f>
        <v/>
      </c>
      <c r="N30" s="22">
        <f>IF($C30="","",IFERROR(VLOOKUP($C30,'Employés'!$A$5:$F$104,4,FALSE),0))</f>
        <v/>
      </c>
      <c r="O30" s="22">
        <f>IF($B30="","",IFERROR(($L30*$N30)+($M30*$N30*'Paramètres'!$B$6),0))</f>
        <v/>
      </c>
      <c r="P30" s="9" t="n"/>
      <c r="Q30" s="23">
        <f>IF($B30="","",IF(OR($C30="",$D30="",$E30="",$F30="",$G30="",$H30=""),"À compléter",IF(OR($J30&lt;0,$H30&gt;$J30,$N30=0),"À corriger",IF($P30="","À approuver",IF($P30="Refusé","Refusée",IF($P30="Approuvé","Approuvée","À approuver"))))))</f>
        <v/>
      </c>
    </row>
    <row r="31">
      <c r="A31" s="19">
        <f>IF($B31="","",ROW()-5)</f>
        <v/>
      </c>
      <c r="B31" s="8" t="n"/>
      <c r="C31" s="13" t="n"/>
      <c r="D31" s="9" t="n"/>
      <c r="E31" s="9" t="n"/>
      <c r="F31" s="20" t="n"/>
      <c r="G31" s="20" t="n"/>
      <c r="H31" s="7" t="n"/>
      <c r="I31" s="21">
        <f>IF($B31="","",IFERROR(IF(OR(WEEKDAY($B31,2)&gt;5,COUNTIF('Paramètres'!$E$5:$E$54,$B31)&gt;0),0,VLOOKUP($C31,'Employés'!$A$5:$F$104,5,FALSE)/'Paramètres'!$B$7),0))</f>
        <v/>
      </c>
      <c r="J31" s="21">
        <f>IF(OR($F31="",$G31=""),"",IFERROR(($G31-$F31+IF($G31&lt;$F31,1,0))*24,0))</f>
        <v/>
      </c>
      <c r="K31" s="21">
        <f>IF($J31="","",IFERROR(MAX(0,$J31-$H31),0))</f>
        <v/>
      </c>
      <c r="L31" s="21">
        <f>IF($K31="","",IFERROR(MIN($K31,'Paramètres'!$B$5),0))</f>
        <v/>
      </c>
      <c r="M31" s="21">
        <f>IF($K31="","",IFERROR(MAX(0,$K31-'Paramètres'!$B$5),0))</f>
        <v/>
      </c>
      <c r="N31" s="22">
        <f>IF($C31="","",IFERROR(VLOOKUP($C31,'Employés'!$A$5:$F$104,4,FALSE),0))</f>
        <v/>
      </c>
      <c r="O31" s="22">
        <f>IF($B31="","",IFERROR(($L31*$N31)+($M31*$N31*'Paramètres'!$B$6),0))</f>
        <v/>
      </c>
      <c r="P31" s="9" t="n"/>
      <c r="Q31" s="23">
        <f>IF($B31="","",IF(OR($C31="",$D31="",$E31="",$F31="",$G31="",$H31=""),"À compléter",IF(OR($J31&lt;0,$H31&gt;$J31,$N31=0),"À corriger",IF($P31="","À approuver",IF($P31="Refusé","Refusée",IF($P31="Approuvé","Approuvée","À approuver"))))))</f>
        <v/>
      </c>
    </row>
    <row r="32">
      <c r="A32" s="19">
        <f>IF($B32="","",ROW()-5)</f>
        <v/>
      </c>
      <c r="B32" s="8" t="n"/>
      <c r="C32" s="13" t="n"/>
      <c r="D32" s="9" t="n"/>
      <c r="E32" s="9" t="n"/>
      <c r="F32" s="20" t="n"/>
      <c r="G32" s="20" t="n"/>
      <c r="H32" s="7" t="n"/>
      <c r="I32" s="21">
        <f>IF($B32="","",IFERROR(IF(OR(WEEKDAY($B32,2)&gt;5,COUNTIF('Paramètres'!$E$5:$E$54,$B32)&gt;0),0,VLOOKUP($C32,'Employés'!$A$5:$F$104,5,FALSE)/'Paramètres'!$B$7),0))</f>
        <v/>
      </c>
      <c r="J32" s="21">
        <f>IF(OR($F32="",$G32=""),"",IFERROR(($G32-$F32+IF($G32&lt;$F32,1,0))*24,0))</f>
        <v/>
      </c>
      <c r="K32" s="21">
        <f>IF($J32="","",IFERROR(MAX(0,$J32-$H32),0))</f>
        <v/>
      </c>
      <c r="L32" s="21">
        <f>IF($K32="","",IFERROR(MIN($K32,'Paramètres'!$B$5),0))</f>
        <v/>
      </c>
      <c r="M32" s="21">
        <f>IF($K32="","",IFERROR(MAX(0,$K32-'Paramètres'!$B$5),0))</f>
        <v/>
      </c>
      <c r="N32" s="22">
        <f>IF($C32="","",IFERROR(VLOOKUP($C32,'Employés'!$A$5:$F$104,4,FALSE),0))</f>
        <v/>
      </c>
      <c r="O32" s="22">
        <f>IF($B32="","",IFERROR(($L32*$N32)+($M32*$N32*'Paramètres'!$B$6),0))</f>
        <v/>
      </c>
      <c r="P32" s="9" t="n"/>
      <c r="Q32" s="23">
        <f>IF($B32="","",IF(OR($C32="",$D32="",$E32="",$F32="",$G32="",$H32=""),"À compléter",IF(OR($J32&lt;0,$H32&gt;$J32,$N32=0),"À corriger",IF($P32="","À approuver",IF($P32="Refusé","Refusée",IF($P32="Approuvé","Approuvée","À approuver"))))))</f>
        <v/>
      </c>
    </row>
    <row r="33">
      <c r="A33" s="19">
        <f>IF($B33="","",ROW()-5)</f>
        <v/>
      </c>
      <c r="B33" s="8" t="n"/>
      <c r="C33" s="13" t="n"/>
      <c r="D33" s="9" t="n"/>
      <c r="E33" s="9" t="n"/>
      <c r="F33" s="20" t="n"/>
      <c r="G33" s="20" t="n"/>
      <c r="H33" s="7" t="n"/>
      <c r="I33" s="21">
        <f>IF($B33="","",IFERROR(IF(OR(WEEKDAY($B33,2)&gt;5,COUNTIF('Paramètres'!$E$5:$E$54,$B33)&gt;0),0,VLOOKUP($C33,'Employés'!$A$5:$F$104,5,FALSE)/'Paramètres'!$B$7),0))</f>
        <v/>
      </c>
      <c r="J33" s="21">
        <f>IF(OR($F33="",$G33=""),"",IFERROR(($G33-$F33+IF($G33&lt;$F33,1,0))*24,0))</f>
        <v/>
      </c>
      <c r="K33" s="21">
        <f>IF($J33="","",IFERROR(MAX(0,$J33-$H33),0))</f>
        <v/>
      </c>
      <c r="L33" s="21">
        <f>IF($K33="","",IFERROR(MIN($K33,'Paramètres'!$B$5),0))</f>
        <v/>
      </c>
      <c r="M33" s="21">
        <f>IF($K33="","",IFERROR(MAX(0,$K33-'Paramètres'!$B$5),0))</f>
        <v/>
      </c>
      <c r="N33" s="22">
        <f>IF($C33="","",IFERROR(VLOOKUP($C33,'Employés'!$A$5:$F$104,4,FALSE),0))</f>
        <v/>
      </c>
      <c r="O33" s="22">
        <f>IF($B33="","",IFERROR(($L33*$N33)+($M33*$N33*'Paramètres'!$B$6),0))</f>
        <v/>
      </c>
      <c r="P33" s="9" t="n"/>
      <c r="Q33" s="23">
        <f>IF($B33="","",IF(OR($C33="",$D33="",$E33="",$F33="",$G33="",$H33=""),"À compléter",IF(OR($J33&lt;0,$H33&gt;$J33,$N33=0),"À corriger",IF($P33="","À approuver",IF($P33="Refusé","Refusée",IF($P33="Approuvé","Approuvée","À approuver"))))))</f>
        <v/>
      </c>
    </row>
    <row r="34">
      <c r="A34" s="19">
        <f>IF($B34="","",ROW()-5)</f>
        <v/>
      </c>
      <c r="B34" s="8" t="n"/>
      <c r="C34" s="13" t="n"/>
      <c r="D34" s="9" t="n"/>
      <c r="E34" s="9" t="n"/>
      <c r="F34" s="20" t="n"/>
      <c r="G34" s="20" t="n"/>
      <c r="H34" s="7" t="n"/>
      <c r="I34" s="21">
        <f>IF($B34="","",IFERROR(IF(OR(WEEKDAY($B34,2)&gt;5,COUNTIF('Paramètres'!$E$5:$E$54,$B34)&gt;0),0,VLOOKUP($C34,'Employés'!$A$5:$F$104,5,FALSE)/'Paramètres'!$B$7),0))</f>
        <v/>
      </c>
      <c r="J34" s="21">
        <f>IF(OR($F34="",$G34=""),"",IFERROR(($G34-$F34+IF($G34&lt;$F34,1,0))*24,0))</f>
        <v/>
      </c>
      <c r="K34" s="21">
        <f>IF($J34="","",IFERROR(MAX(0,$J34-$H34),0))</f>
        <v/>
      </c>
      <c r="L34" s="21">
        <f>IF($K34="","",IFERROR(MIN($K34,'Paramètres'!$B$5),0))</f>
        <v/>
      </c>
      <c r="M34" s="21">
        <f>IF($K34="","",IFERROR(MAX(0,$K34-'Paramètres'!$B$5),0))</f>
        <v/>
      </c>
      <c r="N34" s="22">
        <f>IF($C34="","",IFERROR(VLOOKUP($C34,'Employés'!$A$5:$F$104,4,FALSE),0))</f>
        <v/>
      </c>
      <c r="O34" s="22">
        <f>IF($B34="","",IFERROR(($L34*$N34)+($M34*$N34*'Paramètres'!$B$6),0))</f>
        <v/>
      </c>
      <c r="P34" s="9" t="n"/>
      <c r="Q34" s="23">
        <f>IF($B34="","",IF(OR($C34="",$D34="",$E34="",$F34="",$G34="",$H34=""),"À compléter",IF(OR($J34&lt;0,$H34&gt;$J34,$N34=0),"À corriger",IF($P34="","À approuver",IF($P34="Refusé","Refusée",IF($P34="Approuvé","Approuvée","À approuver"))))))</f>
        <v/>
      </c>
    </row>
    <row r="35">
      <c r="A35" s="19">
        <f>IF($B35="","",ROW()-5)</f>
        <v/>
      </c>
      <c r="B35" s="8" t="n"/>
      <c r="C35" s="13" t="n"/>
      <c r="D35" s="9" t="n"/>
      <c r="E35" s="9" t="n"/>
      <c r="F35" s="20" t="n"/>
      <c r="G35" s="20" t="n"/>
      <c r="H35" s="7" t="n"/>
      <c r="I35" s="21">
        <f>IF($B35="","",IFERROR(IF(OR(WEEKDAY($B35,2)&gt;5,COUNTIF('Paramètres'!$E$5:$E$54,$B35)&gt;0),0,VLOOKUP($C35,'Employés'!$A$5:$F$104,5,FALSE)/'Paramètres'!$B$7),0))</f>
        <v/>
      </c>
      <c r="J35" s="21">
        <f>IF(OR($F35="",$G35=""),"",IFERROR(($G35-$F35+IF($G35&lt;$F35,1,0))*24,0))</f>
        <v/>
      </c>
      <c r="K35" s="21">
        <f>IF($J35="","",IFERROR(MAX(0,$J35-$H35),0))</f>
        <v/>
      </c>
      <c r="L35" s="21">
        <f>IF($K35="","",IFERROR(MIN($K35,'Paramètres'!$B$5),0))</f>
        <v/>
      </c>
      <c r="M35" s="21">
        <f>IF($K35="","",IFERROR(MAX(0,$K35-'Paramètres'!$B$5),0))</f>
        <v/>
      </c>
      <c r="N35" s="22">
        <f>IF($C35="","",IFERROR(VLOOKUP($C35,'Employés'!$A$5:$F$104,4,FALSE),0))</f>
        <v/>
      </c>
      <c r="O35" s="22">
        <f>IF($B35="","",IFERROR(($L35*$N35)+($M35*$N35*'Paramètres'!$B$6),0))</f>
        <v/>
      </c>
      <c r="P35" s="9" t="n"/>
      <c r="Q35" s="23">
        <f>IF($B35="","",IF(OR($C35="",$D35="",$E35="",$F35="",$G35="",$H35=""),"À compléter",IF(OR($J35&lt;0,$H35&gt;$J35,$N35=0),"À corriger",IF($P35="","À approuver",IF($P35="Refusé","Refusée",IF($P35="Approuvé","Approuvée","À approuver"))))))</f>
        <v/>
      </c>
    </row>
    <row r="36">
      <c r="A36" s="19">
        <f>IF($B36="","",ROW()-5)</f>
        <v/>
      </c>
      <c r="B36" s="8" t="n"/>
      <c r="C36" s="13" t="n"/>
      <c r="D36" s="9" t="n"/>
      <c r="E36" s="9" t="n"/>
      <c r="F36" s="20" t="n"/>
      <c r="G36" s="20" t="n"/>
      <c r="H36" s="7" t="n"/>
      <c r="I36" s="21">
        <f>IF($B36="","",IFERROR(IF(OR(WEEKDAY($B36,2)&gt;5,COUNTIF('Paramètres'!$E$5:$E$54,$B36)&gt;0),0,VLOOKUP($C36,'Employés'!$A$5:$F$104,5,FALSE)/'Paramètres'!$B$7),0))</f>
        <v/>
      </c>
      <c r="J36" s="21">
        <f>IF(OR($F36="",$G36=""),"",IFERROR(($G36-$F36+IF($G36&lt;$F36,1,0))*24,0))</f>
        <v/>
      </c>
      <c r="K36" s="21">
        <f>IF($J36="","",IFERROR(MAX(0,$J36-$H36),0))</f>
        <v/>
      </c>
      <c r="L36" s="21">
        <f>IF($K36="","",IFERROR(MIN($K36,'Paramètres'!$B$5),0))</f>
        <v/>
      </c>
      <c r="M36" s="21">
        <f>IF($K36="","",IFERROR(MAX(0,$K36-'Paramètres'!$B$5),0))</f>
        <v/>
      </c>
      <c r="N36" s="22">
        <f>IF($C36="","",IFERROR(VLOOKUP($C36,'Employés'!$A$5:$F$104,4,FALSE),0))</f>
        <v/>
      </c>
      <c r="O36" s="22">
        <f>IF($B36="","",IFERROR(($L36*$N36)+($M36*$N36*'Paramètres'!$B$6),0))</f>
        <v/>
      </c>
      <c r="P36" s="9" t="n"/>
      <c r="Q36" s="23">
        <f>IF($B36="","",IF(OR($C36="",$D36="",$E36="",$F36="",$G36="",$H36=""),"À compléter",IF(OR($J36&lt;0,$H36&gt;$J36,$N36=0),"À corriger",IF($P36="","À approuver",IF($P36="Refusé","Refusée",IF($P36="Approuvé","Approuvée","À approuver"))))))</f>
        <v/>
      </c>
    </row>
    <row r="37">
      <c r="A37" s="19">
        <f>IF($B37="","",ROW()-5)</f>
        <v/>
      </c>
      <c r="B37" s="8" t="n"/>
      <c r="C37" s="13" t="n"/>
      <c r="D37" s="9" t="n"/>
      <c r="E37" s="9" t="n"/>
      <c r="F37" s="20" t="n"/>
      <c r="G37" s="20" t="n"/>
      <c r="H37" s="7" t="n"/>
      <c r="I37" s="21">
        <f>IF($B37="","",IFERROR(IF(OR(WEEKDAY($B37,2)&gt;5,COUNTIF('Paramètres'!$E$5:$E$54,$B37)&gt;0),0,VLOOKUP($C37,'Employés'!$A$5:$F$104,5,FALSE)/'Paramètres'!$B$7),0))</f>
        <v/>
      </c>
      <c r="J37" s="21">
        <f>IF(OR($F37="",$G37=""),"",IFERROR(($G37-$F37+IF($G37&lt;$F37,1,0))*24,0))</f>
        <v/>
      </c>
      <c r="K37" s="21">
        <f>IF($J37="","",IFERROR(MAX(0,$J37-$H37),0))</f>
        <v/>
      </c>
      <c r="L37" s="21">
        <f>IF($K37="","",IFERROR(MIN($K37,'Paramètres'!$B$5),0))</f>
        <v/>
      </c>
      <c r="M37" s="21">
        <f>IF($K37="","",IFERROR(MAX(0,$K37-'Paramètres'!$B$5),0))</f>
        <v/>
      </c>
      <c r="N37" s="22">
        <f>IF($C37="","",IFERROR(VLOOKUP($C37,'Employés'!$A$5:$F$104,4,FALSE),0))</f>
        <v/>
      </c>
      <c r="O37" s="22">
        <f>IF($B37="","",IFERROR(($L37*$N37)+($M37*$N37*'Paramètres'!$B$6),0))</f>
        <v/>
      </c>
      <c r="P37" s="9" t="n"/>
      <c r="Q37" s="23">
        <f>IF($B37="","",IF(OR($C37="",$D37="",$E37="",$F37="",$G37="",$H37=""),"À compléter",IF(OR($J37&lt;0,$H37&gt;$J37,$N37=0),"À corriger",IF($P37="","À approuver",IF($P37="Refusé","Refusée",IF($P37="Approuvé","Approuvée","À approuver"))))))</f>
        <v/>
      </c>
    </row>
    <row r="38">
      <c r="A38" s="19">
        <f>IF($B38="","",ROW()-5)</f>
        <v/>
      </c>
      <c r="B38" s="8" t="n"/>
      <c r="C38" s="13" t="n"/>
      <c r="D38" s="9" t="n"/>
      <c r="E38" s="9" t="n"/>
      <c r="F38" s="20" t="n"/>
      <c r="G38" s="20" t="n"/>
      <c r="H38" s="7" t="n"/>
      <c r="I38" s="21">
        <f>IF($B38="","",IFERROR(IF(OR(WEEKDAY($B38,2)&gt;5,COUNTIF('Paramètres'!$E$5:$E$54,$B38)&gt;0),0,VLOOKUP($C38,'Employés'!$A$5:$F$104,5,FALSE)/'Paramètres'!$B$7),0))</f>
        <v/>
      </c>
      <c r="J38" s="21">
        <f>IF(OR($F38="",$G38=""),"",IFERROR(($G38-$F38+IF($G38&lt;$F38,1,0))*24,0))</f>
        <v/>
      </c>
      <c r="K38" s="21">
        <f>IF($J38="","",IFERROR(MAX(0,$J38-$H38),0))</f>
        <v/>
      </c>
      <c r="L38" s="21">
        <f>IF($K38="","",IFERROR(MIN($K38,'Paramètres'!$B$5),0))</f>
        <v/>
      </c>
      <c r="M38" s="21">
        <f>IF($K38="","",IFERROR(MAX(0,$K38-'Paramètres'!$B$5),0))</f>
        <v/>
      </c>
      <c r="N38" s="22">
        <f>IF($C38="","",IFERROR(VLOOKUP($C38,'Employés'!$A$5:$F$104,4,FALSE),0))</f>
        <v/>
      </c>
      <c r="O38" s="22">
        <f>IF($B38="","",IFERROR(($L38*$N38)+($M38*$N38*'Paramètres'!$B$6),0))</f>
        <v/>
      </c>
      <c r="P38" s="9" t="n"/>
      <c r="Q38" s="23">
        <f>IF($B38="","",IF(OR($C38="",$D38="",$E38="",$F38="",$G38="",$H38=""),"À compléter",IF(OR($J38&lt;0,$H38&gt;$J38,$N38=0),"À corriger",IF($P38="","À approuver",IF($P38="Refusé","Refusée",IF($P38="Approuvé","Approuvée","À approuver"))))))</f>
        <v/>
      </c>
    </row>
    <row r="39">
      <c r="A39" s="19">
        <f>IF($B39="","",ROW()-5)</f>
        <v/>
      </c>
      <c r="B39" s="8" t="n"/>
      <c r="C39" s="13" t="n"/>
      <c r="D39" s="9" t="n"/>
      <c r="E39" s="9" t="n"/>
      <c r="F39" s="20" t="n"/>
      <c r="G39" s="20" t="n"/>
      <c r="H39" s="7" t="n"/>
      <c r="I39" s="21">
        <f>IF($B39="","",IFERROR(IF(OR(WEEKDAY($B39,2)&gt;5,COUNTIF('Paramètres'!$E$5:$E$54,$B39)&gt;0),0,VLOOKUP($C39,'Employés'!$A$5:$F$104,5,FALSE)/'Paramètres'!$B$7),0))</f>
        <v/>
      </c>
      <c r="J39" s="21">
        <f>IF(OR($F39="",$G39=""),"",IFERROR(($G39-$F39+IF($G39&lt;$F39,1,0))*24,0))</f>
        <v/>
      </c>
      <c r="K39" s="21">
        <f>IF($J39="","",IFERROR(MAX(0,$J39-$H39),0))</f>
        <v/>
      </c>
      <c r="L39" s="21">
        <f>IF($K39="","",IFERROR(MIN($K39,'Paramètres'!$B$5),0))</f>
        <v/>
      </c>
      <c r="M39" s="21">
        <f>IF($K39="","",IFERROR(MAX(0,$K39-'Paramètres'!$B$5),0))</f>
        <v/>
      </c>
      <c r="N39" s="22">
        <f>IF($C39="","",IFERROR(VLOOKUP($C39,'Employés'!$A$5:$F$104,4,FALSE),0))</f>
        <v/>
      </c>
      <c r="O39" s="22">
        <f>IF($B39="","",IFERROR(($L39*$N39)+($M39*$N39*'Paramètres'!$B$6),0))</f>
        <v/>
      </c>
      <c r="P39" s="9" t="n"/>
      <c r="Q39" s="23">
        <f>IF($B39="","",IF(OR($C39="",$D39="",$E39="",$F39="",$G39="",$H39=""),"À compléter",IF(OR($J39&lt;0,$H39&gt;$J39,$N39=0),"À corriger",IF($P39="","À approuver",IF($P39="Refusé","Refusée",IF($P39="Approuvé","Approuvée","À approuver"))))))</f>
        <v/>
      </c>
    </row>
    <row r="40">
      <c r="A40" s="19">
        <f>IF($B40="","",ROW()-5)</f>
        <v/>
      </c>
      <c r="B40" s="8" t="n"/>
      <c r="C40" s="13" t="n"/>
      <c r="D40" s="9" t="n"/>
      <c r="E40" s="9" t="n"/>
      <c r="F40" s="20" t="n"/>
      <c r="G40" s="20" t="n"/>
      <c r="H40" s="7" t="n"/>
      <c r="I40" s="21">
        <f>IF($B40="","",IFERROR(IF(OR(WEEKDAY($B40,2)&gt;5,COUNTIF('Paramètres'!$E$5:$E$54,$B40)&gt;0),0,VLOOKUP($C40,'Employés'!$A$5:$F$104,5,FALSE)/'Paramètres'!$B$7),0))</f>
        <v/>
      </c>
      <c r="J40" s="21">
        <f>IF(OR($F40="",$G40=""),"",IFERROR(($G40-$F40+IF($G40&lt;$F40,1,0))*24,0))</f>
        <v/>
      </c>
      <c r="K40" s="21">
        <f>IF($J40="","",IFERROR(MAX(0,$J40-$H40),0))</f>
        <v/>
      </c>
      <c r="L40" s="21">
        <f>IF($K40="","",IFERROR(MIN($K40,'Paramètres'!$B$5),0))</f>
        <v/>
      </c>
      <c r="M40" s="21">
        <f>IF($K40="","",IFERROR(MAX(0,$K40-'Paramètres'!$B$5),0))</f>
        <v/>
      </c>
      <c r="N40" s="22">
        <f>IF($C40="","",IFERROR(VLOOKUP($C40,'Employés'!$A$5:$F$104,4,FALSE),0))</f>
        <v/>
      </c>
      <c r="O40" s="22">
        <f>IF($B40="","",IFERROR(($L40*$N40)+($M40*$N40*'Paramètres'!$B$6),0))</f>
        <v/>
      </c>
      <c r="P40" s="9" t="n"/>
      <c r="Q40" s="23">
        <f>IF($B40="","",IF(OR($C40="",$D40="",$E40="",$F40="",$G40="",$H40=""),"À compléter",IF(OR($J40&lt;0,$H40&gt;$J40,$N40=0),"À corriger",IF($P40="","À approuver",IF($P40="Refusé","Refusée",IF($P40="Approuvé","Approuvée","À approuver"))))))</f>
        <v/>
      </c>
    </row>
    <row r="41">
      <c r="A41" s="19">
        <f>IF($B41="","",ROW()-5)</f>
        <v/>
      </c>
      <c r="B41" s="8" t="n"/>
      <c r="C41" s="13" t="n"/>
      <c r="D41" s="9" t="n"/>
      <c r="E41" s="9" t="n"/>
      <c r="F41" s="20" t="n"/>
      <c r="G41" s="20" t="n"/>
      <c r="H41" s="7" t="n"/>
      <c r="I41" s="21">
        <f>IF($B41="","",IFERROR(IF(OR(WEEKDAY($B41,2)&gt;5,COUNTIF('Paramètres'!$E$5:$E$54,$B41)&gt;0),0,VLOOKUP($C41,'Employés'!$A$5:$F$104,5,FALSE)/'Paramètres'!$B$7),0))</f>
        <v/>
      </c>
      <c r="J41" s="21">
        <f>IF(OR($F41="",$G41=""),"",IFERROR(($G41-$F41+IF($G41&lt;$F41,1,0))*24,0))</f>
        <v/>
      </c>
      <c r="K41" s="21">
        <f>IF($J41="","",IFERROR(MAX(0,$J41-$H41),0))</f>
        <v/>
      </c>
      <c r="L41" s="21">
        <f>IF($K41="","",IFERROR(MIN($K41,'Paramètres'!$B$5),0))</f>
        <v/>
      </c>
      <c r="M41" s="21">
        <f>IF($K41="","",IFERROR(MAX(0,$K41-'Paramètres'!$B$5),0))</f>
        <v/>
      </c>
      <c r="N41" s="22">
        <f>IF($C41="","",IFERROR(VLOOKUP($C41,'Employés'!$A$5:$F$104,4,FALSE),0))</f>
        <v/>
      </c>
      <c r="O41" s="22">
        <f>IF($B41="","",IFERROR(($L41*$N41)+($M41*$N41*'Paramètres'!$B$6),0))</f>
        <v/>
      </c>
      <c r="P41" s="9" t="n"/>
      <c r="Q41" s="23">
        <f>IF($B41="","",IF(OR($C41="",$D41="",$E41="",$F41="",$G41="",$H41=""),"À compléter",IF(OR($J41&lt;0,$H41&gt;$J41,$N41=0),"À corriger",IF($P41="","À approuver",IF($P41="Refusé","Refusée",IF($P41="Approuvé","Approuvée","À approuver"))))))</f>
        <v/>
      </c>
    </row>
    <row r="42">
      <c r="A42" s="19">
        <f>IF($B42="","",ROW()-5)</f>
        <v/>
      </c>
      <c r="B42" s="8" t="n"/>
      <c r="C42" s="13" t="n"/>
      <c r="D42" s="9" t="n"/>
      <c r="E42" s="9" t="n"/>
      <c r="F42" s="20" t="n"/>
      <c r="G42" s="20" t="n"/>
      <c r="H42" s="7" t="n"/>
      <c r="I42" s="21">
        <f>IF($B42="","",IFERROR(IF(OR(WEEKDAY($B42,2)&gt;5,COUNTIF('Paramètres'!$E$5:$E$54,$B42)&gt;0),0,VLOOKUP($C42,'Employés'!$A$5:$F$104,5,FALSE)/'Paramètres'!$B$7),0))</f>
        <v/>
      </c>
      <c r="J42" s="21">
        <f>IF(OR($F42="",$G42=""),"",IFERROR(($G42-$F42+IF($G42&lt;$F42,1,0))*24,0))</f>
        <v/>
      </c>
      <c r="K42" s="21">
        <f>IF($J42="","",IFERROR(MAX(0,$J42-$H42),0))</f>
        <v/>
      </c>
      <c r="L42" s="21">
        <f>IF($K42="","",IFERROR(MIN($K42,'Paramètres'!$B$5),0))</f>
        <v/>
      </c>
      <c r="M42" s="21">
        <f>IF($K42="","",IFERROR(MAX(0,$K42-'Paramètres'!$B$5),0))</f>
        <v/>
      </c>
      <c r="N42" s="22">
        <f>IF($C42="","",IFERROR(VLOOKUP($C42,'Employés'!$A$5:$F$104,4,FALSE),0))</f>
        <v/>
      </c>
      <c r="O42" s="22">
        <f>IF($B42="","",IFERROR(($L42*$N42)+($M42*$N42*'Paramètres'!$B$6),0))</f>
        <v/>
      </c>
      <c r="P42" s="9" t="n"/>
      <c r="Q42" s="23">
        <f>IF($B42="","",IF(OR($C42="",$D42="",$E42="",$F42="",$G42="",$H42=""),"À compléter",IF(OR($J42&lt;0,$H42&gt;$J42,$N42=0),"À corriger",IF($P42="","À approuver",IF($P42="Refusé","Refusée",IF($P42="Approuvé","Approuvée","À approuver"))))))</f>
        <v/>
      </c>
    </row>
    <row r="43">
      <c r="A43" s="19">
        <f>IF($B43="","",ROW()-5)</f>
        <v/>
      </c>
      <c r="B43" s="8" t="n"/>
      <c r="C43" s="13" t="n"/>
      <c r="D43" s="9" t="n"/>
      <c r="E43" s="9" t="n"/>
      <c r="F43" s="20" t="n"/>
      <c r="G43" s="20" t="n"/>
      <c r="H43" s="7" t="n"/>
      <c r="I43" s="21">
        <f>IF($B43="","",IFERROR(IF(OR(WEEKDAY($B43,2)&gt;5,COUNTIF('Paramètres'!$E$5:$E$54,$B43)&gt;0),0,VLOOKUP($C43,'Employés'!$A$5:$F$104,5,FALSE)/'Paramètres'!$B$7),0))</f>
        <v/>
      </c>
      <c r="J43" s="21">
        <f>IF(OR($F43="",$G43=""),"",IFERROR(($G43-$F43+IF($G43&lt;$F43,1,0))*24,0))</f>
        <v/>
      </c>
      <c r="K43" s="21">
        <f>IF($J43="","",IFERROR(MAX(0,$J43-$H43),0))</f>
        <v/>
      </c>
      <c r="L43" s="21">
        <f>IF($K43="","",IFERROR(MIN($K43,'Paramètres'!$B$5),0))</f>
        <v/>
      </c>
      <c r="M43" s="21">
        <f>IF($K43="","",IFERROR(MAX(0,$K43-'Paramètres'!$B$5),0))</f>
        <v/>
      </c>
      <c r="N43" s="22">
        <f>IF($C43="","",IFERROR(VLOOKUP($C43,'Employés'!$A$5:$F$104,4,FALSE),0))</f>
        <v/>
      </c>
      <c r="O43" s="22">
        <f>IF($B43="","",IFERROR(($L43*$N43)+($M43*$N43*'Paramètres'!$B$6),0))</f>
        <v/>
      </c>
      <c r="P43" s="9" t="n"/>
      <c r="Q43" s="23">
        <f>IF($B43="","",IF(OR($C43="",$D43="",$E43="",$F43="",$G43="",$H43=""),"À compléter",IF(OR($J43&lt;0,$H43&gt;$J43,$N43=0),"À corriger",IF($P43="","À approuver",IF($P43="Refusé","Refusée",IF($P43="Approuvé","Approuvée","À approuver"))))))</f>
        <v/>
      </c>
    </row>
    <row r="44">
      <c r="A44" s="19">
        <f>IF($B44="","",ROW()-5)</f>
        <v/>
      </c>
      <c r="B44" s="8" t="n"/>
      <c r="C44" s="13" t="n"/>
      <c r="D44" s="9" t="n"/>
      <c r="E44" s="9" t="n"/>
      <c r="F44" s="20" t="n"/>
      <c r="G44" s="20" t="n"/>
      <c r="H44" s="7" t="n"/>
      <c r="I44" s="21">
        <f>IF($B44="","",IFERROR(IF(OR(WEEKDAY($B44,2)&gt;5,COUNTIF('Paramètres'!$E$5:$E$54,$B44)&gt;0),0,VLOOKUP($C44,'Employés'!$A$5:$F$104,5,FALSE)/'Paramètres'!$B$7),0))</f>
        <v/>
      </c>
      <c r="J44" s="21">
        <f>IF(OR($F44="",$G44=""),"",IFERROR(($G44-$F44+IF($G44&lt;$F44,1,0))*24,0))</f>
        <v/>
      </c>
      <c r="K44" s="21">
        <f>IF($J44="","",IFERROR(MAX(0,$J44-$H44),0))</f>
        <v/>
      </c>
      <c r="L44" s="21">
        <f>IF($K44="","",IFERROR(MIN($K44,'Paramètres'!$B$5),0))</f>
        <v/>
      </c>
      <c r="M44" s="21">
        <f>IF($K44="","",IFERROR(MAX(0,$K44-'Paramètres'!$B$5),0))</f>
        <v/>
      </c>
      <c r="N44" s="22">
        <f>IF($C44="","",IFERROR(VLOOKUP($C44,'Employés'!$A$5:$F$104,4,FALSE),0))</f>
        <v/>
      </c>
      <c r="O44" s="22">
        <f>IF($B44="","",IFERROR(($L44*$N44)+($M44*$N44*'Paramètres'!$B$6),0))</f>
        <v/>
      </c>
      <c r="P44" s="9" t="n"/>
      <c r="Q44" s="23">
        <f>IF($B44="","",IF(OR($C44="",$D44="",$E44="",$F44="",$G44="",$H44=""),"À compléter",IF(OR($J44&lt;0,$H44&gt;$J44,$N44=0),"À corriger",IF($P44="","À approuver",IF($P44="Refusé","Refusée",IF($P44="Approuvé","Approuvée","À approuver"))))))</f>
        <v/>
      </c>
    </row>
    <row r="45">
      <c r="A45" s="19">
        <f>IF($B45="","",ROW()-5)</f>
        <v/>
      </c>
      <c r="B45" s="8" t="n"/>
      <c r="C45" s="13" t="n"/>
      <c r="D45" s="9" t="n"/>
      <c r="E45" s="9" t="n"/>
      <c r="F45" s="20" t="n"/>
      <c r="G45" s="20" t="n"/>
      <c r="H45" s="7" t="n"/>
      <c r="I45" s="21">
        <f>IF($B45="","",IFERROR(IF(OR(WEEKDAY($B45,2)&gt;5,COUNTIF('Paramètres'!$E$5:$E$54,$B45)&gt;0),0,VLOOKUP($C45,'Employés'!$A$5:$F$104,5,FALSE)/'Paramètres'!$B$7),0))</f>
        <v/>
      </c>
      <c r="J45" s="21">
        <f>IF(OR($F45="",$G45=""),"",IFERROR(($G45-$F45+IF($G45&lt;$F45,1,0))*24,0))</f>
        <v/>
      </c>
      <c r="K45" s="21">
        <f>IF($J45="","",IFERROR(MAX(0,$J45-$H45),0))</f>
        <v/>
      </c>
      <c r="L45" s="21">
        <f>IF($K45="","",IFERROR(MIN($K45,'Paramètres'!$B$5),0))</f>
        <v/>
      </c>
      <c r="M45" s="21">
        <f>IF($K45="","",IFERROR(MAX(0,$K45-'Paramètres'!$B$5),0))</f>
        <v/>
      </c>
      <c r="N45" s="22">
        <f>IF($C45="","",IFERROR(VLOOKUP($C45,'Employés'!$A$5:$F$104,4,FALSE),0))</f>
        <v/>
      </c>
      <c r="O45" s="22">
        <f>IF($B45="","",IFERROR(($L45*$N45)+($M45*$N45*'Paramètres'!$B$6),0))</f>
        <v/>
      </c>
      <c r="P45" s="9" t="n"/>
      <c r="Q45" s="23">
        <f>IF($B45="","",IF(OR($C45="",$D45="",$E45="",$F45="",$G45="",$H45=""),"À compléter",IF(OR($J45&lt;0,$H45&gt;$J45,$N45=0),"À corriger",IF($P45="","À approuver",IF($P45="Refusé","Refusée",IF($P45="Approuvé","Approuvée","À approuver"))))))</f>
        <v/>
      </c>
    </row>
    <row r="46">
      <c r="A46" s="19">
        <f>IF($B46="","",ROW()-5)</f>
        <v/>
      </c>
      <c r="B46" s="8" t="n"/>
      <c r="C46" s="13" t="n"/>
      <c r="D46" s="9" t="n"/>
      <c r="E46" s="9" t="n"/>
      <c r="F46" s="20" t="n"/>
      <c r="G46" s="20" t="n"/>
      <c r="H46" s="7" t="n"/>
      <c r="I46" s="21">
        <f>IF($B46="","",IFERROR(IF(OR(WEEKDAY($B46,2)&gt;5,COUNTIF('Paramètres'!$E$5:$E$54,$B46)&gt;0),0,VLOOKUP($C46,'Employés'!$A$5:$F$104,5,FALSE)/'Paramètres'!$B$7),0))</f>
        <v/>
      </c>
      <c r="J46" s="21">
        <f>IF(OR($F46="",$G46=""),"",IFERROR(($G46-$F46+IF($G46&lt;$F46,1,0))*24,0))</f>
        <v/>
      </c>
      <c r="K46" s="21">
        <f>IF($J46="","",IFERROR(MAX(0,$J46-$H46),0))</f>
        <v/>
      </c>
      <c r="L46" s="21">
        <f>IF($K46="","",IFERROR(MIN($K46,'Paramètres'!$B$5),0))</f>
        <v/>
      </c>
      <c r="M46" s="21">
        <f>IF($K46="","",IFERROR(MAX(0,$K46-'Paramètres'!$B$5),0))</f>
        <v/>
      </c>
      <c r="N46" s="22">
        <f>IF($C46="","",IFERROR(VLOOKUP($C46,'Employés'!$A$5:$F$104,4,FALSE),0))</f>
        <v/>
      </c>
      <c r="O46" s="22">
        <f>IF($B46="","",IFERROR(($L46*$N46)+($M46*$N46*'Paramètres'!$B$6),0))</f>
        <v/>
      </c>
      <c r="P46" s="9" t="n"/>
      <c r="Q46" s="23">
        <f>IF($B46="","",IF(OR($C46="",$D46="",$E46="",$F46="",$G46="",$H46=""),"À compléter",IF(OR($J46&lt;0,$H46&gt;$J46,$N46=0),"À corriger",IF($P46="","À approuver",IF($P46="Refusé","Refusée",IF($P46="Approuvé","Approuvée","À approuver"))))))</f>
        <v/>
      </c>
    </row>
    <row r="47">
      <c r="A47" s="19">
        <f>IF($B47="","",ROW()-5)</f>
        <v/>
      </c>
      <c r="B47" s="8" t="n"/>
      <c r="C47" s="13" t="n"/>
      <c r="D47" s="9" t="n"/>
      <c r="E47" s="9" t="n"/>
      <c r="F47" s="20" t="n"/>
      <c r="G47" s="20" t="n"/>
      <c r="H47" s="7" t="n"/>
      <c r="I47" s="21">
        <f>IF($B47="","",IFERROR(IF(OR(WEEKDAY($B47,2)&gt;5,COUNTIF('Paramètres'!$E$5:$E$54,$B47)&gt;0),0,VLOOKUP($C47,'Employés'!$A$5:$F$104,5,FALSE)/'Paramètres'!$B$7),0))</f>
        <v/>
      </c>
      <c r="J47" s="21">
        <f>IF(OR($F47="",$G47=""),"",IFERROR(($G47-$F47+IF($G47&lt;$F47,1,0))*24,0))</f>
        <v/>
      </c>
      <c r="K47" s="21">
        <f>IF($J47="","",IFERROR(MAX(0,$J47-$H47),0))</f>
        <v/>
      </c>
      <c r="L47" s="21">
        <f>IF($K47="","",IFERROR(MIN($K47,'Paramètres'!$B$5),0))</f>
        <v/>
      </c>
      <c r="M47" s="21">
        <f>IF($K47="","",IFERROR(MAX(0,$K47-'Paramètres'!$B$5),0))</f>
        <v/>
      </c>
      <c r="N47" s="22">
        <f>IF($C47="","",IFERROR(VLOOKUP($C47,'Employés'!$A$5:$F$104,4,FALSE),0))</f>
        <v/>
      </c>
      <c r="O47" s="22">
        <f>IF($B47="","",IFERROR(($L47*$N47)+($M47*$N47*'Paramètres'!$B$6),0))</f>
        <v/>
      </c>
      <c r="P47" s="9" t="n"/>
      <c r="Q47" s="23">
        <f>IF($B47="","",IF(OR($C47="",$D47="",$E47="",$F47="",$G47="",$H47=""),"À compléter",IF(OR($J47&lt;0,$H47&gt;$J47,$N47=0),"À corriger",IF($P47="","À approuver",IF($P47="Refusé","Refusée",IF($P47="Approuvé","Approuvée","À approuver"))))))</f>
        <v/>
      </c>
    </row>
    <row r="48">
      <c r="A48" s="19">
        <f>IF($B48="","",ROW()-5)</f>
        <v/>
      </c>
      <c r="B48" s="8" t="n"/>
      <c r="C48" s="13" t="n"/>
      <c r="D48" s="9" t="n"/>
      <c r="E48" s="9" t="n"/>
      <c r="F48" s="20" t="n"/>
      <c r="G48" s="20" t="n"/>
      <c r="H48" s="7" t="n"/>
      <c r="I48" s="21">
        <f>IF($B48="","",IFERROR(IF(OR(WEEKDAY($B48,2)&gt;5,COUNTIF('Paramètres'!$E$5:$E$54,$B48)&gt;0),0,VLOOKUP($C48,'Employés'!$A$5:$F$104,5,FALSE)/'Paramètres'!$B$7),0))</f>
        <v/>
      </c>
      <c r="J48" s="21">
        <f>IF(OR($F48="",$G48=""),"",IFERROR(($G48-$F48+IF($G48&lt;$F48,1,0))*24,0))</f>
        <v/>
      </c>
      <c r="K48" s="21">
        <f>IF($J48="","",IFERROR(MAX(0,$J48-$H48),0))</f>
        <v/>
      </c>
      <c r="L48" s="21">
        <f>IF($K48="","",IFERROR(MIN($K48,'Paramètres'!$B$5),0))</f>
        <v/>
      </c>
      <c r="M48" s="21">
        <f>IF($K48="","",IFERROR(MAX(0,$K48-'Paramètres'!$B$5),0))</f>
        <v/>
      </c>
      <c r="N48" s="22">
        <f>IF($C48="","",IFERROR(VLOOKUP($C48,'Employés'!$A$5:$F$104,4,FALSE),0))</f>
        <v/>
      </c>
      <c r="O48" s="22">
        <f>IF($B48="","",IFERROR(($L48*$N48)+($M48*$N48*'Paramètres'!$B$6),0))</f>
        <v/>
      </c>
      <c r="P48" s="9" t="n"/>
      <c r="Q48" s="23">
        <f>IF($B48="","",IF(OR($C48="",$D48="",$E48="",$F48="",$G48="",$H48=""),"À compléter",IF(OR($J48&lt;0,$H48&gt;$J48,$N48=0),"À corriger",IF($P48="","À approuver",IF($P48="Refusé","Refusée",IF($P48="Approuvé","Approuvée","À approuver"))))))</f>
        <v/>
      </c>
    </row>
    <row r="49">
      <c r="A49" s="19">
        <f>IF($B49="","",ROW()-5)</f>
        <v/>
      </c>
      <c r="B49" s="8" t="n"/>
      <c r="C49" s="13" t="n"/>
      <c r="D49" s="9" t="n"/>
      <c r="E49" s="9" t="n"/>
      <c r="F49" s="20" t="n"/>
      <c r="G49" s="20" t="n"/>
      <c r="H49" s="7" t="n"/>
      <c r="I49" s="21">
        <f>IF($B49="","",IFERROR(IF(OR(WEEKDAY($B49,2)&gt;5,COUNTIF('Paramètres'!$E$5:$E$54,$B49)&gt;0),0,VLOOKUP($C49,'Employés'!$A$5:$F$104,5,FALSE)/'Paramètres'!$B$7),0))</f>
        <v/>
      </c>
      <c r="J49" s="21">
        <f>IF(OR($F49="",$G49=""),"",IFERROR(($G49-$F49+IF($G49&lt;$F49,1,0))*24,0))</f>
        <v/>
      </c>
      <c r="K49" s="21">
        <f>IF($J49="","",IFERROR(MAX(0,$J49-$H49),0))</f>
        <v/>
      </c>
      <c r="L49" s="21">
        <f>IF($K49="","",IFERROR(MIN($K49,'Paramètres'!$B$5),0))</f>
        <v/>
      </c>
      <c r="M49" s="21">
        <f>IF($K49="","",IFERROR(MAX(0,$K49-'Paramètres'!$B$5),0))</f>
        <v/>
      </c>
      <c r="N49" s="22">
        <f>IF($C49="","",IFERROR(VLOOKUP($C49,'Employés'!$A$5:$F$104,4,FALSE),0))</f>
        <v/>
      </c>
      <c r="O49" s="22">
        <f>IF($B49="","",IFERROR(($L49*$N49)+($M49*$N49*'Paramètres'!$B$6),0))</f>
        <v/>
      </c>
      <c r="P49" s="9" t="n"/>
      <c r="Q49" s="23">
        <f>IF($B49="","",IF(OR($C49="",$D49="",$E49="",$F49="",$G49="",$H49=""),"À compléter",IF(OR($J49&lt;0,$H49&gt;$J49,$N49=0),"À corriger",IF($P49="","À approuver",IF($P49="Refusé","Refusée",IF($P49="Approuvé","Approuvée","À approuver"))))))</f>
        <v/>
      </c>
    </row>
    <row r="50">
      <c r="A50" s="19">
        <f>IF($B50="","",ROW()-5)</f>
        <v/>
      </c>
      <c r="B50" s="8" t="n"/>
      <c r="C50" s="13" t="n"/>
      <c r="D50" s="9" t="n"/>
      <c r="E50" s="9" t="n"/>
      <c r="F50" s="20" t="n"/>
      <c r="G50" s="20" t="n"/>
      <c r="H50" s="7" t="n"/>
      <c r="I50" s="21">
        <f>IF($B50="","",IFERROR(IF(OR(WEEKDAY($B50,2)&gt;5,COUNTIF('Paramètres'!$E$5:$E$54,$B50)&gt;0),0,VLOOKUP($C50,'Employés'!$A$5:$F$104,5,FALSE)/'Paramètres'!$B$7),0))</f>
        <v/>
      </c>
      <c r="J50" s="21">
        <f>IF(OR($F50="",$G50=""),"",IFERROR(($G50-$F50+IF($G50&lt;$F50,1,0))*24,0))</f>
        <v/>
      </c>
      <c r="K50" s="21">
        <f>IF($J50="","",IFERROR(MAX(0,$J50-$H50),0))</f>
        <v/>
      </c>
      <c r="L50" s="21">
        <f>IF($K50="","",IFERROR(MIN($K50,'Paramètres'!$B$5),0))</f>
        <v/>
      </c>
      <c r="M50" s="21">
        <f>IF($K50="","",IFERROR(MAX(0,$K50-'Paramètres'!$B$5),0))</f>
        <v/>
      </c>
      <c r="N50" s="22">
        <f>IF($C50="","",IFERROR(VLOOKUP($C50,'Employés'!$A$5:$F$104,4,FALSE),0))</f>
        <v/>
      </c>
      <c r="O50" s="22">
        <f>IF($B50="","",IFERROR(($L50*$N50)+($M50*$N50*'Paramètres'!$B$6),0))</f>
        <v/>
      </c>
      <c r="P50" s="9" t="n"/>
      <c r="Q50" s="23">
        <f>IF($B50="","",IF(OR($C50="",$D50="",$E50="",$F50="",$G50="",$H50=""),"À compléter",IF(OR($J50&lt;0,$H50&gt;$J50,$N50=0),"À corriger",IF($P50="","À approuver",IF($P50="Refusé","Refusée",IF($P50="Approuvé","Approuvée","À approuver"))))))</f>
        <v/>
      </c>
    </row>
    <row r="51">
      <c r="A51" s="19">
        <f>IF($B51="","",ROW()-5)</f>
        <v/>
      </c>
      <c r="B51" s="8" t="n"/>
      <c r="C51" s="13" t="n"/>
      <c r="D51" s="9" t="n"/>
      <c r="E51" s="9" t="n"/>
      <c r="F51" s="20" t="n"/>
      <c r="G51" s="20" t="n"/>
      <c r="H51" s="7" t="n"/>
      <c r="I51" s="21">
        <f>IF($B51="","",IFERROR(IF(OR(WEEKDAY($B51,2)&gt;5,COUNTIF('Paramètres'!$E$5:$E$54,$B51)&gt;0),0,VLOOKUP($C51,'Employés'!$A$5:$F$104,5,FALSE)/'Paramètres'!$B$7),0))</f>
        <v/>
      </c>
      <c r="J51" s="21">
        <f>IF(OR($F51="",$G51=""),"",IFERROR(($G51-$F51+IF($G51&lt;$F51,1,0))*24,0))</f>
        <v/>
      </c>
      <c r="K51" s="21">
        <f>IF($J51="","",IFERROR(MAX(0,$J51-$H51),0))</f>
        <v/>
      </c>
      <c r="L51" s="21">
        <f>IF($K51="","",IFERROR(MIN($K51,'Paramètres'!$B$5),0))</f>
        <v/>
      </c>
      <c r="M51" s="21">
        <f>IF($K51="","",IFERROR(MAX(0,$K51-'Paramètres'!$B$5),0))</f>
        <v/>
      </c>
      <c r="N51" s="22">
        <f>IF($C51="","",IFERROR(VLOOKUP($C51,'Employés'!$A$5:$F$104,4,FALSE),0))</f>
        <v/>
      </c>
      <c r="O51" s="22">
        <f>IF($B51="","",IFERROR(($L51*$N51)+($M51*$N51*'Paramètres'!$B$6),0))</f>
        <v/>
      </c>
      <c r="P51" s="9" t="n"/>
      <c r="Q51" s="23">
        <f>IF($B51="","",IF(OR($C51="",$D51="",$E51="",$F51="",$G51="",$H51=""),"À compléter",IF(OR($J51&lt;0,$H51&gt;$J51,$N51=0),"À corriger",IF($P51="","À approuver",IF($P51="Refusé","Refusée",IF($P51="Approuvé","Approuvée","À approuver"))))))</f>
        <v/>
      </c>
    </row>
    <row r="52">
      <c r="A52" s="19">
        <f>IF($B52="","",ROW()-5)</f>
        <v/>
      </c>
      <c r="B52" s="8" t="n"/>
      <c r="C52" s="13" t="n"/>
      <c r="D52" s="9" t="n"/>
      <c r="E52" s="9" t="n"/>
      <c r="F52" s="20" t="n"/>
      <c r="G52" s="20" t="n"/>
      <c r="H52" s="7" t="n"/>
      <c r="I52" s="21">
        <f>IF($B52="","",IFERROR(IF(OR(WEEKDAY($B52,2)&gt;5,COUNTIF('Paramètres'!$E$5:$E$54,$B52)&gt;0),0,VLOOKUP($C52,'Employés'!$A$5:$F$104,5,FALSE)/'Paramètres'!$B$7),0))</f>
        <v/>
      </c>
      <c r="J52" s="21">
        <f>IF(OR($F52="",$G52=""),"",IFERROR(($G52-$F52+IF($G52&lt;$F52,1,0))*24,0))</f>
        <v/>
      </c>
      <c r="K52" s="21">
        <f>IF($J52="","",IFERROR(MAX(0,$J52-$H52),0))</f>
        <v/>
      </c>
      <c r="L52" s="21">
        <f>IF($K52="","",IFERROR(MIN($K52,'Paramètres'!$B$5),0))</f>
        <v/>
      </c>
      <c r="M52" s="21">
        <f>IF($K52="","",IFERROR(MAX(0,$K52-'Paramètres'!$B$5),0))</f>
        <v/>
      </c>
      <c r="N52" s="22">
        <f>IF($C52="","",IFERROR(VLOOKUP($C52,'Employés'!$A$5:$F$104,4,FALSE),0))</f>
        <v/>
      </c>
      <c r="O52" s="22">
        <f>IF($B52="","",IFERROR(($L52*$N52)+($M52*$N52*'Paramètres'!$B$6),0))</f>
        <v/>
      </c>
      <c r="P52" s="9" t="n"/>
      <c r="Q52" s="23">
        <f>IF($B52="","",IF(OR($C52="",$D52="",$E52="",$F52="",$G52="",$H52=""),"À compléter",IF(OR($J52&lt;0,$H52&gt;$J52,$N52=0),"À corriger",IF($P52="","À approuver",IF($P52="Refusé","Refusée",IF($P52="Approuvé","Approuvée","À approuver"))))))</f>
        <v/>
      </c>
    </row>
    <row r="53">
      <c r="A53" s="19">
        <f>IF($B53="","",ROW()-5)</f>
        <v/>
      </c>
      <c r="B53" s="8" t="n"/>
      <c r="C53" s="13" t="n"/>
      <c r="D53" s="9" t="n"/>
      <c r="E53" s="9" t="n"/>
      <c r="F53" s="20" t="n"/>
      <c r="G53" s="20" t="n"/>
      <c r="H53" s="7" t="n"/>
      <c r="I53" s="21">
        <f>IF($B53="","",IFERROR(IF(OR(WEEKDAY($B53,2)&gt;5,COUNTIF('Paramètres'!$E$5:$E$54,$B53)&gt;0),0,VLOOKUP($C53,'Employés'!$A$5:$F$104,5,FALSE)/'Paramètres'!$B$7),0))</f>
        <v/>
      </c>
      <c r="J53" s="21">
        <f>IF(OR($F53="",$G53=""),"",IFERROR(($G53-$F53+IF($G53&lt;$F53,1,0))*24,0))</f>
        <v/>
      </c>
      <c r="K53" s="21">
        <f>IF($J53="","",IFERROR(MAX(0,$J53-$H53),0))</f>
        <v/>
      </c>
      <c r="L53" s="21">
        <f>IF($K53="","",IFERROR(MIN($K53,'Paramètres'!$B$5),0))</f>
        <v/>
      </c>
      <c r="M53" s="21">
        <f>IF($K53="","",IFERROR(MAX(0,$K53-'Paramètres'!$B$5),0))</f>
        <v/>
      </c>
      <c r="N53" s="22">
        <f>IF($C53="","",IFERROR(VLOOKUP($C53,'Employés'!$A$5:$F$104,4,FALSE),0))</f>
        <v/>
      </c>
      <c r="O53" s="22">
        <f>IF($B53="","",IFERROR(($L53*$N53)+($M53*$N53*'Paramètres'!$B$6),0))</f>
        <v/>
      </c>
      <c r="P53" s="9" t="n"/>
      <c r="Q53" s="23">
        <f>IF($B53="","",IF(OR($C53="",$D53="",$E53="",$F53="",$G53="",$H53=""),"À compléter",IF(OR($J53&lt;0,$H53&gt;$J53,$N53=0),"À corriger",IF($P53="","À approuver",IF($P53="Refusé","Refusée",IF($P53="Approuvé","Approuvée","À approuver"))))))</f>
        <v/>
      </c>
    </row>
    <row r="54">
      <c r="A54" s="19">
        <f>IF($B54="","",ROW()-5)</f>
        <v/>
      </c>
      <c r="B54" s="8" t="n"/>
      <c r="C54" s="13" t="n"/>
      <c r="D54" s="9" t="n"/>
      <c r="E54" s="9" t="n"/>
      <c r="F54" s="20" t="n"/>
      <c r="G54" s="20" t="n"/>
      <c r="H54" s="7" t="n"/>
      <c r="I54" s="21">
        <f>IF($B54="","",IFERROR(IF(OR(WEEKDAY($B54,2)&gt;5,COUNTIF('Paramètres'!$E$5:$E$54,$B54)&gt;0),0,VLOOKUP($C54,'Employés'!$A$5:$F$104,5,FALSE)/'Paramètres'!$B$7),0))</f>
        <v/>
      </c>
      <c r="J54" s="21">
        <f>IF(OR($F54="",$G54=""),"",IFERROR(($G54-$F54+IF($G54&lt;$F54,1,0))*24,0))</f>
        <v/>
      </c>
      <c r="K54" s="21">
        <f>IF($J54="","",IFERROR(MAX(0,$J54-$H54),0))</f>
        <v/>
      </c>
      <c r="L54" s="21">
        <f>IF($K54="","",IFERROR(MIN($K54,'Paramètres'!$B$5),0))</f>
        <v/>
      </c>
      <c r="M54" s="21">
        <f>IF($K54="","",IFERROR(MAX(0,$K54-'Paramètres'!$B$5),0))</f>
        <v/>
      </c>
      <c r="N54" s="22">
        <f>IF($C54="","",IFERROR(VLOOKUP($C54,'Employés'!$A$5:$F$104,4,FALSE),0))</f>
        <v/>
      </c>
      <c r="O54" s="22">
        <f>IF($B54="","",IFERROR(($L54*$N54)+($M54*$N54*'Paramètres'!$B$6),0))</f>
        <v/>
      </c>
      <c r="P54" s="9" t="n"/>
      <c r="Q54" s="23">
        <f>IF($B54="","",IF(OR($C54="",$D54="",$E54="",$F54="",$G54="",$H54=""),"À compléter",IF(OR($J54&lt;0,$H54&gt;$J54,$N54=0),"À corriger",IF($P54="","À approuver",IF($P54="Refusé","Refusée",IF($P54="Approuvé","Approuvée","À approuver"))))))</f>
        <v/>
      </c>
    </row>
    <row r="55">
      <c r="A55" s="19">
        <f>IF($B55="","",ROW()-5)</f>
        <v/>
      </c>
      <c r="B55" s="8" t="n"/>
      <c r="C55" s="13" t="n"/>
      <c r="D55" s="9" t="n"/>
      <c r="E55" s="9" t="n"/>
      <c r="F55" s="20" t="n"/>
      <c r="G55" s="20" t="n"/>
      <c r="H55" s="7" t="n"/>
      <c r="I55" s="21">
        <f>IF($B55="","",IFERROR(IF(OR(WEEKDAY($B55,2)&gt;5,COUNTIF('Paramètres'!$E$5:$E$54,$B55)&gt;0),0,VLOOKUP($C55,'Employés'!$A$5:$F$104,5,FALSE)/'Paramètres'!$B$7),0))</f>
        <v/>
      </c>
      <c r="J55" s="21">
        <f>IF(OR($F55="",$G55=""),"",IFERROR(($G55-$F55+IF($G55&lt;$F55,1,0))*24,0))</f>
        <v/>
      </c>
      <c r="K55" s="21">
        <f>IF($J55="","",IFERROR(MAX(0,$J55-$H55),0))</f>
        <v/>
      </c>
      <c r="L55" s="21">
        <f>IF($K55="","",IFERROR(MIN($K55,'Paramètres'!$B$5),0))</f>
        <v/>
      </c>
      <c r="M55" s="21">
        <f>IF($K55="","",IFERROR(MAX(0,$K55-'Paramètres'!$B$5),0))</f>
        <v/>
      </c>
      <c r="N55" s="22">
        <f>IF($C55="","",IFERROR(VLOOKUP($C55,'Employés'!$A$5:$F$104,4,FALSE),0))</f>
        <v/>
      </c>
      <c r="O55" s="22">
        <f>IF($B55="","",IFERROR(($L55*$N55)+($M55*$N55*'Paramètres'!$B$6),0))</f>
        <v/>
      </c>
      <c r="P55" s="9" t="n"/>
      <c r="Q55" s="23">
        <f>IF($B55="","",IF(OR($C55="",$D55="",$E55="",$F55="",$G55="",$H55=""),"À compléter",IF(OR($J55&lt;0,$H55&gt;$J55,$N55=0),"À corriger",IF($P55="","À approuver",IF($P55="Refusé","Refusée",IF($P55="Approuvé","Approuvée","À approuver"))))))</f>
        <v/>
      </c>
    </row>
    <row r="56">
      <c r="A56" s="19">
        <f>IF($B56="","",ROW()-5)</f>
        <v/>
      </c>
      <c r="B56" s="8" t="n"/>
      <c r="C56" s="13" t="n"/>
      <c r="D56" s="9" t="n"/>
      <c r="E56" s="9" t="n"/>
      <c r="F56" s="20" t="n"/>
      <c r="G56" s="20" t="n"/>
      <c r="H56" s="7" t="n"/>
      <c r="I56" s="21">
        <f>IF($B56="","",IFERROR(IF(OR(WEEKDAY($B56,2)&gt;5,COUNTIF('Paramètres'!$E$5:$E$54,$B56)&gt;0),0,VLOOKUP($C56,'Employés'!$A$5:$F$104,5,FALSE)/'Paramètres'!$B$7),0))</f>
        <v/>
      </c>
      <c r="J56" s="21">
        <f>IF(OR($F56="",$G56=""),"",IFERROR(($G56-$F56+IF($G56&lt;$F56,1,0))*24,0))</f>
        <v/>
      </c>
      <c r="K56" s="21">
        <f>IF($J56="","",IFERROR(MAX(0,$J56-$H56),0))</f>
        <v/>
      </c>
      <c r="L56" s="21">
        <f>IF($K56="","",IFERROR(MIN($K56,'Paramètres'!$B$5),0))</f>
        <v/>
      </c>
      <c r="M56" s="21">
        <f>IF($K56="","",IFERROR(MAX(0,$K56-'Paramètres'!$B$5),0))</f>
        <v/>
      </c>
      <c r="N56" s="22">
        <f>IF($C56="","",IFERROR(VLOOKUP($C56,'Employés'!$A$5:$F$104,4,FALSE),0))</f>
        <v/>
      </c>
      <c r="O56" s="22">
        <f>IF($B56="","",IFERROR(($L56*$N56)+($M56*$N56*'Paramètres'!$B$6),0))</f>
        <v/>
      </c>
      <c r="P56" s="9" t="n"/>
      <c r="Q56" s="23">
        <f>IF($B56="","",IF(OR($C56="",$D56="",$E56="",$F56="",$G56="",$H56=""),"À compléter",IF(OR($J56&lt;0,$H56&gt;$J56,$N56=0),"À corriger",IF($P56="","À approuver",IF($P56="Refusé","Refusée",IF($P56="Approuvé","Approuvée","À approuver"))))))</f>
        <v/>
      </c>
    </row>
    <row r="57">
      <c r="A57" s="19">
        <f>IF($B57="","",ROW()-5)</f>
        <v/>
      </c>
      <c r="B57" s="8" t="n"/>
      <c r="C57" s="13" t="n"/>
      <c r="D57" s="9" t="n"/>
      <c r="E57" s="9" t="n"/>
      <c r="F57" s="20" t="n"/>
      <c r="G57" s="20" t="n"/>
      <c r="H57" s="7" t="n"/>
      <c r="I57" s="21">
        <f>IF($B57="","",IFERROR(IF(OR(WEEKDAY($B57,2)&gt;5,COUNTIF('Paramètres'!$E$5:$E$54,$B57)&gt;0),0,VLOOKUP($C57,'Employés'!$A$5:$F$104,5,FALSE)/'Paramètres'!$B$7),0))</f>
        <v/>
      </c>
      <c r="J57" s="21">
        <f>IF(OR($F57="",$G57=""),"",IFERROR(($G57-$F57+IF($G57&lt;$F57,1,0))*24,0))</f>
        <v/>
      </c>
      <c r="K57" s="21">
        <f>IF($J57="","",IFERROR(MAX(0,$J57-$H57),0))</f>
        <v/>
      </c>
      <c r="L57" s="21">
        <f>IF($K57="","",IFERROR(MIN($K57,'Paramètres'!$B$5),0))</f>
        <v/>
      </c>
      <c r="M57" s="21">
        <f>IF($K57="","",IFERROR(MAX(0,$K57-'Paramètres'!$B$5),0))</f>
        <v/>
      </c>
      <c r="N57" s="22">
        <f>IF($C57="","",IFERROR(VLOOKUP($C57,'Employés'!$A$5:$F$104,4,FALSE),0))</f>
        <v/>
      </c>
      <c r="O57" s="22">
        <f>IF($B57="","",IFERROR(($L57*$N57)+($M57*$N57*'Paramètres'!$B$6),0))</f>
        <v/>
      </c>
      <c r="P57" s="9" t="n"/>
      <c r="Q57" s="23">
        <f>IF($B57="","",IF(OR($C57="",$D57="",$E57="",$F57="",$G57="",$H57=""),"À compléter",IF(OR($J57&lt;0,$H57&gt;$J57,$N57=0),"À corriger",IF($P57="","À approuver",IF($P57="Refusé","Refusée",IF($P57="Approuvé","Approuvée","À approuver"))))))</f>
        <v/>
      </c>
    </row>
    <row r="58">
      <c r="A58" s="19">
        <f>IF($B58="","",ROW()-5)</f>
        <v/>
      </c>
      <c r="B58" s="8" t="n"/>
      <c r="C58" s="13" t="n"/>
      <c r="D58" s="9" t="n"/>
      <c r="E58" s="9" t="n"/>
      <c r="F58" s="20" t="n"/>
      <c r="G58" s="20" t="n"/>
      <c r="H58" s="7" t="n"/>
      <c r="I58" s="21">
        <f>IF($B58="","",IFERROR(IF(OR(WEEKDAY($B58,2)&gt;5,COUNTIF('Paramètres'!$E$5:$E$54,$B58)&gt;0),0,VLOOKUP($C58,'Employés'!$A$5:$F$104,5,FALSE)/'Paramètres'!$B$7),0))</f>
        <v/>
      </c>
      <c r="J58" s="21">
        <f>IF(OR($F58="",$G58=""),"",IFERROR(($G58-$F58+IF($G58&lt;$F58,1,0))*24,0))</f>
        <v/>
      </c>
      <c r="K58" s="21">
        <f>IF($J58="","",IFERROR(MAX(0,$J58-$H58),0))</f>
        <v/>
      </c>
      <c r="L58" s="21">
        <f>IF($K58="","",IFERROR(MIN($K58,'Paramètres'!$B$5),0))</f>
        <v/>
      </c>
      <c r="M58" s="21">
        <f>IF($K58="","",IFERROR(MAX(0,$K58-'Paramètres'!$B$5),0))</f>
        <v/>
      </c>
      <c r="N58" s="22">
        <f>IF($C58="","",IFERROR(VLOOKUP($C58,'Employés'!$A$5:$F$104,4,FALSE),0))</f>
        <v/>
      </c>
      <c r="O58" s="22">
        <f>IF($B58="","",IFERROR(($L58*$N58)+($M58*$N58*'Paramètres'!$B$6),0))</f>
        <v/>
      </c>
      <c r="P58" s="9" t="n"/>
      <c r="Q58" s="23">
        <f>IF($B58="","",IF(OR($C58="",$D58="",$E58="",$F58="",$G58="",$H58=""),"À compléter",IF(OR($J58&lt;0,$H58&gt;$J58,$N58=0),"À corriger",IF($P58="","À approuver",IF($P58="Refusé","Refusée",IF($P58="Approuvé","Approuvée","À approuver"))))))</f>
        <v/>
      </c>
    </row>
    <row r="59">
      <c r="A59" s="19">
        <f>IF($B59="","",ROW()-5)</f>
        <v/>
      </c>
      <c r="B59" s="8" t="n"/>
      <c r="C59" s="13" t="n"/>
      <c r="D59" s="9" t="n"/>
      <c r="E59" s="9" t="n"/>
      <c r="F59" s="20" t="n"/>
      <c r="G59" s="20" t="n"/>
      <c r="H59" s="7" t="n"/>
      <c r="I59" s="21">
        <f>IF($B59="","",IFERROR(IF(OR(WEEKDAY($B59,2)&gt;5,COUNTIF('Paramètres'!$E$5:$E$54,$B59)&gt;0),0,VLOOKUP($C59,'Employés'!$A$5:$F$104,5,FALSE)/'Paramètres'!$B$7),0))</f>
        <v/>
      </c>
      <c r="J59" s="21">
        <f>IF(OR($F59="",$G59=""),"",IFERROR(($G59-$F59+IF($G59&lt;$F59,1,0))*24,0))</f>
        <v/>
      </c>
      <c r="K59" s="21">
        <f>IF($J59="","",IFERROR(MAX(0,$J59-$H59),0))</f>
        <v/>
      </c>
      <c r="L59" s="21">
        <f>IF($K59="","",IFERROR(MIN($K59,'Paramètres'!$B$5),0))</f>
        <v/>
      </c>
      <c r="M59" s="21">
        <f>IF($K59="","",IFERROR(MAX(0,$K59-'Paramètres'!$B$5),0))</f>
        <v/>
      </c>
      <c r="N59" s="22">
        <f>IF($C59="","",IFERROR(VLOOKUP($C59,'Employés'!$A$5:$F$104,4,FALSE),0))</f>
        <v/>
      </c>
      <c r="O59" s="22">
        <f>IF($B59="","",IFERROR(($L59*$N59)+($M59*$N59*'Paramètres'!$B$6),0))</f>
        <v/>
      </c>
      <c r="P59" s="9" t="n"/>
      <c r="Q59" s="23">
        <f>IF($B59="","",IF(OR($C59="",$D59="",$E59="",$F59="",$G59="",$H59=""),"À compléter",IF(OR($J59&lt;0,$H59&gt;$J59,$N59=0),"À corriger",IF($P59="","À approuver",IF($P59="Refusé","Refusée",IF($P59="Approuvé","Approuvée","À approuver"))))))</f>
        <v/>
      </c>
    </row>
    <row r="60">
      <c r="A60" s="19">
        <f>IF($B60="","",ROW()-5)</f>
        <v/>
      </c>
      <c r="B60" s="8" t="n"/>
      <c r="C60" s="13" t="n"/>
      <c r="D60" s="9" t="n"/>
      <c r="E60" s="9" t="n"/>
      <c r="F60" s="20" t="n"/>
      <c r="G60" s="20" t="n"/>
      <c r="H60" s="7" t="n"/>
      <c r="I60" s="21">
        <f>IF($B60="","",IFERROR(IF(OR(WEEKDAY($B60,2)&gt;5,COUNTIF('Paramètres'!$E$5:$E$54,$B60)&gt;0),0,VLOOKUP($C60,'Employés'!$A$5:$F$104,5,FALSE)/'Paramètres'!$B$7),0))</f>
        <v/>
      </c>
      <c r="J60" s="21">
        <f>IF(OR($F60="",$G60=""),"",IFERROR(($G60-$F60+IF($G60&lt;$F60,1,0))*24,0))</f>
        <v/>
      </c>
      <c r="K60" s="21">
        <f>IF($J60="","",IFERROR(MAX(0,$J60-$H60),0))</f>
        <v/>
      </c>
      <c r="L60" s="21">
        <f>IF($K60="","",IFERROR(MIN($K60,'Paramètres'!$B$5),0))</f>
        <v/>
      </c>
      <c r="M60" s="21">
        <f>IF($K60="","",IFERROR(MAX(0,$K60-'Paramètres'!$B$5),0))</f>
        <v/>
      </c>
      <c r="N60" s="22">
        <f>IF($C60="","",IFERROR(VLOOKUP($C60,'Employés'!$A$5:$F$104,4,FALSE),0))</f>
        <v/>
      </c>
      <c r="O60" s="22">
        <f>IF($B60="","",IFERROR(($L60*$N60)+($M60*$N60*'Paramètres'!$B$6),0))</f>
        <v/>
      </c>
      <c r="P60" s="9" t="n"/>
      <c r="Q60" s="23">
        <f>IF($B60="","",IF(OR($C60="",$D60="",$E60="",$F60="",$G60="",$H60=""),"À compléter",IF(OR($J60&lt;0,$H60&gt;$J60,$N60=0),"À corriger",IF($P60="","À approuver",IF($P60="Refusé","Refusée",IF($P60="Approuvé","Approuvée","À approuver"))))))</f>
        <v/>
      </c>
    </row>
    <row r="61">
      <c r="A61" s="19">
        <f>IF($B61="","",ROW()-5)</f>
        <v/>
      </c>
      <c r="B61" s="8" t="n"/>
      <c r="C61" s="13" t="n"/>
      <c r="D61" s="9" t="n"/>
      <c r="E61" s="9" t="n"/>
      <c r="F61" s="20" t="n"/>
      <c r="G61" s="20" t="n"/>
      <c r="H61" s="7" t="n"/>
      <c r="I61" s="21">
        <f>IF($B61="","",IFERROR(IF(OR(WEEKDAY($B61,2)&gt;5,COUNTIF('Paramètres'!$E$5:$E$54,$B61)&gt;0),0,VLOOKUP($C61,'Employés'!$A$5:$F$104,5,FALSE)/'Paramètres'!$B$7),0))</f>
        <v/>
      </c>
      <c r="J61" s="21">
        <f>IF(OR($F61="",$G61=""),"",IFERROR(($G61-$F61+IF($G61&lt;$F61,1,0))*24,0))</f>
        <v/>
      </c>
      <c r="K61" s="21">
        <f>IF($J61="","",IFERROR(MAX(0,$J61-$H61),0))</f>
        <v/>
      </c>
      <c r="L61" s="21">
        <f>IF($K61="","",IFERROR(MIN($K61,'Paramètres'!$B$5),0))</f>
        <v/>
      </c>
      <c r="M61" s="21">
        <f>IF($K61="","",IFERROR(MAX(0,$K61-'Paramètres'!$B$5),0))</f>
        <v/>
      </c>
      <c r="N61" s="22">
        <f>IF($C61="","",IFERROR(VLOOKUP($C61,'Employés'!$A$5:$F$104,4,FALSE),0))</f>
        <v/>
      </c>
      <c r="O61" s="22">
        <f>IF($B61="","",IFERROR(($L61*$N61)+($M61*$N61*'Paramètres'!$B$6),0))</f>
        <v/>
      </c>
      <c r="P61" s="9" t="n"/>
      <c r="Q61" s="23">
        <f>IF($B61="","",IF(OR($C61="",$D61="",$E61="",$F61="",$G61="",$H61=""),"À compléter",IF(OR($J61&lt;0,$H61&gt;$J61,$N61=0),"À corriger",IF($P61="","À approuver",IF($P61="Refusé","Refusée",IF($P61="Approuvé","Approuvée","À approuver"))))))</f>
        <v/>
      </c>
    </row>
    <row r="62">
      <c r="A62" s="19">
        <f>IF($B62="","",ROW()-5)</f>
        <v/>
      </c>
      <c r="B62" s="8" t="n"/>
      <c r="C62" s="13" t="n"/>
      <c r="D62" s="9" t="n"/>
      <c r="E62" s="9" t="n"/>
      <c r="F62" s="20" t="n"/>
      <c r="G62" s="20" t="n"/>
      <c r="H62" s="7" t="n"/>
      <c r="I62" s="21">
        <f>IF($B62="","",IFERROR(IF(OR(WEEKDAY($B62,2)&gt;5,COUNTIF('Paramètres'!$E$5:$E$54,$B62)&gt;0),0,VLOOKUP($C62,'Employés'!$A$5:$F$104,5,FALSE)/'Paramètres'!$B$7),0))</f>
        <v/>
      </c>
      <c r="J62" s="21">
        <f>IF(OR($F62="",$G62=""),"",IFERROR(($G62-$F62+IF($G62&lt;$F62,1,0))*24,0))</f>
        <v/>
      </c>
      <c r="K62" s="21">
        <f>IF($J62="","",IFERROR(MAX(0,$J62-$H62),0))</f>
        <v/>
      </c>
      <c r="L62" s="21">
        <f>IF($K62="","",IFERROR(MIN($K62,'Paramètres'!$B$5),0))</f>
        <v/>
      </c>
      <c r="M62" s="21">
        <f>IF($K62="","",IFERROR(MAX(0,$K62-'Paramètres'!$B$5),0))</f>
        <v/>
      </c>
      <c r="N62" s="22">
        <f>IF($C62="","",IFERROR(VLOOKUP($C62,'Employés'!$A$5:$F$104,4,FALSE),0))</f>
        <v/>
      </c>
      <c r="O62" s="22">
        <f>IF($B62="","",IFERROR(($L62*$N62)+($M62*$N62*'Paramètres'!$B$6),0))</f>
        <v/>
      </c>
      <c r="P62" s="9" t="n"/>
      <c r="Q62" s="23">
        <f>IF($B62="","",IF(OR($C62="",$D62="",$E62="",$F62="",$G62="",$H62=""),"À compléter",IF(OR($J62&lt;0,$H62&gt;$J62,$N62=0),"À corriger",IF($P62="","À approuver",IF($P62="Refusé","Refusée",IF($P62="Approuvé","Approuvée","À approuver"))))))</f>
        <v/>
      </c>
    </row>
    <row r="63">
      <c r="A63" s="19">
        <f>IF($B63="","",ROW()-5)</f>
        <v/>
      </c>
      <c r="B63" s="8" t="n"/>
      <c r="C63" s="13" t="n"/>
      <c r="D63" s="9" t="n"/>
      <c r="E63" s="9" t="n"/>
      <c r="F63" s="20" t="n"/>
      <c r="G63" s="20" t="n"/>
      <c r="H63" s="7" t="n"/>
      <c r="I63" s="21">
        <f>IF($B63="","",IFERROR(IF(OR(WEEKDAY($B63,2)&gt;5,COUNTIF('Paramètres'!$E$5:$E$54,$B63)&gt;0),0,VLOOKUP($C63,'Employés'!$A$5:$F$104,5,FALSE)/'Paramètres'!$B$7),0))</f>
        <v/>
      </c>
      <c r="J63" s="21">
        <f>IF(OR($F63="",$G63=""),"",IFERROR(($G63-$F63+IF($G63&lt;$F63,1,0))*24,0))</f>
        <v/>
      </c>
      <c r="K63" s="21">
        <f>IF($J63="","",IFERROR(MAX(0,$J63-$H63),0))</f>
        <v/>
      </c>
      <c r="L63" s="21">
        <f>IF($K63="","",IFERROR(MIN($K63,'Paramètres'!$B$5),0))</f>
        <v/>
      </c>
      <c r="M63" s="21">
        <f>IF($K63="","",IFERROR(MAX(0,$K63-'Paramètres'!$B$5),0))</f>
        <v/>
      </c>
      <c r="N63" s="22">
        <f>IF($C63="","",IFERROR(VLOOKUP($C63,'Employés'!$A$5:$F$104,4,FALSE),0))</f>
        <v/>
      </c>
      <c r="O63" s="22">
        <f>IF($B63="","",IFERROR(($L63*$N63)+($M63*$N63*'Paramètres'!$B$6),0))</f>
        <v/>
      </c>
      <c r="P63" s="9" t="n"/>
      <c r="Q63" s="23">
        <f>IF($B63="","",IF(OR($C63="",$D63="",$E63="",$F63="",$G63="",$H63=""),"À compléter",IF(OR($J63&lt;0,$H63&gt;$J63,$N63=0),"À corriger",IF($P63="","À approuver",IF($P63="Refusé","Refusée",IF($P63="Approuvé","Approuvée","À approuver"))))))</f>
        <v/>
      </c>
    </row>
    <row r="64">
      <c r="A64" s="19">
        <f>IF($B64="","",ROW()-5)</f>
        <v/>
      </c>
      <c r="B64" s="8" t="n"/>
      <c r="C64" s="13" t="n"/>
      <c r="D64" s="9" t="n"/>
      <c r="E64" s="9" t="n"/>
      <c r="F64" s="20" t="n"/>
      <c r="G64" s="20" t="n"/>
      <c r="H64" s="7" t="n"/>
      <c r="I64" s="21">
        <f>IF($B64="","",IFERROR(IF(OR(WEEKDAY($B64,2)&gt;5,COUNTIF('Paramètres'!$E$5:$E$54,$B64)&gt;0),0,VLOOKUP($C64,'Employés'!$A$5:$F$104,5,FALSE)/'Paramètres'!$B$7),0))</f>
        <v/>
      </c>
      <c r="J64" s="21">
        <f>IF(OR($F64="",$G64=""),"",IFERROR(($G64-$F64+IF($G64&lt;$F64,1,0))*24,0))</f>
        <v/>
      </c>
      <c r="K64" s="21">
        <f>IF($J64="","",IFERROR(MAX(0,$J64-$H64),0))</f>
        <v/>
      </c>
      <c r="L64" s="21">
        <f>IF($K64="","",IFERROR(MIN($K64,'Paramètres'!$B$5),0))</f>
        <v/>
      </c>
      <c r="M64" s="21">
        <f>IF($K64="","",IFERROR(MAX(0,$K64-'Paramètres'!$B$5),0))</f>
        <v/>
      </c>
      <c r="N64" s="22">
        <f>IF($C64="","",IFERROR(VLOOKUP($C64,'Employés'!$A$5:$F$104,4,FALSE),0))</f>
        <v/>
      </c>
      <c r="O64" s="22">
        <f>IF($B64="","",IFERROR(($L64*$N64)+($M64*$N64*'Paramètres'!$B$6),0))</f>
        <v/>
      </c>
      <c r="P64" s="9" t="n"/>
      <c r="Q64" s="23">
        <f>IF($B64="","",IF(OR($C64="",$D64="",$E64="",$F64="",$G64="",$H64=""),"À compléter",IF(OR($J64&lt;0,$H64&gt;$J64,$N64=0),"À corriger",IF($P64="","À approuver",IF($P64="Refusé","Refusée",IF($P64="Approuvé","Approuvée","À approuver"))))))</f>
        <v/>
      </c>
    </row>
    <row r="65">
      <c r="A65" s="19">
        <f>IF($B65="","",ROW()-5)</f>
        <v/>
      </c>
      <c r="B65" s="8" t="n"/>
      <c r="C65" s="13" t="n"/>
      <c r="D65" s="9" t="n"/>
      <c r="E65" s="9" t="n"/>
      <c r="F65" s="20" t="n"/>
      <c r="G65" s="20" t="n"/>
      <c r="H65" s="7" t="n"/>
      <c r="I65" s="21">
        <f>IF($B65="","",IFERROR(IF(OR(WEEKDAY($B65,2)&gt;5,COUNTIF('Paramètres'!$E$5:$E$54,$B65)&gt;0),0,VLOOKUP($C65,'Employés'!$A$5:$F$104,5,FALSE)/'Paramètres'!$B$7),0))</f>
        <v/>
      </c>
      <c r="J65" s="21">
        <f>IF(OR($F65="",$G65=""),"",IFERROR(($G65-$F65+IF($G65&lt;$F65,1,0))*24,0))</f>
        <v/>
      </c>
      <c r="K65" s="21">
        <f>IF($J65="","",IFERROR(MAX(0,$J65-$H65),0))</f>
        <v/>
      </c>
      <c r="L65" s="21">
        <f>IF($K65="","",IFERROR(MIN($K65,'Paramètres'!$B$5),0))</f>
        <v/>
      </c>
      <c r="M65" s="21">
        <f>IF($K65="","",IFERROR(MAX(0,$K65-'Paramètres'!$B$5),0))</f>
        <v/>
      </c>
      <c r="N65" s="22">
        <f>IF($C65="","",IFERROR(VLOOKUP($C65,'Employés'!$A$5:$F$104,4,FALSE),0))</f>
        <v/>
      </c>
      <c r="O65" s="22">
        <f>IF($B65="","",IFERROR(($L65*$N65)+($M65*$N65*'Paramètres'!$B$6),0))</f>
        <v/>
      </c>
      <c r="P65" s="9" t="n"/>
      <c r="Q65" s="23">
        <f>IF($B65="","",IF(OR($C65="",$D65="",$E65="",$F65="",$G65="",$H65=""),"À compléter",IF(OR($J65&lt;0,$H65&gt;$J65,$N65=0),"À corriger",IF($P65="","À approuver",IF($P65="Refusé","Refusée",IF($P65="Approuvé","Approuvée","À approuver"))))))</f>
        <v/>
      </c>
    </row>
    <row r="66">
      <c r="A66" s="19">
        <f>IF($B66="","",ROW()-5)</f>
        <v/>
      </c>
      <c r="B66" s="8" t="n"/>
      <c r="C66" s="13" t="n"/>
      <c r="D66" s="9" t="n"/>
      <c r="E66" s="9" t="n"/>
      <c r="F66" s="20" t="n"/>
      <c r="G66" s="20" t="n"/>
      <c r="H66" s="7" t="n"/>
      <c r="I66" s="21">
        <f>IF($B66="","",IFERROR(IF(OR(WEEKDAY($B66,2)&gt;5,COUNTIF('Paramètres'!$E$5:$E$54,$B66)&gt;0),0,VLOOKUP($C66,'Employés'!$A$5:$F$104,5,FALSE)/'Paramètres'!$B$7),0))</f>
        <v/>
      </c>
      <c r="J66" s="21">
        <f>IF(OR($F66="",$G66=""),"",IFERROR(($G66-$F66+IF($G66&lt;$F66,1,0))*24,0))</f>
        <v/>
      </c>
      <c r="K66" s="21">
        <f>IF($J66="","",IFERROR(MAX(0,$J66-$H66),0))</f>
        <v/>
      </c>
      <c r="L66" s="21">
        <f>IF($K66="","",IFERROR(MIN($K66,'Paramètres'!$B$5),0))</f>
        <v/>
      </c>
      <c r="M66" s="21">
        <f>IF($K66="","",IFERROR(MAX(0,$K66-'Paramètres'!$B$5),0))</f>
        <v/>
      </c>
      <c r="N66" s="22">
        <f>IF($C66="","",IFERROR(VLOOKUP($C66,'Employés'!$A$5:$F$104,4,FALSE),0))</f>
        <v/>
      </c>
      <c r="O66" s="22">
        <f>IF($B66="","",IFERROR(($L66*$N66)+($M66*$N66*'Paramètres'!$B$6),0))</f>
        <v/>
      </c>
      <c r="P66" s="9" t="n"/>
      <c r="Q66" s="23">
        <f>IF($B66="","",IF(OR($C66="",$D66="",$E66="",$F66="",$G66="",$H66=""),"À compléter",IF(OR($J66&lt;0,$H66&gt;$J66,$N66=0),"À corriger",IF($P66="","À approuver",IF($P66="Refusé","Refusée",IF($P66="Approuvé","Approuvée","À approuver"))))))</f>
        <v/>
      </c>
    </row>
    <row r="67">
      <c r="A67" s="19">
        <f>IF($B67="","",ROW()-5)</f>
        <v/>
      </c>
      <c r="B67" s="8" t="n"/>
      <c r="C67" s="13" t="n"/>
      <c r="D67" s="9" t="n"/>
      <c r="E67" s="9" t="n"/>
      <c r="F67" s="20" t="n"/>
      <c r="G67" s="20" t="n"/>
      <c r="H67" s="7" t="n"/>
      <c r="I67" s="21">
        <f>IF($B67="","",IFERROR(IF(OR(WEEKDAY($B67,2)&gt;5,COUNTIF('Paramètres'!$E$5:$E$54,$B67)&gt;0),0,VLOOKUP($C67,'Employés'!$A$5:$F$104,5,FALSE)/'Paramètres'!$B$7),0))</f>
        <v/>
      </c>
      <c r="J67" s="21">
        <f>IF(OR($F67="",$G67=""),"",IFERROR(($G67-$F67+IF($G67&lt;$F67,1,0))*24,0))</f>
        <v/>
      </c>
      <c r="K67" s="21">
        <f>IF($J67="","",IFERROR(MAX(0,$J67-$H67),0))</f>
        <v/>
      </c>
      <c r="L67" s="21">
        <f>IF($K67="","",IFERROR(MIN($K67,'Paramètres'!$B$5),0))</f>
        <v/>
      </c>
      <c r="M67" s="21">
        <f>IF($K67="","",IFERROR(MAX(0,$K67-'Paramètres'!$B$5),0))</f>
        <v/>
      </c>
      <c r="N67" s="22">
        <f>IF($C67="","",IFERROR(VLOOKUP($C67,'Employés'!$A$5:$F$104,4,FALSE),0))</f>
        <v/>
      </c>
      <c r="O67" s="22">
        <f>IF($B67="","",IFERROR(($L67*$N67)+($M67*$N67*'Paramètres'!$B$6),0))</f>
        <v/>
      </c>
      <c r="P67" s="9" t="n"/>
      <c r="Q67" s="23">
        <f>IF($B67="","",IF(OR($C67="",$D67="",$E67="",$F67="",$G67="",$H67=""),"À compléter",IF(OR($J67&lt;0,$H67&gt;$J67,$N67=0),"À corriger",IF($P67="","À approuver",IF($P67="Refusé","Refusée",IF($P67="Approuvé","Approuvée","À approuver"))))))</f>
        <v/>
      </c>
    </row>
    <row r="68">
      <c r="A68" s="19">
        <f>IF($B68="","",ROW()-5)</f>
        <v/>
      </c>
      <c r="B68" s="8" t="n"/>
      <c r="C68" s="13" t="n"/>
      <c r="D68" s="9" t="n"/>
      <c r="E68" s="9" t="n"/>
      <c r="F68" s="20" t="n"/>
      <c r="G68" s="20" t="n"/>
      <c r="H68" s="7" t="n"/>
      <c r="I68" s="21">
        <f>IF($B68="","",IFERROR(IF(OR(WEEKDAY($B68,2)&gt;5,COUNTIF('Paramètres'!$E$5:$E$54,$B68)&gt;0),0,VLOOKUP($C68,'Employés'!$A$5:$F$104,5,FALSE)/'Paramètres'!$B$7),0))</f>
        <v/>
      </c>
      <c r="J68" s="21">
        <f>IF(OR($F68="",$G68=""),"",IFERROR(($G68-$F68+IF($G68&lt;$F68,1,0))*24,0))</f>
        <v/>
      </c>
      <c r="K68" s="21">
        <f>IF($J68="","",IFERROR(MAX(0,$J68-$H68),0))</f>
        <v/>
      </c>
      <c r="L68" s="21">
        <f>IF($K68="","",IFERROR(MIN($K68,'Paramètres'!$B$5),0))</f>
        <v/>
      </c>
      <c r="M68" s="21">
        <f>IF($K68="","",IFERROR(MAX(0,$K68-'Paramètres'!$B$5),0))</f>
        <v/>
      </c>
      <c r="N68" s="22">
        <f>IF($C68="","",IFERROR(VLOOKUP($C68,'Employés'!$A$5:$F$104,4,FALSE),0))</f>
        <v/>
      </c>
      <c r="O68" s="22">
        <f>IF($B68="","",IFERROR(($L68*$N68)+($M68*$N68*'Paramètres'!$B$6),0))</f>
        <v/>
      </c>
      <c r="P68" s="9" t="n"/>
      <c r="Q68" s="23">
        <f>IF($B68="","",IF(OR($C68="",$D68="",$E68="",$F68="",$G68="",$H68=""),"À compléter",IF(OR($J68&lt;0,$H68&gt;$J68,$N68=0),"À corriger",IF($P68="","À approuver",IF($P68="Refusé","Refusée",IF($P68="Approuvé","Approuvée","À approuver"))))))</f>
        <v/>
      </c>
    </row>
    <row r="69">
      <c r="A69" s="19">
        <f>IF($B69="","",ROW()-5)</f>
        <v/>
      </c>
      <c r="B69" s="8" t="n"/>
      <c r="C69" s="13" t="n"/>
      <c r="D69" s="9" t="n"/>
      <c r="E69" s="9" t="n"/>
      <c r="F69" s="20" t="n"/>
      <c r="G69" s="20" t="n"/>
      <c r="H69" s="7" t="n"/>
      <c r="I69" s="21">
        <f>IF($B69="","",IFERROR(IF(OR(WEEKDAY($B69,2)&gt;5,COUNTIF('Paramètres'!$E$5:$E$54,$B69)&gt;0),0,VLOOKUP($C69,'Employés'!$A$5:$F$104,5,FALSE)/'Paramètres'!$B$7),0))</f>
        <v/>
      </c>
      <c r="J69" s="21">
        <f>IF(OR($F69="",$G69=""),"",IFERROR(($G69-$F69+IF($G69&lt;$F69,1,0))*24,0))</f>
        <v/>
      </c>
      <c r="K69" s="21">
        <f>IF($J69="","",IFERROR(MAX(0,$J69-$H69),0))</f>
        <v/>
      </c>
      <c r="L69" s="21">
        <f>IF($K69="","",IFERROR(MIN($K69,'Paramètres'!$B$5),0))</f>
        <v/>
      </c>
      <c r="M69" s="21">
        <f>IF($K69="","",IFERROR(MAX(0,$K69-'Paramètres'!$B$5),0))</f>
        <v/>
      </c>
      <c r="N69" s="22">
        <f>IF($C69="","",IFERROR(VLOOKUP($C69,'Employés'!$A$5:$F$104,4,FALSE),0))</f>
        <v/>
      </c>
      <c r="O69" s="22">
        <f>IF($B69="","",IFERROR(($L69*$N69)+($M69*$N69*'Paramètres'!$B$6),0))</f>
        <v/>
      </c>
      <c r="P69" s="9" t="n"/>
      <c r="Q69" s="23">
        <f>IF($B69="","",IF(OR($C69="",$D69="",$E69="",$F69="",$G69="",$H69=""),"À compléter",IF(OR($J69&lt;0,$H69&gt;$J69,$N69=0),"À corriger",IF($P69="","À approuver",IF($P69="Refusé","Refusée",IF($P69="Approuvé","Approuvée","À approuver"))))))</f>
        <v/>
      </c>
    </row>
    <row r="70">
      <c r="A70" s="19">
        <f>IF($B70="","",ROW()-5)</f>
        <v/>
      </c>
      <c r="B70" s="8" t="n"/>
      <c r="C70" s="13" t="n"/>
      <c r="D70" s="9" t="n"/>
      <c r="E70" s="9" t="n"/>
      <c r="F70" s="20" t="n"/>
      <c r="G70" s="20" t="n"/>
      <c r="H70" s="7" t="n"/>
      <c r="I70" s="21">
        <f>IF($B70="","",IFERROR(IF(OR(WEEKDAY($B70,2)&gt;5,COUNTIF('Paramètres'!$E$5:$E$54,$B70)&gt;0),0,VLOOKUP($C70,'Employés'!$A$5:$F$104,5,FALSE)/'Paramètres'!$B$7),0))</f>
        <v/>
      </c>
      <c r="J70" s="21">
        <f>IF(OR($F70="",$G70=""),"",IFERROR(($G70-$F70+IF($G70&lt;$F70,1,0))*24,0))</f>
        <v/>
      </c>
      <c r="K70" s="21">
        <f>IF($J70="","",IFERROR(MAX(0,$J70-$H70),0))</f>
        <v/>
      </c>
      <c r="L70" s="21">
        <f>IF($K70="","",IFERROR(MIN($K70,'Paramètres'!$B$5),0))</f>
        <v/>
      </c>
      <c r="M70" s="21">
        <f>IF($K70="","",IFERROR(MAX(0,$K70-'Paramètres'!$B$5),0))</f>
        <v/>
      </c>
      <c r="N70" s="22">
        <f>IF($C70="","",IFERROR(VLOOKUP($C70,'Employés'!$A$5:$F$104,4,FALSE),0))</f>
        <v/>
      </c>
      <c r="O70" s="22">
        <f>IF($B70="","",IFERROR(($L70*$N70)+($M70*$N70*'Paramètres'!$B$6),0))</f>
        <v/>
      </c>
      <c r="P70" s="9" t="n"/>
      <c r="Q70" s="23">
        <f>IF($B70="","",IF(OR($C70="",$D70="",$E70="",$F70="",$G70="",$H70=""),"À compléter",IF(OR($J70&lt;0,$H70&gt;$J70,$N70=0),"À corriger",IF($P70="","À approuver",IF($P70="Refusé","Refusée",IF($P70="Approuvé","Approuvée","À approuver"))))))</f>
        <v/>
      </c>
    </row>
    <row r="71">
      <c r="A71" s="19">
        <f>IF($B71="","",ROW()-5)</f>
        <v/>
      </c>
      <c r="B71" s="8" t="n"/>
      <c r="C71" s="13" t="n"/>
      <c r="D71" s="9" t="n"/>
      <c r="E71" s="9" t="n"/>
      <c r="F71" s="20" t="n"/>
      <c r="G71" s="20" t="n"/>
      <c r="H71" s="7" t="n"/>
      <c r="I71" s="21">
        <f>IF($B71="","",IFERROR(IF(OR(WEEKDAY($B71,2)&gt;5,COUNTIF('Paramètres'!$E$5:$E$54,$B71)&gt;0),0,VLOOKUP($C71,'Employés'!$A$5:$F$104,5,FALSE)/'Paramètres'!$B$7),0))</f>
        <v/>
      </c>
      <c r="J71" s="21">
        <f>IF(OR($F71="",$G71=""),"",IFERROR(($G71-$F71+IF($G71&lt;$F71,1,0))*24,0))</f>
        <v/>
      </c>
      <c r="K71" s="21">
        <f>IF($J71="","",IFERROR(MAX(0,$J71-$H71),0))</f>
        <v/>
      </c>
      <c r="L71" s="21">
        <f>IF($K71="","",IFERROR(MIN($K71,'Paramètres'!$B$5),0))</f>
        <v/>
      </c>
      <c r="M71" s="21">
        <f>IF($K71="","",IFERROR(MAX(0,$K71-'Paramètres'!$B$5),0))</f>
        <v/>
      </c>
      <c r="N71" s="22">
        <f>IF($C71="","",IFERROR(VLOOKUP($C71,'Employés'!$A$5:$F$104,4,FALSE),0))</f>
        <v/>
      </c>
      <c r="O71" s="22">
        <f>IF($B71="","",IFERROR(($L71*$N71)+($M71*$N71*'Paramètres'!$B$6),0))</f>
        <v/>
      </c>
      <c r="P71" s="9" t="n"/>
      <c r="Q71" s="23">
        <f>IF($B71="","",IF(OR($C71="",$D71="",$E71="",$F71="",$G71="",$H71=""),"À compléter",IF(OR($J71&lt;0,$H71&gt;$J71,$N71=0),"À corriger",IF($P71="","À approuver",IF($P71="Refusé","Refusée",IF($P71="Approuvé","Approuvée","À approuver"))))))</f>
        <v/>
      </c>
    </row>
    <row r="72">
      <c r="A72" s="19">
        <f>IF($B72="","",ROW()-5)</f>
        <v/>
      </c>
      <c r="B72" s="8" t="n"/>
      <c r="C72" s="13" t="n"/>
      <c r="D72" s="9" t="n"/>
      <c r="E72" s="9" t="n"/>
      <c r="F72" s="20" t="n"/>
      <c r="G72" s="20" t="n"/>
      <c r="H72" s="7" t="n"/>
      <c r="I72" s="21">
        <f>IF($B72="","",IFERROR(IF(OR(WEEKDAY($B72,2)&gt;5,COUNTIF('Paramètres'!$E$5:$E$54,$B72)&gt;0),0,VLOOKUP($C72,'Employés'!$A$5:$F$104,5,FALSE)/'Paramètres'!$B$7),0))</f>
        <v/>
      </c>
      <c r="J72" s="21">
        <f>IF(OR($F72="",$G72=""),"",IFERROR(($G72-$F72+IF($G72&lt;$F72,1,0))*24,0))</f>
        <v/>
      </c>
      <c r="K72" s="21">
        <f>IF($J72="","",IFERROR(MAX(0,$J72-$H72),0))</f>
        <v/>
      </c>
      <c r="L72" s="21">
        <f>IF($K72="","",IFERROR(MIN($K72,'Paramètres'!$B$5),0))</f>
        <v/>
      </c>
      <c r="M72" s="21">
        <f>IF($K72="","",IFERROR(MAX(0,$K72-'Paramètres'!$B$5),0))</f>
        <v/>
      </c>
      <c r="N72" s="22">
        <f>IF($C72="","",IFERROR(VLOOKUP($C72,'Employés'!$A$5:$F$104,4,FALSE),0))</f>
        <v/>
      </c>
      <c r="O72" s="22">
        <f>IF($B72="","",IFERROR(($L72*$N72)+($M72*$N72*'Paramètres'!$B$6),0))</f>
        <v/>
      </c>
      <c r="P72" s="9" t="n"/>
      <c r="Q72" s="23">
        <f>IF($B72="","",IF(OR($C72="",$D72="",$E72="",$F72="",$G72="",$H72=""),"À compléter",IF(OR($J72&lt;0,$H72&gt;$J72,$N72=0),"À corriger",IF($P72="","À approuver",IF($P72="Refusé","Refusée",IF($P72="Approuvé","Approuvée","À approuver"))))))</f>
        <v/>
      </c>
    </row>
    <row r="73">
      <c r="A73" s="19">
        <f>IF($B73="","",ROW()-5)</f>
        <v/>
      </c>
      <c r="B73" s="8" t="n"/>
      <c r="C73" s="13" t="n"/>
      <c r="D73" s="9" t="n"/>
      <c r="E73" s="9" t="n"/>
      <c r="F73" s="20" t="n"/>
      <c r="G73" s="20" t="n"/>
      <c r="H73" s="7" t="n"/>
      <c r="I73" s="21">
        <f>IF($B73="","",IFERROR(IF(OR(WEEKDAY($B73,2)&gt;5,COUNTIF('Paramètres'!$E$5:$E$54,$B73)&gt;0),0,VLOOKUP($C73,'Employés'!$A$5:$F$104,5,FALSE)/'Paramètres'!$B$7),0))</f>
        <v/>
      </c>
      <c r="J73" s="21">
        <f>IF(OR($F73="",$G73=""),"",IFERROR(($G73-$F73+IF($G73&lt;$F73,1,0))*24,0))</f>
        <v/>
      </c>
      <c r="K73" s="21">
        <f>IF($J73="","",IFERROR(MAX(0,$J73-$H73),0))</f>
        <v/>
      </c>
      <c r="L73" s="21">
        <f>IF($K73="","",IFERROR(MIN($K73,'Paramètres'!$B$5),0))</f>
        <v/>
      </c>
      <c r="M73" s="21">
        <f>IF($K73="","",IFERROR(MAX(0,$K73-'Paramètres'!$B$5),0))</f>
        <v/>
      </c>
      <c r="N73" s="22">
        <f>IF($C73="","",IFERROR(VLOOKUP($C73,'Employés'!$A$5:$F$104,4,FALSE),0))</f>
        <v/>
      </c>
      <c r="O73" s="22">
        <f>IF($B73="","",IFERROR(($L73*$N73)+($M73*$N73*'Paramètres'!$B$6),0))</f>
        <v/>
      </c>
      <c r="P73" s="9" t="n"/>
      <c r="Q73" s="23">
        <f>IF($B73="","",IF(OR($C73="",$D73="",$E73="",$F73="",$G73="",$H73=""),"À compléter",IF(OR($J73&lt;0,$H73&gt;$J73,$N73=0),"À corriger",IF($P73="","À approuver",IF($P73="Refusé","Refusée",IF($P73="Approuvé","Approuvée","À approuver"))))))</f>
        <v/>
      </c>
    </row>
    <row r="74">
      <c r="A74" s="19">
        <f>IF($B74="","",ROW()-5)</f>
        <v/>
      </c>
      <c r="B74" s="8" t="n"/>
      <c r="C74" s="13" t="n"/>
      <c r="D74" s="9" t="n"/>
      <c r="E74" s="9" t="n"/>
      <c r="F74" s="20" t="n"/>
      <c r="G74" s="20" t="n"/>
      <c r="H74" s="7" t="n"/>
      <c r="I74" s="21">
        <f>IF($B74="","",IFERROR(IF(OR(WEEKDAY($B74,2)&gt;5,COUNTIF('Paramètres'!$E$5:$E$54,$B74)&gt;0),0,VLOOKUP($C74,'Employés'!$A$5:$F$104,5,FALSE)/'Paramètres'!$B$7),0))</f>
        <v/>
      </c>
      <c r="J74" s="21">
        <f>IF(OR($F74="",$G74=""),"",IFERROR(($G74-$F74+IF($G74&lt;$F74,1,0))*24,0))</f>
        <v/>
      </c>
      <c r="K74" s="21">
        <f>IF($J74="","",IFERROR(MAX(0,$J74-$H74),0))</f>
        <v/>
      </c>
      <c r="L74" s="21">
        <f>IF($K74="","",IFERROR(MIN($K74,'Paramètres'!$B$5),0))</f>
        <v/>
      </c>
      <c r="M74" s="21">
        <f>IF($K74="","",IFERROR(MAX(0,$K74-'Paramètres'!$B$5),0))</f>
        <v/>
      </c>
      <c r="N74" s="22">
        <f>IF($C74="","",IFERROR(VLOOKUP($C74,'Employés'!$A$5:$F$104,4,FALSE),0))</f>
        <v/>
      </c>
      <c r="O74" s="22">
        <f>IF($B74="","",IFERROR(($L74*$N74)+($M74*$N74*'Paramètres'!$B$6),0))</f>
        <v/>
      </c>
      <c r="P74" s="9" t="n"/>
      <c r="Q74" s="23">
        <f>IF($B74="","",IF(OR($C74="",$D74="",$E74="",$F74="",$G74="",$H74=""),"À compléter",IF(OR($J74&lt;0,$H74&gt;$J74,$N74=0),"À corriger",IF($P74="","À approuver",IF($P74="Refusé","Refusée",IF($P74="Approuvé","Approuvée","À approuver"))))))</f>
        <v/>
      </c>
    </row>
    <row r="75">
      <c r="A75" s="19">
        <f>IF($B75="","",ROW()-5)</f>
        <v/>
      </c>
      <c r="B75" s="8" t="n"/>
      <c r="C75" s="13" t="n"/>
      <c r="D75" s="9" t="n"/>
      <c r="E75" s="9" t="n"/>
      <c r="F75" s="20" t="n"/>
      <c r="G75" s="20" t="n"/>
      <c r="H75" s="7" t="n"/>
      <c r="I75" s="21">
        <f>IF($B75="","",IFERROR(IF(OR(WEEKDAY($B75,2)&gt;5,COUNTIF('Paramètres'!$E$5:$E$54,$B75)&gt;0),0,VLOOKUP($C75,'Employés'!$A$5:$F$104,5,FALSE)/'Paramètres'!$B$7),0))</f>
        <v/>
      </c>
      <c r="J75" s="21">
        <f>IF(OR($F75="",$G75=""),"",IFERROR(($G75-$F75+IF($G75&lt;$F75,1,0))*24,0))</f>
        <v/>
      </c>
      <c r="K75" s="21">
        <f>IF($J75="","",IFERROR(MAX(0,$J75-$H75),0))</f>
        <v/>
      </c>
      <c r="L75" s="21">
        <f>IF($K75="","",IFERROR(MIN($K75,'Paramètres'!$B$5),0))</f>
        <v/>
      </c>
      <c r="M75" s="21">
        <f>IF($K75="","",IFERROR(MAX(0,$K75-'Paramètres'!$B$5),0))</f>
        <v/>
      </c>
      <c r="N75" s="22">
        <f>IF($C75="","",IFERROR(VLOOKUP($C75,'Employés'!$A$5:$F$104,4,FALSE),0))</f>
        <v/>
      </c>
      <c r="O75" s="22">
        <f>IF($B75="","",IFERROR(($L75*$N75)+($M75*$N75*'Paramètres'!$B$6),0))</f>
        <v/>
      </c>
      <c r="P75" s="9" t="n"/>
      <c r="Q75" s="23">
        <f>IF($B75="","",IF(OR($C75="",$D75="",$E75="",$F75="",$G75="",$H75=""),"À compléter",IF(OR($J75&lt;0,$H75&gt;$J75,$N75=0),"À corriger",IF($P75="","À approuver",IF($P75="Refusé","Refusée",IF($P75="Approuvé","Approuvée","À approuver"))))))</f>
        <v/>
      </c>
    </row>
    <row r="76">
      <c r="A76" s="19">
        <f>IF($B76="","",ROW()-5)</f>
        <v/>
      </c>
      <c r="B76" s="8" t="n"/>
      <c r="C76" s="13" t="n"/>
      <c r="D76" s="9" t="n"/>
      <c r="E76" s="9" t="n"/>
      <c r="F76" s="20" t="n"/>
      <c r="G76" s="20" t="n"/>
      <c r="H76" s="7" t="n"/>
      <c r="I76" s="21">
        <f>IF($B76="","",IFERROR(IF(OR(WEEKDAY($B76,2)&gt;5,COUNTIF('Paramètres'!$E$5:$E$54,$B76)&gt;0),0,VLOOKUP($C76,'Employés'!$A$5:$F$104,5,FALSE)/'Paramètres'!$B$7),0))</f>
        <v/>
      </c>
      <c r="J76" s="21">
        <f>IF(OR($F76="",$G76=""),"",IFERROR(($G76-$F76+IF($G76&lt;$F76,1,0))*24,0))</f>
        <v/>
      </c>
      <c r="K76" s="21">
        <f>IF($J76="","",IFERROR(MAX(0,$J76-$H76),0))</f>
        <v/>
      </c>
      <c r="L76" s="21">
        <f>IF($K76="","",IFERROR(MIN($K76,'Paramètres'!$B$5),0))</f>
        <v/>
      </c>
      <c r="M76" s="21">
        <f>IF($K76="","",IFERROR(MAX(0,$K76-'Paramètres'!$B$5),0))</f>
        <v/>
      </c>
      <c r="N76" s="22">
        <f>IF($C76="","",IFERROR(VLOOKUP($C76,'Employés'!$A$5:$F$104,4,FALSE),0))</f>
        <v/>
      </c>
      <c r="O76" s="22">
        <f>IF($B76="","",IFERROR(($L76*$N76)+($M76*$N76*'Paramètres'!$B$6),0))</f>
        <v/>
      </c>
      <c r="P76" s="9" t="n"/>
      <c r="Q76" s="23">
        <f>IF($B76="","",IF(OR($C76="",$D76="",$E76="",$F76="",$G76="",$H76=""),"À compléter",IF(OR($J76&lt;0,$H76&gt;$J76,$N76=0),"À corriger",IF($P76="","À approuver",IF($P76="Refusé","Refusée",IF($P76="Approuvé","Approuvée","À approuver"))))))</f>
        <v/>
      </c>
    </row>
    <row r="77">
      <c r="A77" s="19">
        <f>IF($B77="","",ROW()-5)</f>
        <v/>
      </c>
      <c r="B77" s="8" t="n"/>
      <c r="C77" s="13" t="n"/>
      <c r="D77" s="9" t="n"/>
      <c r="E77" s="9" t="n"/>
      <c r="F77" s="20" t="n"/>
      <c r="G77" s="20" t="n"/>
      <c r="H77" s="7" t="n"/>
      <c r="I77" s="21">
        <f>IF($B77="","",IFERROR(IF(OR(WEEKDAY($B77,2)&gt;5,COUNTIF('Paramètres'!$E$5:$E$54,$B77)&gt;0),0,VLOOKUP($C77,'Employés'!$A$5:$F$104,5,FALSE)/'Paramètres'!$B$7),0))</f>
        <v/>
      </c>
      <c r="J77" s="21">
        <f>IF(OR($F77="",$G77=""),"",IFERROR(($G77-$F77+IF($G77&lt;$F77,1,0))*24,0))</f>
        <v/>
      </c>
      <c r="K77" s="21">
        <f>IF($J77="","",IFERROR(MAX(0,$J77-$H77),0))</f>
        <v/>
      </c>
      <c r="L77" s="21">
        <f>IF($K77="","",IFERROR(MIN($K77,'Paramètres'!$B$5),0))</f>
        <v/>
      </c>
      <c r="M77" s="21">
        <f>IF($K77="","",IFERROR(MAX(0,$K77-'Paramètres'!$B$5),0))</f>
        <v/>
      </c>
      <c r="N77" s="22">
        <f>IF($C77="","",IFERROR(VLOOKUP($C77,'Employés'!$A$5:$F$104,4,FALSE),0))</f>
        <v/>
      </c>
      <c r="O77" s="22">
        <f>IF($B77="","",IFERROR(($L77*$N77)+($M77*$N77*'Paramètres'!$B$6),0))</f>
        <v/>
      </c>
      <c r="P77" s="9" t="n"/>
      <c r="Q77" s="23">
        <f>IF($B77="","",IF(OR($C77="",$D77="",$E77="",$F77="",$G77="",$H77=""),"À compléter",IF(OR($J77&lt;0,$H77&gt;$J77,$N77=0),"À corriger",IF($P77="","À approuver",IF($P77="Refusé","Refusée",IF($P77="Approuvé","Approuvée","À approuver"))))))</f>
        <v/>
      </c>
    </row>
    <row r="78">
      <c r="A78" s="19">
        <f>IF($B78="","",ROW()-5)</f>
        <v/>
      </c>
      <c r="B78" s="8" t="n"/>
      <c r="C78" s="13" t="n"/>
      <c r="D78" s="9" t="n"/>
      <c r="E78" s="9" t="n"/>
      <c r="F78" s="20" t="n"/>
      <c r="G78" s="20" t="n"/>
      <c r="H78" s="7" t="n"/>
      <c r="I78" s="21">
        <f>IF($B78="","",IFERROR(IF(OR(WEEKDAY($B78,2)&gt;5,COUNTIF('Paramètres'!$E$5:$E$54,$B78)&gt;0),0,VLOOKUP($C78,'Employés'!$A$5:$F$104,5,FALSE)/'Paramètres'!$B$7),0))</f>
        <v/>
      </c>
      <c r="J78" s="21">
        <f>IF(OR($F78="",$G78=""),"",IFERROR(($G78-$F78+IF($G78&lt;$F78,1,0))*24,0))</f>
        <v/>
      </c>
      <c r="K78" s="21">
        <f>IF($J78="","",IFERROR(MAX(0,$J78-$H78),0))</f>
        <v/>
      </c>
      <c r="L78" s="21">
        <f>IF($K78="","",IFERROR(MIN($K78,'Paramètres'!$B$5),0))</f>
        <v/>
      </c>
      <c r="M78" s="21">
        <f>IF($K78="","",IFERROR(MAX(0,$K78-'Paramètres'!$B$5),0))</f>
        <v/>
      </c>
      <c r="N78" s="22">
        <f>IF($C78="","",IFERROR(VLOOKUP($C78,'Employés'!$A$5:$F$104,4,FALSE),0))</f>
        <v/>
      </c>
      <c r="O78" s="22">
        <f>IF($B78="","",IFERROR(($L78*$N78)+($M78*$N78*'Paramètres'!$B$6),0))</f>
        <v/>
      </c>
      <c r="P78" s="9" t="n"/>
      <c r="Q78" s="23">
        <f>IF($B78="","",IF(OR($C78="",$D78="",$E78="",$F78="",$G78="",$H78=""),"À compléter",IF(OR($J78&lt;0,$H78&gt;$J78,$N78=0),"À corriger",IF($P78="","À approuver",IF($P78="Refusé","Refusée",IF($P78="Approuvé","Approuvée","À approuver"))))))</f>
        <v/>
      </c>
    </row>
    <row r="79">
      <c r="A79" s="19">
        <f>IF($B79="","",ROW()-5)</f>
        <v/>
      </c>
      <c r="B79" s="8" t="n"/>
      <c r="C79" s="13" t="n"/>
      <c r="D79" s="9" t="n"/>
      <c r="E79" s="9" t="n"/>
      <c r="F79" s="20" t="n"/>
      <c r="G79" s="20" t="n"/>
      <c r="H79" s="7" t="n"/>
      <c r="I79" s="21">
        <f>IF($B79="","",IFERROR(IF(OR(WEEKDAY($B79,2)&gt;5,COUNTIF('Paramètres'!$E$5:$E$54,$B79)&gt;0),0,VLOOKUP($C79,'Employés'!$A$5:$F$104,5,FALSE)/'Paramètres'!$B$7),0))</f>
        <v/>
      </c>
      <c r="J79" s="21">
        <f>IF(OR($F79="",$G79=""),"",IFERROR(($G79-$F79+IF($G79&lt;$F79,1,0))*24,0))</f>
        <v/>
      </c>
      <c r="K79" s="21">
        <f>IF($J79="","",IFERROR(MAX(0,$J79-$H79),0))</f>
        <v/>
      </c>
      <c r="L79" s="21">
        <f>IF($K79="","",IFERROR(MIN($K79,'Paramètres'!$B$5),0))</f>
        <v/>
      </c>
      <c r="M79" s="21">
        <f>IF($K79="","",IFERROR(MAX(0,$K79-'Paramètres'!$B$5),0))</f>
        <v/>
      </c>
      <c r="N79" s="22">
        <f>IF($C79="","",IFERROR(VLOOKUP($C79,'Employés'!$A$5:$F$104,4,FALSE),0))</f>
        <v/>
      </c>
      <c r="O79" s="22">
        <f>IF($B79="","",IFERROR(($L79*$N79)+($M79*$N79*'Paramètres'!$B$6),0))</f>
        <v/>
      </c>
      <c r="P79" s="9" t="n"/>
      <c r="Q79" s="23">
        <f>IF($B79="","",IF(OR($C79="",$D79="",$E79="",$F79="",$G79="",$H79=""),"À compléter",IF(OR($J79&lt;0,$H79&gt;$J79,$N79=0),"À corriger",IF($P79="","À approuver",IF($P79="Refusé","Refusée",IF($P79="Approuvé","Approuvée","À approuver"))))))</f>
        <v/>
      </c>
    </row>
    <row r="80">
      <c r="A80" s="19">
        <f>IF($B80="","",ROW()-5)</f>
        <v/>
      </c>
      <c r="B80" s="8" t="n"/>
      <c r="C80" s="13" t="n"/>
      <c r="D80" s="9" t="n"/>
      <c r="E80" s="9" t="n"/>
      <c r="F80" s="20" t="n"/>
      <c r="G80" s="20" t="n"/>
      <c r="H80" s="7" t="n"/>
      <c r="I80" s="21">
        <f>IF($B80="","",IFERROR(IF(OR(WEEKDAY($B80,2)&gt;5,COUNTIF('Paramètres'!$E$5:$E$54,$B80)&gt;0),0,VLOOKUP($C80,'Employés'!$A$5:$F$104,5,FALSE)/'Paramètres'!$B$7),0))</f>
        <v/>
      </c>
      <c r="J80" s="21">
        <f>IF(OR($F80="",$G80=""),"",IFERROR(($G80-$F80+IF($G80&lt;$F80,1,0))*24,0))</f>
        <v/>
      </c>
      <c r="K80" s="21">
        <f>IF($J80="","",IFERROR(MAX(0,$J80-$H80),0))</f>
        <v/>
      </c>
      <c r="L80" s="21">
        <f>IF($K80="","",IFERROR(MIN($K80,'Paramètres'!$B$5),0))</f>
        <v/>
      </c>
      <c r="M80" s="21">
        <f>IF($K80="","",IFERROR(MAX(0,$K80-'Paramètres'!$B$5),0))</f>
        <v/>
      </c>
      <c r="N80" s="22">
        <f>IF($C80="","",IFERROR(VLOOKUP($C80,'Employés'!$A$5:$F$104,4,FALSE),0))</f>
        <v/>
      </c>
      <c r="O80" s="22">
        <f>IF($B80="","",IFERROR(($L80*$N80)+($M80*$N80*'Paramètres'!$B$6),0))</f>
        <v/>
      </c>
      <c r="P80" s="9" t="n"/>
      <c r="Q80" s="23">
        <f>IF($B80="","",IF(OR($C80="",$D80="",$E80="",$F80="",$G80="",$H80=""),"À compléter",IF(OR($J80&lt;0,$H80&gt;$J80,$N80=0),"À corriger",IF($P80="","À approuver",IF($P80="Refusé","Refusée",IF($P80="Approuvé","Approuvée","À approuver"))))))</f>
        <v/>
      </c>
    </row>
    <row r="81">
      <c r="A81" s="19">
        <f>IF($B81="","",ROW()-5)</f>
        <v/>
      </c>
      <c r="B81" s="8" t="n"/>
      <c r="C81" s="13" t="n"/>
      <c r="D81" s="9" t="n"/>
      <c r="E81" s="9" t="n"/>
      <c r="F81" s="20" t="n"/>
      <c r="G81" s="20" t="n"/>
      <c r="H81" s="7" t="n"/>
      <c r="I81" s="21">
        <f>IF($B81="","",IFERROR(IF(OR(WEEKDAY($B81,2)&gt;5,COUNTIF('Paramètres'!$E$5:$E$54,$B81)&gt;0),0,VLOOKUP($C81,'Employés'!$A$5:$F$104,5,FALSE)/'Paramètres'!$B$7),0))</f>
        <v/>
      </c>
      <c r="J81" s="21">
        <f>IF(OR($F81="",$G81=""),"",IFERROR(($G81-$F81+IF($G81&lt;$F81,1,0))*24,0))</f>
        <v/>
      </c>
      <c r="K81" s="21">
        <f>IF($J81="","",IFERROR(MAX(0,$J81-$H81),0))</f>
        <v/>
      </c>
      <c r="L81" s="21">
        <f>IF($K81="","",IFERROR(MIN($K81,'Paramètres'!$B$5),0))</f>
        <v/>
      </c>
      <c r="M81" s="21">
        <f>IF($K81="","",IFERROR(MAX(0,$K81-'Paramètres'!$B$5),0))</f>
        <v/>
      </c>
      <c r="N81" s="22">
        <f>IF($C81="","",IFERROR(VLOOKUP($C81,'Employés'!$A$5:$F$104,4,FALSE),0))</f>
        <v/>
      </c>
      <c r="O81" s="22">
        <f>IF($B81="","",IFERROR(($L81*$N81)+($M81*$N81*'Paramètres'!$B$6),0))</f>
        <v/>
      </c>
      <c r="P81" s="9" t="n"/>
      <c r="Q81" s="23">
        <f>IF($B81="","",IF(OR($C81="",$D81="",$E81="",$F81="",$G81="",$H81=""),"À compléter",IF(OR($J81&lt;0,$H81&gt;$J81,$N81=0),"À corriger",IF($P81="","À approuver",IF($P81="Refusé","Refusée",IF($P81="Approuvé","Approuvée","À approuver"))))))</f>
        <v/>
      </c>
    </row>
    <row r="82">
      <c r="A82" s="19">
        <f>IF($B82="","",ROW()-5)</f>
        <v/>
      </c>
      <c r="B82" s="8" t="n"/>
      <c r="C82" s="13" t="n"/>
      <c r="D82" s="9" t="n"/>
      <c r="E82" s="9" t="n"/>
      <c r="F82" s="20" t="n"/>
      <c r="G82" s="20" t="n"/>
      <c r="H82" s="7" t="n"/>
      <c r="I82" s="21">
        <f>IF($B82="","",IFERROR(IF(OR(WEEKDAY($B82,2)&gt;5,COUNTIF('Paramètres'!$E$5:$E$54,$B82)&gt;0),0,VLOOKUP($C82,'Employés'!$A$5:$F$104,5,FALSE)/'Paramètres'!$B$7),0))</f>
        <v/>
      </c>
      <c r="J82" s="21">
        <f>IF(OR($F82="",$G82=""),"",IFERROR(($G82-$F82+IF($G82&lt;$F82,1,0))*24,0))</f>
        <v/>
      </c>
      <c r="K82" s="21">
        <f>IF($J82="","",IFERROR(MAX(0,$J82-$H82),0))</f>
        <v/>
      </c>
      <c r="L82" s="21">
        <f>IF($K82="","",IFERROR(MIN($K82,'Paramètres'!$B$5),0))</f>
        <v/>
      </c>
      <c r="M82" s="21">
        <f>IF($K82="","",IFERROR(MAX(0,$K82-'Paramètres'!$B$5),0))</f>
        <v/>
      </c>
      <c r="N82" s="22">
        <f>IF($C82="","",IFERROR(VLOOKUP($C82,'Employés'!$A$5:$F$104,4,FALSE),0))</f>
        <v/>
      </c>
      <c r="O82" s="22">
        <f>IF($B82="","",IFERROR(($L82*$N82)+($M82*$N82*'Paramètres'!$B$6),0))</f>
        <v/>
      </c>
      <c r="P82" s="9" t="n"/>
      <c r="Q82" s="23">
        <f>IF($B82="","",IF(OR($C82="",$D82="",$E82="",$F82="",$G82="",$H82=""),"À compléter",IF(OR($J82&lt;0,$H82&gt;$J82,$N82=0),"À corriger",IF($P82="","À approuver",IF($P82="Refusé","Refusée",IF($P82="Approuvé","Approuvée","À approuver"))))))</f>
        <v/>
      </c>
    </row>
    <row r="83">
      <c r="A83" s="19">
        <f>IF($B83="","",ROW()-5)</f>
        <v/>
      </c>
      <c r="B83" s="8" t="n"/>
      <c r="C83" s="13" t="n"/>
      <c r="D83" s="9" t="n"/>
      <c r="E83" s="9" t="n"/>
      <c r="F83" s="20" t="n"/>
      <c r="G83" s="20" t="n"/>
      <c r="H83" s="7" t="n"/>
      <c r="I83" s="21">
        <f>IF($B83="","",IFERROR(IF(OR(WEEKDAY($B83,2)&gt;5,COUNTIF('Paramètres'!$E$5:$E$54,$B83)&gt;0),0,VLOOKUP($C83,'Employés'!$A$5:$F$104,5,FALSE)/'Paramètres'!$B$7),0))</f>
        <v/>
      </c>
      <c r="J83" s="21">
        <f>IF(OR($F83="",$G83=""),"",IFERROR(($G83-$F83+IF($G83&lt;$F83,1,0))*24,0))</f>
        <v/>
      </c>
      <c r="K83" s="21">
        <f>IF($J83="","",IFERROR(MAX(0,$J83-$H83),0))</f>
        <v/>
      </c>
      <c r="L83" s="21">
        <f>IF($K83="","",IFERROR(MIN($K83,'Paramètres'!$B$5),0))</f>
        <v/>
      </c>
      <c r="M83" s="21">
        <f>IF($K83="","",IFERROR(MAX(0,$K83-'Paramètres'!$B$5),0))</f>
        <v/>
      </c>
      <c r="N83" s="22">
        <f>IF($C83="","",IFERROR(VLOOKUP($C83,'Employés'!$A$5:$F$104,4,FALSE),0))</f>
        <v/>
      </c>
      <c r="O83" s="22">
        <f>IF($B83="","",IFERROR(($L83*$N83)+($M83*$N83*'Paramètres'!$B$6),0))</f>
        <v/>
      </c>
      <c r="P83" s="9" t="n"/>
      <c r="Q83" s="23">
        <f>IF($B83="","",IF(OR($C83="",$D83="",$E83="",$F83="",$G83="",$H83=""),"À compléter",IF(OR($J83&lt;0,$H83&gt;$J83,$N83=0),"À corriger",IF($P83="","À approuver",IF($P83="Refusé","Refusée",IF($P83="Approuvé","Approuvée","À approuver"))))))</f>
        <v/>
      </c>
    </row>
    <row r="84">
      <c r="A84" s="19">
        <f>IF($B84="","",ROW()-5)</f>
        <v/>
      </c>
      <c r="B84" s="8" t="n"/>
      <c r="C84" s="13" t="n"/>
      <c r="D84" s="9" t="n"/>
      <c r="E84" s="9" t="n"/>
      <c r="F84" s="20" t="n"/>
      <c r="G84" s="20" t="n"/>
      <c r="H84" s="7" t="n"/>
      <c r="I84" s="21">
        <f>IF($B84="","",IFERROR(IF(OR(WEEKDAY($B84,2)&gt;5,COUNTIF('Paramètres'!$E$5:$E$54,$B84)&gt;0),0,VLOOKUP($C84,'Employés'!$A$5:$F$104,5,FALSE)/'Paramètres'!$B$7),0))</f>
        <v/>
      </c>
      <c r="J84" s="21">
        <f>IF(OR($F84="",$G84=""),"",IFERROR(($G84-$F84+IF($G84&lt;$F84,1,0))*24,0))</f>
        <v/>
      </c>
      <c r="K84" s="21">
        <f>IF($J84="","",IFERROR(MAX(0,$J84-$H84),0))</f>
        <v/>
      </c>
      <c r="L84" s="21">
        <f>IF($K84="","",IFERROR(MIN($K84,'Paramètres'!$B$5),0))</f>
        <v/>
      </c>
      <c r="M84" s="21">
        <f>IF($K84="","",IFERROR(MAX(0,$K84-'Paramètres'!$B$5),0))</f>
        <v/>
      </c>
      <c r="N84" s="22">
        <f>IF($C84="","",IFERROR(VLOOKUP($C84,'Employés'!$A$5:$F$104,4,FALSE),0))</f>
        <v/>
      </c>
      <c r="O84" s="22">
        <f>IF($B84="","",IFERROR(($L84*$N84)+($M84*$N84*'Paramètres'!$B$6),0))</f>
        <v/>
      </c>
      <c r="P84" s="9" t="n"/>
      <c r="Q84" s="23">
        <f>IF($B84="","",IF(OR($C84="",$D84="",$E84="",$F84="",$G84="",$H84=""),"À compléter",IF(OR($J84&lt;0,$H84&gt;$J84,$N84=0),"À corriger",IF($P84="","À approuver",IF($P84="Refusé","Refusée",IF($P84="Approuvé","Approuvée","À approuver"))))))</f>
        <v/>
      </c>
    </row>
    <row r="85">
      <c r="A85" s="19">
        <f>IF($B85="","",ROW()-5)</f>
        <v/>
      </c>
      <c r="B85" s="8" t="n"/>
      <c r="C85" s="13" t="n"/>
      <c r="D85" s="9" t="n"/>
      <c r="E85" s="9" t="n"/>
      <c r="F85" s="20" t="n"/>
      <c r="G85" s="20" t="n"/>
      <c r="H85" s="7" t="n"/>
      <c r="I85" s="21">
        <f>IF($B85="","",IFERROR(IF(OR(WEEKDAY($B85,2)&gt;5,COUNTIF('Paramètres'!$E$5:$E$54,$B85)&gt;0),0,VLOOKUP($C85,'Employés'!$A$5:$F$104,5,FALSE)/'Paramètres'!$B$7),0))</f>
        <v/>
      </c>
      <c r="J85" s="21">
        <f>IF(OR($F85="",$G85=""),"",IFERROR(($G85-$F85+IF($G85&lt;$F85,1,0))*24,0))</f>
        <v/>
      </c>
      <c r="K85" s="21">
        <f>IF($J85="","",IFERROR(MAX(0,$J85-$H85),0))</f>
        <v/>
      </c>
      <c r="L85" s="21">
        <f>IF($K85="","",IFERROR(MIN($K85,'Paramètres'!$B$5),0))</f>
        <v/>
      </c>
      <c r="M85" s="21">
        <f>IF($K85="","",IFERROR(MAX(0,$K85-'Paramètres'!$B$5),0))</f>
        <v/>
      </c>
      <c r="N85" s="22">
        <f>IF($C85="","",IFERROR(VLOOKUP($C85,'Employés'!$A$5:$F$104,4,FALSE),0))</f>
        <v/>
      </c>
      <c r="O85" s="22">
        <f>IF($B85="","",IFERROR(($L85*$N85)+($M85*$N85*'Paramètres'!$B$6),0))</f>
        <v/>
      </c>
      <c r="P85" s="9" t="n"/>
      <c r="Q85" s="23">
        <f>IF($B85="","",IF(OR($C85="",$D85="",$E85="",$F85="",$G85="",$H85=""),"À compléter",IF(OR($J85&lt;0,$H85&gt;$J85,$N85=0),"À corriger",IF($P85="","À approuver",IF($P85="Refusé","Refusée",IF($P85="Approuvé","Approuvée","À approuver"))))))</f>
        <v/>
      </c>
    </row>
    <row r="86">
      <c r="A86" s="19">
        <f>IF($B86="","",ROW()-5)</f>
        <v/>
      </c>
      <c r="B86" s="8" t="n"/>
      <c r="C86" s="13" t="n"/>
      <c r="D86" s="9" t="n"/>
      <c r="E86" s="9" t="n"/>
      <c r="F86" s="20" t="n"/>
      <c r="G86" s="20" t="n"/>
      <c r="H86" s="7" t="n"/>
      <c r="I86" s="21">
        <f>IF($B86="","",IFERROR(IF(OR(WEEKDAY($B86,2)&gt;5,COUNTIF('Paramètres'!$E$5:$E$54,$B86)&gt;0),0,VLOOKUP($C86,'Employés'!$A$5:$F$104,5,FALSE)/'Paramètres'!$B$7),0))</f>
        <v/>
      </c>
      <c r="J86" s="21">
        <f>IF(OR($F86="",$G86=""),"",IFERROR(($G86-$F86+IF($G86&lt;$F86,1,0))*24,0))</f>
        <v/>
      </c>
      <c r="K86" s="21">
        <f>IF($J86="","",IFERROR(MAX(0,$J86-$H86),0))</f>
        <v/>
      </c>
      <c r="L86" s="21">
        <f>IF($K86="","",IFERROR(MIN($K86,'Paramètres'!$B$5),0))</f>
        <v/>
      </c>
      <c r="M86" s="21">
        <f>IF($K86="","",IFERROR(MAX(0,$K86-'Paramètres'!$B$5),0))</f>
        <v/>
      </c>
      <c r="N86" s="22">
        <f>IF($C86="","",IFERROR(VLOOKUP($C86,'Employés'!$A$5:$F$104,4,FALSE),0))</f>
        <v/>
      </c>
      <c r="O86" s="22">
        <f>IF($B86="","",IFERROR(($L86*$N86)+($M86*$N86*'Paramètres'!$B$6),0))</f>
        <v/>
      </c>
      <c r="P86" s="9" t="n"/>
      <c r="Q86" s="23">
        <f>IF($B86="","",IF(OR($C86="",$D86="",$E86="",$F86="",$G86="",$H86=""),"À compléter",IF(OR($J86&lt;0,$H86&gt;$J86,$N86=0),"À corriger",IF($P86="","À approuver",IF($P86="Refusé","Refusée",IF($P86="Approuvé","Approuvée","À approuver"))))))</f>
        <v/>
      </c>
    </row>
    <row r="87">
      <c r="A87" s="19">
        <f>IF($B87="","",ROW()-5)</f>
        <v/>
      </c>
      <c r="B87" s="8" t="n"/>
      <c r="C87" s="13" t="n"/>
      <c r="D87" s="9" t="n"/>
      <c r="E87" s="9" t="n"/>
      <c r="F87" s="20" t="n"/>
      <c r="G87" s="20" t="n"/>
      <c r="H87" s="7" t="n"/>
      <c r="I87" s="21">
        <f>IF($B87="","",IFERROR(IF(OR(WEEKDAY($B87,2)&gt;5,COUNTIF('Paramètres'!$E$5:$E$54,$B87)&gt;0),0,VLOOKUP($C87,'Employés'!$A$5:$F$104,5,FALSE)/'Paramètres'!$B$7),0))</f>
        <v/>
      </c>
      <c r="J87" s="21">
        <f>IF(OR($F87="",$G87=""),"",IFERROR(($G87-$F87+IF($G87&lt;$F87,1,0))*24,0))</f>
        <v/>
      </c>
      <c r="K87" s="21">
        <f>IF($J87="","",IFERROR(MAX(0,$J87-$H87),0))</f>
        <v/>
      </c>
      <c r="L87" s="21">
        <f>IF($K87="","",IFERROR(MIN($K87,'Paramètres'!$B$5),0))</f>
        <v/>
      </c>
      <c r="M87" s="21">
        <f>IF($K87="","",IFERROR(MAX(0,$K87-'Paramètres'!$B$5),0))</f>
        <v/>
      </c>
      <c r="N87" s="22">
        <f>IF($C87="","",IFERROR(VLOOKUP($C87,'Employés'!$A$5:$F$104,4,FALSE),0))</f>
        <v/>
      </c>
      <c r="O87" s="22">
        <f>IF($B87="","",IFERROR(($L87*$N87)+($M87*$N87*'Paramètres'!$B$6),0))</f>
        <v/>
      </c>
      <c r="P87" s="9" t="n"/>
      <c r="Q87" s="23">
        <f>IF($B87="","",IF(OR($C87="",$D87="",$E87="",$F87="",$G87="",$H87=""),"À compléter",IF(OR($J87&lt;0,$H87&gt;$J87,$N87=0),"À corriger",IF($P87="","À approuver",IF($P87="Refusé","Refusée",IF($P87="Approuvé","Approuvée","À approuver"))))))</f>
        <v/>
      </c>
    </row>
    <row r="88">
      <c r="A88" s="19">
        <f>IF($B88="","",ROW()-5)</f>
        <v/>
      </c>
      <c r="B88" s="8" t="n"/>
      <c r="C88" s="13" t="n"/>
      <c r="D88" s="9" t="n"/>
      <c r="E88" s="9" t="n"/>
      <c r="F88" s="20" t="n"/>
      <c r="G88" s="20" t="n"/>
      <c r="H88" s="7" t="n"/>
      <c r="I88" s="21">
        <f>IF($B88="","",IFERROR(IF(OR(WEEKDAY($B88,2)&gt;5,COUNTIF('Paramètres'!$E$5:$E$54,$B88)&gt;0),0,VLOOKUP($C88,'Employés'!$A$5:$F$104,5,FALSE)/'Paramètres'!$B$7),0))</f>
        <v/>
      </c>
      <c r="J88" s="21">
        <f>IF(OR($F88="",$G88=""),"",IFERROR(($G88-$F88+IF($G88&lt;$F88,1,0))*24,0))</f>
        <v/>
      </c>
      <c r="K88" s="21">
        <f>IF($J88="","",IFERROR(MAX(0,$J88-$H88),0))</f>
        <v/>
      </c>
      <c r="L88" s="21">
        <f>IF($K88="","",IFERROR(MIN($K88,'Paramètres'!$B$5),0))</f>
        <v/>
      </c>
      <c r="M88" s="21">
        <f>IF($K88="","",IFERROR(MAX(0,$K88-'Paramètres'!$B$5),0))</f>
        <v/>
      </c>
      <c r="N88" s="22">
        <f>IF($C88="","",IFERROR(VLOOKUP($C88,'Employés'!$A$5:$F$104,4,FALSE),0))</f>
        <v/>
      </c>
      <c r="O88" s="22">
        <f>IF($B88="","",IFERROR(($L88*$N88)+($M88*$N88*'Paramètres'!$B$6),0))</f>
        <v/>
      </c>
      <c r="P88" s="9" t="n"/>
      <c r="Q88" s="23">
        <f>IF($B88="","",IF(OR($C88="",$D88="",$E88="",$F88="",$G88="",$H88=""),"À compléter",IF(OR($J88&lt;0,$H88&gt;$J88,$N88=0),"À corriger",IF($P88="","À approuver",IF($P88="Refusé","Refusée",IF($P88="Approuvé","Approuvée","À approuver"))))))</f>
        <v/>
      </c>
    </row>
    <row r="89">
      <c r="A89" s="19">
        <f>IF($B89="","",ROW()-5)</f>
        <v/>
      </c>
      <c r="B89" s="8" t="n"/>
      <c r="C89" s="13" t="n"/>
      <c r="D89" s="9" t="n"/>
      <c r="E89" s="9" t="n"/>
      <c r="F89" s="20" t="n"/>
      <c r="G89" s="20" t="n"/>
      <c r="H89" s="7" t="n"/>
      <c r="I89" s="21">
        <f>IF($B89="","",IFERROR(IF(OR(WEEKDAY($B89,2)&gt;5,COUNTIF('Paramètres'!$E$5:$E$54,$B89)&gt;0),0,VLOOKUP($C89,'Employés'!$A$5:$F$104,5,FALSE)/'Paramètres'!$B$7),0))</f>
        <v/>
      </c>
      <c r="J89" s="21">
        <f>IF(OR($F89="",$G89=""),"",IFERROR(($G89-$F89+IF($G89&lt;$F89,1,0))*24,0))</f>
        <v/>
      </c>
      <c r="K89" s="21">
        <f>IF($J89="","",IFERROR(MAX(0,$J89-$H89),0))</f>
        <v/>
      </c>
      <c r="L89" s="21">
        <f>IF($K89="","",IFERROR(MIN($K89,'Paramètres'!$B$5),0))</f>
        <v/>
      </c>
      <c r="M89" s="21">
        <f>IF($K89="","",IFERROR(MAX(0,$K89-'Paramètres'!$B$5),0))</f>
        <v/>
      </c>
      <c r="N89" s="22">
        <f>IF($C89="","",IFERROR(VLOOKUP($C89,'Employés'!$A$5:$F$104,4,FALSE),0))</f>
        <v/>
      </c>
      <c r="O89" s="22">
        <f>IF($B89="","",IFERROR(($L89*$N89)+($M89*$N89*'Paramètres'!$B$6),0))</f>
        <v/>
      </c>
      <c r="P89" s="9" t="n"/>
      <c r="Q89" s="23">
        <f>IF($B89="","",IF(OR($C89="",$D89="",$E89="",$F89="",$G89="",$H89=""),"À compléter",IF(OR($J89&lt;0,$H89&gt;$J89,$N89=0),"À corriger",IF($P89="","À approuver",IF($P89="Refusé","Refusée",IF($P89="Approuvé","Approuvée","À approuver"))))))</f>
        <v/>
      </c>
    </row>
    <row r="90">
      <c r="A90" s="19">
        <f>IF($B90="","",ROW()-5)</f>
        <v/>
      </c>
      <c r="B90" s="8" t="n"/>
      <c r="C90" s="13" t="n"/>
      <c r="D90" s="9" t="n"/>
      <c r="E90" s="9" t="n"/>
      <c r="F90" s="20" t="n"/>
      <c r="G90" s="20" t="n"/>
      <c r="H90" s="7" t="n"/>
      <c r="I90" s="21">
        <f>IF($B90="","",IFERROR(IF(OR(WEEKDAY($B90,2)&gt;5,COUNTIF('Paramètres'!$E$5:$E$54,$B90)&gt;0),0,VLOOKUP($C90,'Employés'!$A$5:$F$104,5,FALSE)/'Paramètres'!$B$7),0))</f>
        <v/>
      </c>
      <c r="J90" s="21">
        <f>IF(OR($F90="",$G90=""),"",IFERROR(($G90-$F90+IF($G90&lt;$F90,1,0))*24,0))</f>
        <v/>
      </c>
      <c r="K90" s="21">
        <f>IF($J90="","",IFERROR(MAX(0,$J90-$H90),0))</f>
        <v/>
      </c>
      <c r="L90" s="21">
        <f>IF($K90="","",IFERROR(MIN($K90,'Paramètres'!$B$5),0))</f>
        <v/>
      </c>
      <c r="M90" s="21">
        <f>IF($K90="","",IFERROR(MAX(0,$K90-'Paramètres'!$B$5),0))</f>
        <v/>
      </c>
      <c r="N90" s="22">
        <f>IF($C90="","",IFERROR(VLOOKUP($C90,'Employés'!$A$5:$F$104,4,FALSE),0))</f>
        <v/>
      </c>
      <c r="O90" s="22">
        <f>IF($B90="","",IFERROR(($L90*$N90)+($M90*$N90*'Paramètres'!$B$6),0))</f>
        <v/>
      </c>
      <c r="P90" s="9" t="n"/>
      <c r="Q90" s="23">
        <f>IF($B90="","",IF(OR($C90="",$D90="",$E90="",$F90="",$G90="",$H90=""),"À compléter",IF(OR($J90&lt;0,$H90&gt;$J90,$N90=0),"À corriger",IF($P90="","À approuver",IF($P90="Refusé","Refusée",IF($P90="Approuvé","Approuvée","À approuver"))))))</f>
        <v/>
      </c>
    </row>
    <row r="91">
      <c r="A91" s="19">
        <f>IF($B91="","",ROW()-5)</f>
        <v/>
      </c>
      <c r="B91" s="8" t="n"/>
      <c r="C91" s="13" t="n"/>
      <c r="D91" s="9" t="n"/>
      <c r="E91" s="9" t="n"/>
      <c r="F91" s="20" t="n"/>
      <c r="G91" s="20" t="n"/>
      <c r="H91" s="7" t="n"/>
      <c r="I91" s="21">
        <f>IF($B91="","",IFERROR(IF(OR(WEEKDAY($B91,2)&gt;5,COUNTIF('Paramètres'!$E$5:$E$54,$B91)&gt;0),0,VLOOKUP($C91,'Employés'!$A$5:$F$104,5,FALSE)/'Paramètres'!$B$7),0))</f>
        <v/>
      </c>
      <c r="J91" s="21">
        <f>IF(OR($F91="",$G91=""),"",IFERROR(($G91-$F91+IF($G91&lt;$F91,1,0))*24,0))</f>
        <v/>
      </c>
      <c r="K91" s="21">
        <f>IF($J91="","",IFERROR(MAX(0,$J91-$H91),0))</f>
        <v/>
      </c>
      <c r="L91" s="21">
        <f>IF($K91="","",IFERROR(MIN($K91,'Paramètres'!$B$5),0))</f>
        <v/>
      </c>
      <c r="M91" s="21">
        <f>IF($K91="","",IFERROR(MAX(0,$K91-'Paramètres'!$B$5),0))</f>
        <v/>
      </c>
      <c r="N91" s="22">
        <f>IF($C91="","",IFERROR(VLOOKUP($C91,'Employés'!$A$5:$F$104,4,FALSE),0))</f>
        <v/>
      </c>
      <c r="O91" s="22">
        <f>IF($B91="","",IFERROR(($L91*$N91)+($M91*$N91*'Paramètres'!$B$6),0))</f>
        <v/>
      </c>
      <c r="P91" s="9" t="n"/>
      <c r="Q91" s="23">
        <f>IF($B91="","",IF(OR($C91="",$D91="",$E91="",$F91="",$G91="",$H91=""),"À compléter",IF(OR($J91&lt;0,$H91&gt;$J91,$N91=0),"À corriger",IF($P91="","À approuver",IF($P91="Refusé","Refusée",IF($P91="Approuvé","Approuvée","À approuver"))))))</f>
        <v/>
      </c>
    </row>
    <row r="92">
      <c r="A92" s="19">
        <f>IF($B92="","",ROW()-5)</f>
        <v/>
      </c>
      <c r="B92" s="8" t="n"/>
      <c r="C92" s="13" t="n"/>
      <c r="D92" s="9" t="n"/>
      <c r="E92" s="9" t="n"/>
      <c r="F92" s="20" t="n"/>
      <c r="G92" s="20" t="n"/>
      <c r="H92" s="7" t="n"/>
      <c r="I92" s="21">
        <f>IF($B92="","",IFERROR(IF(OR(WEEKDAY($B92,2)&gt;5,COUNTIF('Paramètres'!$E$5:$E$54,$B92)&gt;0),0,VLOOKUP($C92,'Employés'!$A$5:$F$104,5,FALSE)/'Paramètres'!$B$7),0))</f>
        <v/>
      </c>
      <c r="J92" s="21">
        <f>IF(OR($F92="",$G92=""),"",IFERROR(($G92-$F92+IF($G92&lt;$F92,1,0))*24,0))</f>
        <v/>
      </c>
      <c r="K92" s="21">
        <f>IF($J92="","",IFERROR(MAX(0,$J92-$H92),0))</f>
        <v/>
      </c>
      <c r="L92" s="21">
        <f>IF($K92="","",IFERROR(MIN($K92,'Paramètres'!$B$5),0))</f>
        <v/>
      </c>
      <c r="M92" s="21">
        <f>IF($K92="","",IFERROR(MAX(0,$K92-'Paramètres'!$B$5),0))</f>
        <v/>
      </c>
      <c r="N92" s="22">
        <f>IF($C92="","",IFERROR(VLOOKUP($C92,'Employés'!$A$5:$F$104,4,FALSE),0))</f>
        <v/>
      </c>
      <c r="O92" s="22">
        <f>IF($B92="","",IFERROR(($L92*$N92)+($M92*$N92*'Paramètres'!$B$6),0))</f>
        <v/>
      </c>
      <c r="P92" s="9" t="n"/>
      <c r="Q92" s="23">
        <f>IF($B92="","",IF(OR($C92="",$D92="",$E92="",$F92="",$G92="",$H92=""),"À compléter",IF(OR($J92&lt;0,$H92&gt;$J92,$N92=0),"À corriger",IF($P92="","À approuver",IF($P92="Refusé","Refusée",IF($P92="Approuvé","Approuvée","À approuver"))))))</f>
        <v/>
      </c>
    </row>
    <row r="93">
      <c r="A93" s="19">
        <f>IF($B93="","",ROW()-5)</f>
        <v/>
      </c>
      <c r="B93" s="8" t="n"/>
      <c r="C93" s="13" t="n"/>
      <c r="D93" s="9" t="n"/>
      <c r="E93" s="9" t="n"/>
      <c r="F93" s="20" t="n"/>
      <c r="G93" s="20" t="n"/>
      <c r="H93" s="7" t="n"/>
      <c r="I93" s="21">
        <f>IF($B93="","",IFERROR(IF(OR(WEEKDAY($B93,2)&gt;5,COUNTIF('Paramètres'!$E$5:$E$54,$B93)&gt;0),0,VLOOKUP($C93,'Employés'!$A$5:$F$104,5,FALSE)/'Paramètres'!$B$7),0))</f>
        <v/>
      </c>
      <c r="J93" s="21">
        <f>IF(OR($F93="",$G93=""),"",IFERROR(($G93-$F93+IF($G93&lt;$F93,1,0))*24,0))</f>
        <v/>
      </c>
      <c r="K93" s="21">
        <f>IF($J93="","",IFERROR(MAX(0,$J93-$H93),0))</f>
        <v/>
      </c>
      <c r="L93" s="21">
        <f>IF($K93="","",IFERROR(MIN($K93,'Paramètres'!$B$5),0))</f>
        <v/>
      </c>
      <c r="M93" s="21">
        <f>IF($K93="","",IFERROR(MAX(0,$K93-'Paramètres'!$B$5),0))</f>
        <v/>
      </c>
      <c r="N93" s="22">
        <f>IF($C93="","",IFERROR(VLOOKUP($C93,'Employés'!$A$5:$F$104,4,FALSE),0))</f>
        <v/>
      </c>
      <c r="O93" s="22">
        <f>IF($B93="","",IFERROR(($L93*$N93)+($M93*$N93*'Paramètres'!$B$6),0))</f>
        <v/>
      </c>
      <c r="P93" s="9" t="n"/>
      <c r="Q93" s="23">
        <f>IF($B93="","",IF(OR($C93="",$D93="",$E93="",$F93="",$G93="",$H93=""),"À compléter",IF(OR($J93&lt;0,$H93&gt;$J93,$N93=0),"À corriger",IF($P93="","À approuver",IF($P93="Refusé","Refusée",IF($P93="Approuvé","Approuvée","À approuver"))))))</f>
        <v/>
      </c>
    </row>
    <row r="94">
      <c r="A94" s="19">
        <f>IF($B94="","",ROW()-5)</f>
        <v/>
      </c>
      <c r="B94" s="8" t="n"/>
      <c r="C94" s="13" t="n"/>
      <c r="D94" s="9" t="n"/>
      <c r="E94" s="9" t="n"/>
      <c r="F94" s="20" t="n"/>
      <c r="G94" s="20" t="n"/>
      <c r="H94" s="7" t="n"/>
      <c r="I94" s="21">
        <f>IF($B94="","",IFERROR(IF(OR(WEEKDAY($B94,2)&gt;5,COUNTIF('Paramètres'!$E$5:$E$54,$B94)&gt;0),0,VLOOKUP($C94,'Employés'!$A$5:$F$104,5,FALSE)/'Paramètres'!$B$7),0))</f>
        <v/>
      </c>
      <c r="J94" s="21">
        <f>IF(OR($F94="",$G94=""),"",IFERROR(($G94-$F94+IF($G94&lt;$F94,1,0))*24,0))</f>
        <v/>
      </c>
      <c r="K94" s="21">
        <f>IF($J94="","",IFERROR(MAX(0,$J94-$H94),0))</f>
        <v/>
      </c>
      <c r="L94" s="21">
        <f>IF($K94="","",IFERROR(MIN($K94,'Paramètres'!$B$5),0))</f>
        <v/>
      </c>
      <c r="M94" s="21">
        <f>IF($K94="","",IFERROR(MAX(0,$K94-'Paramètres'!$B$5),0))</f>
        <v/>
      </c>
      <c r="N94" s="22">
        <f>IF($C94="","",IFERROR(VLOOKUP($C94,'Employés'!$A$5:$F$104,4,FALSE),0))</f>
        <v/>
      </c>
      <c r="O94" s="22">
        <f>IF($B94="","",IFERROR(($L94*$N94)+($M94*$N94*'Paramètres'!$B$6),0))</f>
        <v/>
      </c>
      <c r="P94" s="9" t="n"/>
      <c r="Q94" s="23">
        <f>IF($B94="","",IF(OR($C94="",$D94="",$E94="",$F94="",$G94="",$H94=""),"À compléter",IF(OR($J94&lt;0,$H94&gt;$J94,$N94=0),"À corriger",IF($P94="","À approuver",IF($P94="Refusé","Refusée",IF($P94="Approuvé","Approuvée","À approuver"))))))</f>
        <v/>
      </c>
    </row>
    <row r="95">
      <c r="A95" s="19">
        <f>IF($B95="","",ROW()-5)</f>
        <v/>
      </c>
      <c r="B95" s="8" t="n"/>
      <c r="C95" s="13" t="n"/>
      <c r="D95" s="9" t="n"/>
      <c r="E95" s="9" t="n"/>
      <c r="F95" s="20" t="n"/>
      <c r="G95" s="20" t="n"/>
      <c r="H95" s="7" t="n"/>
      <c r="I95" s="21">
        <f>IF($B95="","",IFERROR(IF(OR(WEEKDAY($B95,2)&gt;5,COUNTIF('Paramètres'!$E$5:$E$54,$B95)&gt;0),0,VLOOKUP($C95,'Employés'!$A$5:$F$104,5,FALSE)/'Paramètres'!$B$7),0))</f>
        <v/>
      </c>
      <c r="J95" s="21">
        <f>IF(OR($F95="",$G95=""),"",IFERROR(($G95-$F95+IF($G95&lt;$F95,1,0))*24,0))</f>
        <v/>
      </c>
      <c r="K95" s="21">
        <f>IF($J95="","",IFERROR(MAX(0,$J95-$H95),0))</f>
        <v/>
      </c>
      <c r="L95" s="21">
        <f>IF($K95="","",IFERROR(MIN($K95,'Paramètres'!$B$5),0))</f>
        <v/>
      </c>
      <c r="M95" s="21">
        <f>IF($K95="","",IFERROR(MAX(0,$K95-'Paramètres'!$B$5),0))</f>
        <v/>
      </c>
      <c r="N95" s="22">
        <f>IF($C95="","",IFERROR(VLOOKUP($C95,'Employés'!$A$5:$F$104,4,FALSE),0))</f>
        <v/>
      </c>
      <c r="O95" s="22">
        <f>IF($B95="","",IFERROR(($L95*$N95)+($M95*$N95*'Paramètres'!$B$6),0))</f>
        <v/>
      </c>
      <c r="P95" s="9" t="n"/>
      <c r="Q95" s="23">
        <f>IF($B95="","",IF(OR($C95="",$D95="",$E95="",$F95="",$G95="",$H95=""),"À compléter",IF(OR($J95&lt;0,$H95&gt;$J95,$N95=0),"À corriger",IF($P95="","À approuver",IF($P95="Refusé","Refusée",IF($P95="Approuvé","Approuvée","À approuver"))))))</f>
        <v/>
      </c>
    </row>
    <row r="96">
      <c r="A96" s="19">
        <f>IF($B96="","",ROW()-5)</f>
        <v/>
      </c>
      <c r="B96" s="8" t="n"/>
      <c r="C96" s="13" t="n"/>
      <c r="D96" s="9" t="n"/>
      <c r="E96" s="9" t="n"/>
      <c r="F96" s="20" t="n"/>
      <c r="G96" s="20" t="n"/>
      <c r="H96" s="7" t="n"/>
      <c r="I96" s="21">
        <f>IF($B96="","",IFERROR(IF(OR(WEEKDAY($B96,2)&gt;5,COUNTIF('Paramètres'!$E$5:$E$54,$B96)&gt;0),0,VLOOKUP($C96,'Employés'!$A$5:$F$104,5,FALSE)/'Paramètres'!$B$7),0))</f>
        <v/>
      </c>
      <c r="J96" s="21">
        <f>IF(OR($F96="",$G96=""),"",IFERROR(($G96-$F96+IF($G96&lt;$F96,1,0))*24,0))</f>
        <v/>
      </c>
      <c r="K96" s="21">
        <f>IF($J96="","",IFERROR(MAX(0,$J96-$H96),0))</f>
        <v/>
      </c>
      <c r="L96" s="21">
        <f>IF($K96="","",IFERROR(MIN($K96,'Paramètres'!$B$5),0))</f>
        <v/>
      </c>
      <c r="M96" s="21">
        <f>IF($K96="","",IFERROR(MAX(0,$K96-'Paramètres'!$B$5),0))</f>
        <v/>
      </c>
      <c r="N96" s="22">
        <f>IF($C96="","",IFERROR(VLOOKUP($C96,'Employés'!$A$5:$F$104,4,FALSE),0))</f>
        <v/>
      </c>
      <c r="O96" s="22">
        <f>IF($B96="","",IFERROR(($L96*$N96)+($M96*$N96*'Paramètres'!$B$6),0))</f>
        <v/>
      </c>
      <c r="P96" s="9" t="n"/>
      <c r="Q96" s="23">
        <f>IF($B96="","",IF(OR($C96="",$D96="",$E96="",$F96="",$G96="",$H96=""),"À compléter",IF(OR($J96&lt;0,$H96&gt;$J96,$N96=0),"À corriger",IF($P96="","À approuver",IF($P96="Refusé","Refusée",IF($P96="Approuvé","Approuvée","À approuver"))))))</f>
        <v/>
      </c>
    </row>
    <row r="97">
      <c r="A97" s="19">
        <f>IF($B97="","",ROW()-5)</f>
        <v/>
      </c>
      <c r="B97" s="8" t="n"/>
      <c r="C97" s="13" t="n"/>
      <c r="D97" s="9" t="n"/>
      <c r="E97" s="9" t="n"/>
      <c r="F97" s="20" t="n"/>
      <c r="G97" s="20" t="n"/>
      <c r="H97" s="7" t="n"/>
      <c r="I97" s="21">
        <f>IF($B97="","",IFERROR(IF(OR(WEEKDAY($B97,2)&gt;5,COUNTIF('Paramètres'!$E$5:$E$54,$B97)&gt;0),0,VLOOKUP($C97,'Employés'!$A$5:$F$104,5,FALSE)/'Paramètres'!$B$7),0))</f>
        <v/>
      </c>
      <c r="J97" s="21">
        <f>IF(OR($F97="",$G97=""),"",IFERROR(($G97-$F97+IF($G97&lt;$F97,1,0))*24,0))</f>
        <v/>
      </c>
      <c r="K97" s="21">
        <f>IF($J97="","",IFERROR(MAX(0,$J97-$H97),0))</f>
        <v/>
      </c>
      <c r="L97" s="21">
        <f>IF($K97="","",IFERROR(MIN($K97,'Paramètres'!$B$5),0))</f>
        <v/>
      </c>
      <c r="M97" s="21">
        <f>IF($K97="","",IFERROR(MAX(0,$K97-'Paramètres'!$B$5),0))</f>
        <v/>
      </c>
      <c r="N97" s="22">
        <f>IF($C97="","",IFERROR(VLOOKUP($C97,'Employés'!$A$5:$F$104,4,FALSE),0))</f>
        <v/>
      </c>
      <c r="O97" s="22">
        <f>IF($B97="","",IFERROR(($L97*$N97)+($M97*$N97*'Paramètres'!$B$6),0))</f>
        <v/>
      </c>
      <c r="P97" s="9" t="n"/>
      <c r="Q97" s="23">
        <f>IF($B97="","",IF(OR($C97="",$D97="",$E97="",$F97="",$G97="",$H97=""),"À compléter",IF(OR($J97&lt;0,$H97&gt;$J97,$N97=0),"À corriger",IF($P97="","À approuver",IF($P97="Refusé","Refusée",IF($P97="Approuvé","Approuvée","À approuver"))))))</f>
        <v/>
      </c>
    </row>
    <row r="98">
      <c r="A98" s="19">
        <f>IF($B98="","",ROW()-5)</f>
        <v/>
      </c>
      <c r="B98" s="8" t="n"/>
      <c r="C98" s="13" t="n"/>
      <c r="D98" s="9" t="n"/>
      <c r="E98" s="9" t="n"/>
      <c r="F98" s="20" t="n"/>
      <c r="G98" s="20" t="n"/>
      <c r="H98" s="7" t="n"/>
      <c r="I98" s="21">
        <f>IF($B98="","",IFERROR(IF(OR(WEEKDAY($B98,2)&gt;5,COUNTIF('Paramètres'!$E$5:$E$54,$B98)&gt;0),0,VLOOKUP($C98,'Employés'!$A$5:$F$104,5,FALSE)/'Paramètres'!$B$7),0))</f>
        <v/>
      </c>
      <c r="J98" s="21">
        <f>IF(OR($F98="",$G98=""),"",IFERROR(($G98-$F98+IF($G98&lt;$F98,1,0))*24,0))</f>
        <v/>
      </c>
      <c r="K98" s="21">
        <f>IF($J98="","",IFERROR(MAX(0,$J98-$H98),0))</f>
        <v/>
      </c>
      <c r="L98" s="21">
        <f>IF($K98="","",IFERROR(MIN($K98,'Paramètres'!$B$5),0))</f>
        <v/>
      </c>
      <c r="M98" s="21">
        <f>IF($K98="","",IFERROR(MAX(0,$K98-'Paramètres'!$B$5),0))</f>
        <v/>
      </c>
      <c r="N98" s="22">
        <f>IF($C98="","",IFERROR(VLOOKUP($C98,'Employés'!$A$5:$F$104,4,FALSE),0))</f>
        <v/>
      </c>
      <c r="O98" s="22">
        <f>IF($B98="","",IFERROR(($L98*$N98)+($M98*$N98*'Paramètres'!$B$6),0))</f>
        <v/>
      </c>
      <c r="P98" s="9" t="n"/>
      <c r="Q98" s="23">
        <f>IF($B98="","",IF(OR($C98="",$D98="",$E98="",$F98="",$G98="",$H98=""),"À compléter",IF(OR($J98&lt;0,$H98&gt;$J98,$N98=0),"À corriger",IF($P98="","À approuver",IF($P98="Refusé","Refusée",IF($P98="Approuvé","Approuvée","À approuver"))))))</f>
        <v/>
      </c>
    </row>
    <row r="99">
      <c r="A99" s="19">
        <f>IF($B99="","",ROW()-5)</f>
        <v/>
      </c>
      <c r="B99" s="8" t="n"/>
      <c r="C99" s="13" t="n"/>
      <c r="D99" s="9" t="n"/>
      <c r="E99" s="9" t="n"/>
      <c r="F99" s="20" t="n"/>
      <c r="G99" s="20" t="n"/>
      <c r="H99" s="7" t="n"/>
      <c r="I99" s="21">
        <f>IF($B99="","",IFERROR(IF(OR(WEEKDAY($B99,2)&gt;5,COUNTIF('Paramètres'!$E$5:$E$54,$B99)&gt;0),0,VLOOKUP($C99,'Employés'!$A$5:$F$104,5,FALSE)/'Paramètres'!$B$7),0))</f>
        <v/>
      </c>
      <c r="J99" s="21">
        <f>IF(OR($F99="",$G99=""),"",IFERROR(($G99-$F99+IF($G99&lt;$F99,1,0))*24,0))</f>
        <v/>
      </c>
      <c r="K99" s="21">
        <f>IF($J99="","",IFERROR(MAX(0,$J99-$H99),0))</f>
        <v/>
      </c>
      <c r="L99" s="21">
        <f>IF($K99="","",IFERROR(MIN($K99,'Paramètres'!$B$5),0))</f>
        <v/>
      </c>
      <c r="M99" s="21">
        <f>IF($K99="","",IFERROR(MAX(0,$K99-'Paramètres'!$B$5),0))</f>
        <v/>
      </c>
      <c r="N99" s="22">
        <f>IF($C99="","",IFERROR(VLOOKUP($C99,'Employés'!$A$5:$F$104,4,FALSE),0))</f>
        <v/>
      </c>
      <c r="O99" s="22">
        <f>IF($B99="","",IFERROR(($L99*$N99)+($M99*$N99*'Paramètres'!$B$6),0))</f>
        <v/>
      </c>
      <c r="P99" s="9" t="n"/>
      <c r="Q99" s="23">
        <f>IF($B99="","",IF(OR($C99="",$D99="",$E99="",$F99="",$G99="",$H99=""),"À compléter",IF(OR($J99&lt;0,$H99&gt;$J99,$N99=0),"À corriger",IF($P99="","À approuver",IF($P99="Refusé","Refusée",IF($P99="Approuvé","Approuvée","À approuver"))))))</f>
        <v/>
      </c>
    </row>
    <row r="100">
      <c r="A100" s="19">
        <f>IF($B100="","",ROW()-5)</f>
        <v/>
      </c>
      <c r="B100" s="8" t="n"/>
      <c r="C100" s="13" t="n"/>
      <c r="D100" s="9" t="n"/>
      <c r="E100" s="9" t="n"/>
      <c r="F100" s="20" t="n"/>
      <c r="G100" s="20" t="n"/>
      <c r="H100" s="7" t="n"/>
      <c r="I100" s="21">
        <f>IF($B100="","",IFERROR(IF(OR(WEEKDAY($B100,2)&gt;5,COUNTIF('Paramètres'!$E$5:$E$54,$B100)&gt;0),0,VLOOKUP($C100,'Employés'!$A$5:$F$104,5,FALSE)/'Paramètres'!$B$7),0))</f>
        <v/>
      </c>
      <c r="J100" s="21">
        <f>IF(OR($F100="",$G100=""),"",IFERROR(($G100-$F100+IF($G100&lt;$F100,1,0))*24,0))</f>
        <v/>
      </c>
      <c r="K100" s="21">
        <f>IF($J100="","",IFERROR(MAX(0,$J100-$H100),0))</f>
        <v/>
      </c>
      <c r="L100" s="21">
        <f>IF($K100="","",IFERROR(MIN($K100,'Paramètres'!$B$5),0))</f>
        <v/>
      </c>
      <c r="M100" s="21">
        <f>IF($K100="","",IFERROR(MAX(0,$K100-'Paramètres'!$B$5),0))</f>
        <v/>
      </c>
      <c r="N100" s="22">
        <f>IF($C100="","",IFERROR(VLOOKUP($C100,'Employés'!$A$5:$F$104,4,FALSE),0))</f>
        <v/>
      </c>
      <c r="O100" s="22">
        <f>IF($B100="","",IFERROR(($L100*$N100)+($M100*$N100*'Paramètres'!$B$6),0))</f>
        <v/>
      </c>
      <c r="P100" s="9" t="n"/>
      <c r="Q100" s="23">
        <f>IF($B100="","",IF(OR($C100="",$D100="",$E100="",$F100="",$G100="",$H100=""),"À compléter",IF(OR($J100&lt;0,$H100&gt;$J100,$N100=0),"À corriger",IF($P100="","À approuver",IF($P100="Refusé","Refusée",IF($P100="Approuvé","Approuvée","À approuver"))))))</f>
        <v/>
      </c>
    </row>
    <row r="101">
      <c r="A101" s="19">
        <f>IF($B101="","",ROW()-5)</f>
        <v/>
      </c>
      <c r="B101" s="8" t="n"/>
      <c r="C101" s="13" t="n"/>
      <c r="D101" s="9" t="n"/>
      <c r="E101" s="9" t="n"/>
      <c r="F101" s="20" t="n"/>
      <c r="G101" s="20" t="n"/>
      <c r="H101" s="7" t="n"/>
      <c r="I101" s="21">
        <f>IF($B101="","",IFERROR(IF(OR(WEEKDAY($B101,2)&gt;5,COUNTIF('Paramètres'!$E$5:$E$54,$B101)&gt;0),0,VLOOKUP($C101,'Employés'!$A$5:$F$104,5,FALSE)/'Paramètres'!$B$7),0))</f>
        <v/>
      </c>
      <c r="J101" s="21">
        <f>IF(OR($F101="",$G101=""),"",IFERROR(($G101-$F101+IF($G101&lt;$F101,1,0))*24,0))</f>
        <v/>
      </c>
      <c r="K101" s="21">
        <f>IF($J101="","",IFERROR(MAX(0,$J101-$H101),0))</f>
        <v/>
      </c>
      <c r="L101" s="21">
        <f>IF($K101="","",IFERROR(MIN($K101,'Paramètres'!$B$5),0))</f>
        <v/>
      </c>
      <c r="M101" s="21">
        <f>IF($K101="","",IFERROR(MAX(0,$K101-'Paramètres'!$B$5),0))</f>
        <v/>
      </c>
      <c r="N101" s="22">
        <f>IF($C101="","",IFERROR(VLOOKUP($C101,'Employés'!$A$5:$F$104,4,FALSE),0))</f>
        <v/>
      </c>
      <c r="O101" s="22">
        <f>IF($B101="","",IFERROR(($L101*$N101)+($M101*$N101*'Paramètres'!$B$6),0))</f>
        <v/>
      </c>
      <c r="P101" s="9" t="n"/>
      <c r="Q101" s="23">
        <f>IF($B101="","",IF(OR($C101="",$D101="",$E101="",$F101="",$G101="",$H101=""),"À compléter",IF(OR($J101&lt;0,$H101&gt;$J101,$N101=0),"À corriger",IF($P101="","À approuver",IF($P101="Refusé","Refusée",IF($P101="Approuvé","Approuvée","À approuver"))))))</f>
        <v/>
      </c>
    </row>
    <row r="102">
      <c r="A102" s="19">
        <f>IF($B102="","",ROW()-5)</f>
        <v/>
      </c>
      <c r="B102" s="8" t="n"/>
      <c r="C102" s="13" t="n"/>
      <c r="D102" s="9" t="n"/>
      <c r="E102" s="9" t="n"/>
      <c r="F102" s="20" t="n"/>
      <c r="G102" s="20" t="n"/>
      <c r="H102" s="7" t="n"/>
      <c r="I102" s="21">
        <f>IF($B102="","",IFERROR(IF(OR(WEEKDAY($B102,2)&gt;5,COUNTIF('Paramètres'!$E$5:$E$54,$B102)&gt;0),0,VLOOKUP($C102,'Employés'!$A$5:$F$104,5,FALSE)/'Paramètres'!$B$7),0))</f>
        <v/>
      </c>
      <c r="J102" s="21">
        <f>IF(OR($F102="",$G102=""),"",IFERROR(($G102-$F102+IF($G102&lt;$F102,1,0))*24,0))</f>
        <v/>
      </c>
      <c r="K102" s="21">
        <f>IF($J102="","",IFERROR(MAX(0,$J102-$H102),0))</f>
        <v/>
      </c>
      <c r="L102" s="21">
        <f>IF($K102="","",IFERROR(MIN($K102,'Paramètres'!$B$5),0))</f>
        <v/>
      </c>
      <c r="M102" s="21">
        <f>IF($K102="","",IFERROR(MAX(0,$K102-'Paramètres'!$B$5),0))</f>
        <v/>
      </c>
      <c r="N102" s="22">
        <f>IF($C102="","",IFERROR(VLOOKUP($C102,'Employés'!$A$5:$F$104,4,FALSE),0))</f>
        <v/>
      </c>
      <c r="O102" s="22">
        <f>IF($B102="","",IFERROR(($L102*$N102)+($M102*$N102*'Paramètres'!$B$6),0))</f>
        <v/>
      </c>
      <c r="P102" s="9" t="n"/>
      <c r="Q102" s="23">
        <f>IF($B102="","",IF(OR($C102="",$D102="",$E102="",$F102="",$G102="",$H102=""),"À compléter",IF(OR($J102&lt;0,$H102&gt;$J102,$N102=0),"À corriger",IF($P102="","À approuver",IF($P102="Refusé","Refusée",IF($P102="Approuvé","Approuvée","À approuver"))))))</f>
        <v/>
      </c>
    </row>
    <row r="103">
      <c r="A103" s="19">
        <f>IF($B103="","",ROW()-5)</f>
        <v/>
      </c>
      <c r="B103" s="8" t="n"/>
      <c r="C103" s="13" t="n"/>
      <c r="D103" s="9" t="n"/>
      <c r="E103" s="9" t="n"/>
      <c r="F103" s="20" t="n"/>
      <c r="G103" s="20" t="n"/>
      <c r="H103" s="7" t="n"/>
      <c r="I103" s="21">
        <f>IF($B103="","",IFERROR(IF(OR(WEEKDAY($B103,2)&gt;5,COUNTIF('Paramètres'!$E$5:$E$54,$B103)&gt;0),0,VLOOKUP($C103,'Employés'!$A$5:$F$104,5,FALSE)/'Paramètres'!$B$7),0))</f>
        <v/>
      </c>
      <c r="J103" s="21">
        <f>IF(OR($F103="",$G103=""),"",IFERROR(($G103-$F103+IF($G103&lt;$F103,1,0))*24,0))</f>
        <v/>
      </c>
      <c r="K103" s="21">
        <f>IF($J103="","",IFERROR(MAX(0,$J103-$H103),0))</f>
        <v/>
      </c>
      <c r="L103" s="21">
        <f>IF($K103="","",IFERROR(MIN($K103,'Paramètres'!$B$5),0))</f>
        <v/>
      </c>
      <c r="M103" s="21">
        <f>IF($K103="","",IFERROR(MAX(0,$K103-'Paramètres'!$B$5),0))</f>
        <v/>
      </c>
      <c r="N103" s="22">
        <f>IF($C103="","",IFERROR(VLOOKUP($C103,'Employés'!$A$5:$F$104,4,FALSE),0))</f>
        <v/>
      </c>
      <c r="O103" s="22">
        <f>IF($B103="","",IFERROR(($L103*$N103)+($M103*$N103*'Paramètres'!$B$6),0))</f>
        <v/>
      </c>
      <c r="P103" s="9" t="n"/>
      <c r="Q103" s="23">
        <f>IF($B103="","",IF(OR($C103="",$D103="",$E103="",$F103="",$G103="",$H103=""),"À compléter",IF(OR($J103&lt;0,$H103&gt;$J103,$N103=0),"À corriger",IF($P103="","À approuver",IF($P103="Refusé","Refusée",IF($P103="Approuvé","Approuvée","À approuver"))))))</f>
        <v/>
      </c>
    </row>
    <row r="104">
      <c r="A104" s="19">
        <f>IF($B104="","",ROW()-5)</f>
        <v/>
      </c>
      <c r="B104" s="8" t="n"/>
      <c r="C104" s="13" t="n"/>
      <c r="D104" s="9" t="n"/>
      <c r="E104" s="9" t="n"/>
      <c r="F104" s="20" t="n"/>
      <c r="G104" s="20" t="n"/>
      <c r="H104" s="7" t="n"/>
      <c r="I104" s="21">
        <f>IF($B104="","",IFERROR(IF(OR(WEEKDAY($B104,2)&gt;5,COUNTIF('Paramètres'!$E$5:$E$54,$B104)&gt;0),0,VLOOKUP($C104,'Employés'!$A$5:$F$104,5,FALSE)/'Paramètres'!$B$7),0))</f>
        <v/>
      </c>
      <c r="J104" s="21">
        <f>IF(OR($F104="",$G104=""),"",IFERROR(($G104-$F104+IF($G104&lt;$F104,1,0))*24,0))</f>
        <v/>
      </c>
      <c r="K104" s="21">
        <f>IF($J104="","",IFERROR(MAX(0,$J104-$H104),0))</f>
        <v/>
      </c>
      <c r="L104" s="21">
        <f>IF($K104="","",IFERROR(MIN($K104,'Paramètres'!$B$5),0))</f>
        <v/>
      </c>
      <c r="M104" s="21">
        <f>IF($K104="","",IFERROR(MAX(0,$K104-'Paramètres'!$B$5),0))</f>
        <v/>
      </c>
      <c r="N104" s="22">
        <f>IF($C104="","",IFERROR(VLOOKUP($C104,'Employés'!$A$5:$F$104,4,FALSE),0))</f>
        <v/>
      </c>
      <c r="O104" s="22">
        <f>IF($B104="","",IFERROR(($L104*$N104)+($M104*$N104*'Paramètres'!$B$6),0))</f>
        <v/>
      </c>
      <c r="P104" s="9" t="n"/>
      <c r="Q104" s="23">
        <f>IF($B104="","",IF(OR($C104="",$D104="",$E104="",$F104="",$G104="",$H104=""),"À compléter",IF(OR($J104&lt;0,$H104&gt;$J104,$N104=0),"À corriger",IF($P104="","À approuver",IF($P104="Refusé","Refusée",IF($P104="Approuvé","Approuvée","À approuver"))))))</f>
        <v/>
      </c>
    </row>
    <row r="105">
      <c r="A105" s="19">
        <f>IF($B105="","",ROW()-5)</f>
        <v/>
      </c>
      <c r="B105" s="8" t="n"/>
      <c r="C105" s="13" t="n"/>
      <c r="D105" s="9" t="n"/>
      <c r="E105" s="9" t="n"/>
      <c r="F105" s="20" t="n"/>
      <c r="G105" s="20" t="n"/>
      <c r="H105" s="7" t="n"/>
      <c r="I105" s="21">
        <f>IF($B105="","",IFERROR(IF(OR(WEEKDAY($B105,2)&gt;5,COUNTIF('Paramètres'!$E$5:$E$54,$B105)&gt;0),0,VLOOKUP($C105,'Employés'!$A$5:$F$104,5,FALSE)/'Paramètres'!$B$7),0))</f>
        <v/>
      </c>
      <c r="J105" s="21">
        <f>IF(OR($F105="",$G105=""),"",IFERROR(($G105-$F105+IF($G105&lt;$F105,1,0))*24,0))</f>
        <v/>
      </c>
      <c r="K105" s="21">
        <f>IF($J105="","",IFERROR(MAX(0,$J105-$H105),0))</f>
        <v/>
      </c>
      <c r="L105" s="21">
        <f>IF($K105="","",IFERROR(MIN($K105,'Paramètres'!$B$5),0))</f>
        <v/>
      </c>
      <c r="M105" s="21">
        <f>IF($K105="","",IFERROR(MAX(0,$K105-'Paramètres'!$B$5),0))</f>
        <v/>
      </c>
      <c r="N105" s="22">
        <f>IF($C105="","",IFERROR(VLOOKUP($C105,'Employés'!$A$5:$F$104,4,FALSE),0))</f>
        <v/>
      </c>
      <c r="O105" s="22">
        <f>IF($B105="","",IFERROR(($L105*$N105)+($M105*$N105*'Paramètres'!$B$6),0))</f>
        <v/>
      </c>
      <c r="P105" s="9" t="n"/>
      <c r="Q105" s="23">
        <f>IF($B105="","",IF(OR($C105="",$D105="",$E105="",$F105="",$G105="",$H105=""),"À compléter",IF(OR($J105&lt;0,$H105&gt;$J105,$N105=0),"À corriger",IF($P105="","À approuver",IF($P105="Refusé","Refusée",IF($P105="Approuvé","Approuvée","À approuver"))))))</f>
        <v/>
      </c>
    </row>
    <row r="106">
      <c r="A106" s="19">
        <f>IF($B106="","",ROW()-5)</f>
        <v/>
      </c>
      <c r="B106" s="8" t="n"/>
      <c r="C106" s="13" t="n"/>
      <c r="D106" s="9" t="n"/>
      <c r="E106" s="9" t="n"/>
      <c r="F106" s="20" t="n"/>
      <c r="G106" s="20" t="n"/>
      <c r="H106" s="7" t="n"/>
      <c r="I106" s="21">
        <f>IF($B106="","",IFERROR(IF(OR(WEEKDAY($B106,2)&gt;5,COUNTIF('Paramètres'!$E$5:$E$54,$B106)&gt;0),0,VLOOKUP($C106,'Employés'!$A$5:$F$104,5,FALSE)/'Paramètres'!$B$7),0))</f>
        <v/>
      </c>
      <c r="J106" s="21">
        <f>IF(OR($F106="",$G106=""),"",IFERROR(($G106-$F106+IF($G106&lt;$F106,1,0))*24,0))</f>
        <v/>
      </c>
      <c r="K106" s="21">
        <f>IF($J106="","",IFERROR(MAX(0,$J106-$H106),0))</f>
        <v/>
      </c>
      <c r="L106" s="21">
        <f>IF($K106="","",IFERROR(MIN($K106,'Paramètres'!$B$5),0))</f>
        <v/>
      </c>
      <c r="M106" s="21">
        <f>IF($K106="","",IFERROR(MAX(0,$K106-'Paramètres'!$B$5),0))</f>
        <v/>
      </c>
      <c r="N106" s="22">
        <f>IF($C106="","",IFERROR(VLOOKUP($C106,'Employés'!$A$5:$F$104,4,FALSE),0))</f>
        <v/>
      </c>
      <c r="O106" s="22">
        <f>IF($B106="","",IFERROR(($L106*$N106)+($M106*$N106*'Paramètres'!$B$6),0))</f>
        <v/>
      </c>
      <c r="P106" s="9" t="n"/>
      <c r="Q106" s="23">
        <f>IF($B106="","",IF(OR($C106="",$D106="",$E106="",$F106="",$G106="",$H106=""),"À compléter",IF(OR($J106&lt;0,$H106&gt;$J106,$N106=0),"À corriger",IF($P106="","À approuver",IF($P106="Refusé","Refusée",IF($P106="Approuvé","Approuvée","À approuver"))))))</f>
        <v/>
      </c>
    </row>
    <row r="107">
      <c r="A107" s="19">
        <f>IF($B107="","",ROW()-5)</f>
        <v/>
      </c>
      <c r="B107" s="8" t="n"/>
      <c r="C107" s="13" t="n"/>
      <c r="D107" s="9" t="n"/>
      <c r="E107" s="9" t="n"/>
      <c r="F107" s="20" t="n"/>
      <c r="G107" s="20" t="n"/>
      <c r="H107" s="7" t="n"/>
      <c r="I107" s="21">
        <f>IF($B107="","",IFERROR(IF(OR(WEEKDAY($B107,2)&gt;5,COUNTIF('Paramètres'!$E$5:$E$54,$B107)&gt;0),0,VLOOKUP($C107,'Employés'!$A$5:$F$104,5,FALSE)/'Paramètres'!$B$7),0))</f>
        <v/>
      </c>
      <c r="J107" s="21">
        <f>IF(OR($F107="",$G107=""),"",IFERROR(($G107-$F107+IF($G107&lt;$F107,1,0))*24,0))</f>
        <v/>
      </c>
      <c r="K107" s="21">
        <f>IF($J107="","",IFERROR(MAX(0,$J107-$H107),0))</f>
        <v/>
      </c>
      <c r="L107" s="21">
        <f>IF($K107="","",IFERROR(MIN($K107,'Paramètres'!$B$5),0))</f>
        <v/>
      </c>
      <c r="M107" s="21">
        <f>IF($K107="","",IFERROR(MAX(0,$K107-'Paramètres'!$B$5),0))</f>
        <v/>
      </c>
      <c r="N107" s="22">
        <f>IF($C107="","",IFERROR(VLOOKUP($C107,'Employés'!$A$5:$F$104,4,FALSE),0))</f>
        <v/>
      </c>
      <c r="O107" s="22">
        <f>IF($B107="","",IFERROR(($L107*$N107)+($M107*$N107*'Paramètres'!$B$6),0))</f>
        <v/>
      </c>
      <c r="P107" s="9" t="n"/>
      <c r="Q107" s="23">
        <f>IF($B107="","",IF(OR($C107="",$D107="",$E107="",$F107="",$G107="",$H107=""),"À compléter",IF(OR($J107&lt;0,$H107&gt;$J107,$N107=0),"À corriger",IF($P107="","À approuver",IF($P107="Refusé","Refusée",IF($P107="Approuvé","Approuvée","À approuver"))))))</f>
        <v/>
      </c>
    </row>
    <row r="108">
      <c r="A108" s="19">
        <f>IF($B108="","",ROW()-5)</f>
        <v/>
      </c>
      <c r="B108" s="8" t="n"/>
      <c r="C108" s="13" t="n"/>
      <c r="D108" s="9" t="n"/>
      <c r="E108" s="9" t="n"/>
      <c r="F108" s="20" t="n"/>
      <c r="G108" s="20" t="n"/>
      <c r="H108" s="7" t="n"/>
      <c r="I108" s="21">
        <f>IF($B108="","",IFERROR(IF(OR(WEEKDAY($B108,2)&gt;5,COUNTIF('Paramètres'!$E$5:$E$54,$B108)&gt;0),0,VLOOKUP($C108,'Employés'!$A$5:$F$104,5,FALSE)/'Paramètres'!$B$7),0))</f>
        <v/>
      </c>
      <c r="J108" s="21">
        <f>IF(OR($F108="",$G108=""),"",IFERROR(($G108-$F108+IF($G108&lt;$F108,1,0))*24,0))</f>
        <v/>
      </c>
      <c r="K108" s="21">
        <f>IF($J108="","",IFERROR(MAX(0,$J108-$H108),0))</f>
        <v/>
      </c>
      <c r="L108" s="21">
        <f>IF($K108="","",IFERROR(MIN($K108,'Paramètres'!$B$5),0))</f>
        <v/>
      </c>
      <c r="M108" s="21">
        <f>IF($K108="","",IFERROR(MAX(0,$K108-'Paramètres'!$B$5),0))</f>
        <v/>
      </c>
      <c r="N108" s="22">
        <f>IF($C108="","",IFERROR(VLOOKUP($C108,'Employés'!$A$5:$F$104,4,FALSE),0))</f>
        <v/>
      </c>
      <c r="O108" s="22">
        <f>IF($B108="","",IFERROR(($L108*$N108)+($M108*$N108*'Paramètres'!$B$6),0))</f>
        <v/>
      </c>
      <c r="P108" s="9" t="n"/>
      <c r="Q108" s="23">
        <f>IF($B108="","",IF(OR($C108="",$D108="",$E108="",$F108="",$G108="",$H108=""),"À compléter",IF(OR($J108&lt;0,$H108&gt;$J108,$N108=0),"À corriger",IF($P108="","À approuver",IF($P108="Refusé","Refusée",IF($P108="Approuvé","Approuvée","À approuver"))))))</f>
        <v/>
      </c>
    </row>
    <row r="109">
      <c r="A109" s="19">
        <f>IF($B109="","",ROW()-5)</f>
        <v/>
      </c>
      <c r="B109" s="8" t="n"/>
      <c r="C109" s="13" t="n"/>
      <c r="D109" s="9" t="n"/>
      <c r="E109" s="9" t="n"/>
      <c r="F109" s="20" t="n"/>
      <c r="G109" s="20" t="n"/>
      <c r="H109" s="7" t="n"/>
      <c r="I109" s="21">
        <f>IF($B109="","",IFERROR(IF(OR(WEEKDAY($B109,2)&gt;5,COUNTIF('Paramètres'!$E$5:$E$54,$B109)&gt;0),0,VLOOKUP($C109,'Employés'!$A$5:$F$104,5,FALSE)/'Paramètres'!$B$7),0))</f>
        <v/>
      </c>
      <c r="J109" s="21">
        <f>IF(OR($F109="",$G109=""),"",IFERROR(($G109-$F109+IF($G109&lt;$F109,1,0))*24,0))</f>
        <v/>
      </c>
      <c r="K109" s="21">
        <f>IF($J109="","",IFERROR(MAX(0,$J109-$H109),0))</f>
        <v/>
      </c>
      <c r="L109" s="21">
        <f>IF($K109="","",IFERROR(MIN($K109,'Paramètres'!$B$5),0))</f>
        <v/>
      </c>
      <c r="M109" s="21">
        <f>IF($K109="","",IFERROR(MAX(0,$K109-'Paramètres'!$B$5),0))</f>
        <v/>
      </c>
      <c r="N109" s="22">
        <f>IF($C109="","",IFERROR(VLOOKUP($C109,'Employés'!$A$5:$F$104,4,FALSE),0))</f>
        <v/>
      </c>
      <c r="O109" s="22">
        <f>IF($B109="","",IFERROR(($L109*$N109)+($M109*$N109*'Paramètres'!$B$6),0))</f>
        <v/>
      </c>
      <c r="P109" s="9" t="n"/>
      <c r="Q109" s="23">
        <f>IF($B109="","",IF(OR($C109="",$D109="",$E109="",$F109="",$G109="",$H109=""),"À compléter",IF(OR($J109&lt;0,$H109&gt;$J109,$N109=0),"À corriger",IF($P109="","À approuver",IF($P109="Refusé","Refusée",IF($P109="Approuvé","Approuvée","À approuver"))))))</f>
        <v/>
      </c>
    </row>
    <row r="110">
      <c r="A110" s="19">
        <f>IF($B110="","",ROW()-5)</f>
        <v/>
      </c>
      <c r="B110" s="8" t="n"/>
      <c r="C110" s="13" t="n"/>
      <c r="D110" s="9" t="n"/>
      <c r="E110" s="9" t="n"/>
      <c r="F110" s="20" t="n"/>
      <c r="G110" s="20" t="n"/>
      <c r="H110" s="7" t="n"/>
      <c r="I110" s="21">
        <f>IF($B110="","",IFERROR(IF(OR(WEEKDAY($B110,2)&gt;5,COUNTIF('Paramètres'!$E$5:$E$54,$B110)&gt;0),0,VLOOKUP($C110,'Employés'!$A$5:$F$104,5,FALSE)/'Paramètres'!$B$7),0))</f>
        <v/>
      </c>
      <c r="J110" s="21">
        <f>IF(OR($F110="",$G110=""),"",IFERROR(($G110-$F110+IF($G110&lt;$F110,1,0))*24,0))</f>
        <v/>
      </c>
      <c r="K110" s="21">
        <f>IF($J110="","",IFERROR(MAX(0,$J110-$H110),0))</f>
        <v/>
      </c>
      <c r="L110" s="21">
        <f>IF($K110="","",IFERROR(MIN($K110,'Paramètres'!$B$5),0))</f>
        <v/>
      </c>
      <c r="M110" s="21">
        <f>IF($K110="","",IFERROR(MAX(0,$K110-'Paramètres'!$B$5),0))</f>
        <v/>
      </c>
      <c r="N110" s="22">
        <f>IF($C110="","",IFERROR(VLOOKUP($C110,'Employés'!$A$5:$F$104,4,FALSE),0))</f>
        <v/>
      </c>
      <c r="O110" s="22">
        <f>IF($B110="","",IFERROR(($L110*$N110)+($M110*$N110*'Paramètres'!$B$6),0))</f>
        <v/>
      </c>
      <c r="P110" s="9" t="n"/>
      <c r="Q110" s="23">
        <f>IF($B110="","",IF(OR($C110="",$D110="",$E110="",$F110="",$G110="",$H110=""),"À compléter",IF(OR($J110&lt;0,$H110&gt;$J110,$N110=0),"À corriger",IF($P110="","À approuver",IF($P110="Refusé","Refusée",IF($P110="Approuvé","Approuvée","À approuver"))))))</f>
        <v/>
      </c>
    </row>
    <row r="111">
      <c r="A111" s="19">
        <f>IF($B111="","",ROW()-5)</f>
        <v/>
      </c>
      <c r="B111" s="8" t="n"/>
      <c r="C111" s="13" t="n"/>
      <c r="D111" s="9" t="n"/>
      <c r="E111" s="9" t="n"/>
      <c r="F111" s="20" t="n"/>
      <c r="G111" s="20" t="n"/>
      <c r="H111" s="7" t="n"/>
      <c r="I111" s="21">
        <f>IF($B111="","",IFERROR(IF(OR(WEEKDAY($B111,2)&gt;5,COUNTIF('Paramètres'!$E$5:$E$54,$B111)&gt;0),0,VLOOKUP($C111,'Employés'!$A$5:$F$104,5,FALSE)/'Paramètres'!$B$7),0))</f>
        <v/>
      </c>
      <c r="J111" s="21">
        <f>IF(OR($F111="",$G111=""),"",IFERROR(($G111-$F111+IF($G111&lt;$F111,1,0))*24,0))</f>
        <v/>
      </c>
      <c r="K111" s="21">
        <f>IF($J111="","",IFERROR(MAX(0,$J111-$H111),0))</f>
        <v/>
      </c>
      <c r="L111" s="21">
        <f>IF($K111="","",IFERROR(MIN($K111,'Paramètres'!$B$5),0))</f>
        <v/>
      </c>
      <c r="M111" s="21">
        <f>IF($K111="","",IFERROR(MAX(0,$K111-'Paramètres'!$B$5),0))</f>
        <v/>
      </c>
      <c r="N111" s="22">
        <f>IF($C111="","",IFERROR(VLOOKUP($C111,'Employés'!$A$5:$F$104,4,FALSE),0))</f>
        <v/>
      </c>
      <c r="O111" s="22">
        <f>IF($B111="","",IFERROR(($L111*$N111)+($M111*$N111*'Paramètres'!$B$6),0))</f>
        <v/>
      </c>
      <c r="P111" s="9" t="n"/>
      <c r="Q111" s="23">
        <f>IF($B111="","",IF(OR($C111="",$D111="",$E111="",$F111="",$G111="",$H111=""),"À compléter",IF(OR($J111&lt;0,$H111&gt;$J111,$N111=0),"À corriger",IF($P111="","À approuver",IF($P111="Refusé","Refusée",IF($P111="Approuvé","Approuvée","À approuver"))))))</f>
        <v/>
      </c>
    </row>
    <row r="112">
      <c r="A112" s="19">
        <f>IF($B112="","",ROW()-5)</f>
        <v/>
      </c>
      <c r="B112" s="8" t="n"/>
      <c r="C112" s="13" t="n"/>
      <c r="D112" s="9" t="n"/>
      <c r="E112" s="9" t="n"/>
      <c r="F112" s="20" t="n"/>
      <c r="G112" s="20" t="n"/>
      <c r="H112" s="7" t="n"/>
      <c r="I112" s="21">
        <f>IF($B112="","",IFERROR(IF(OR(WEEKDAY($B112,2)&gt;5,COUNTIF('Paramètres'!$E$5:$E$54,$B112)&gt;0),0,VLOOKUP($C112,'Employés'!$A$5:$F$104,5,FALSE)/'Paramètres'!$B$7),0))</f>
        <v/>
      </c>
      <c r="J112" s="21">
        <f>IF(OR($F112="",$G112=""),"",IFERROR(($G112-$F112+IF($G112&lt;$F112,1,0))*24,0))</f>
        <v/>
      </c>
      <c r="K112" s="21">
        <f>IF($J112="","",IFERROR(MAX(0,$J112-$H112),0))</f>
        <v/>
      </c>
      <c r="L112" s="21">
        <f>IF($K112="","",IFERROR(MIN($K112,'Paramètres'!$B$5),0))</f>
        <v/>
      </c>
      <c r="M112" s="21">
        <f>IF($K112="","",IFERROR(MAX(0,$K112-'Paramètres'!$B$5),0))</f>
        <v/>
      </c>
      <c r="N112" s="22">
        <f>IF($C112="","",IFERROR(VLOOKUP($C112,'Employés'!$A$5:$F$104,4,FALSE),0))</f>
        <v/>
      </c>
      <c r="O112" s="22">
        <f>IF($B112="","",IFERROR(($L112*$N112)+($M112*$N112*'Paramètres'!$B$6),0))</f>
        <v/>
      </c>
      <c r="P112" s="9" t="n"/>
      <c r="Q112" s="23">
        <f>IF($B112="","",IF(OR($C112="",$D112="",$E112="",$F112="",$G112="",$H112=""),"À compléter",IF(OR($J112&lt;0,$H112&gt;$J112,$N112=0),"À corriger",IF($P112="","À approuver",IF($P112="Refusé","Refusée",IF($P112="Approuvé","Approuvée","À approuver"))))))</f>
        <v/>
      </c>
    </row>
    <row r="113">
      <c r="A113" s="19">
        <f>IF($B113="","",ROW()-5)</f>
        <v/>
      </c>
      <c r="B113" s="8" t="n"/>
      <c r="C113" s="13" t="n"/>
      <c r="D113" s="9" t="n"/>
      <c r="E113" s="9" t="n"/>
      <c r="F113" s="20" t="n"/>
      <c r="G113" s="20" t="n"/>
      <c r="H113" s="7" t="n"/>
      <c r="I113" s="21">
        <f>IF($B113="","",IFERROR(IF(OR(WEEKDAY($B113,2)&gt;5,COUNTIF('Paramètres'!$E$5:$E$54,$B113)&gt;0),0,VLOOKUP($C113,'Employés'!$A$5:$F$104,5,FALSE)/'Paramètres'!$B$7),0))</f>
        <v/>
      </c>
      <c r="J113" s="21">
        <f>IF(OR($F113="",$G113=""),"",IFERROR(($G113-$F113+IF($G113&lt;$F113,1,0))*24,0))</f>
        <v/>
      </c>
      <c r="K113" s="21">
        <f>IF($J113="","",IFERROR(MAX(0,$J113-$H113),0))</f>
        <v/>
      </c>
      <c r="L113" s="21">
        <f>IF($K113="","",IFERROR(MIN($K113,'Paramètres'!$B$5),0))</f>
        <v/>
      </c>
      <c r="M113" s="21">
        <f>IF($K113="","",IFERROR(MAX(0,$K113-'Paramètres'!$B$5),0))</f>
        <v/>
      </c>
      <c r="N113" s="22">
        <f>IF($C113="","",IFERROR(VLOOKUP($C113,'Employés'!$A$5:$F$104,4,FALSE),0))</f>
        <v/>
      </c>
      <c r="O113" s="22">
        <f>IF($B113="","",IFERROR(($L113*$N113)+($M113*$N113*'Paramètres'!$B$6),0))</f>
        <v/>
      </c>
      <c r="P113" s="9" t="n"/>
      <c r="Q113" s="23">
        <f>IF($B113="","",IF(OR($C113="",$D113="",$E113="",$F113="",$G113="",$H113=""),"À compléter",IF(OR($J113&lt;0,$H113&gt;$J113,$N113=0),"À corriger",IF($P113="","À approuver",IF($P113="Refusé","Refusée",IF($P113="Approuvé","Approuvée","À approuver"))))))</f>
        <v/>
      </c>
    </row>
    <row r="114">
      <c r="A114" s="19">
        <f>IF($B114="","",ROW()-5)</f>
        <v/>
      </c>
      <c r="B114" s="8" t="n"/>
      <c r="C114" s="13" t="n"/>
      <c r="D114" s="9" t="n"/>
      <c r="E114" s="9" t="n"/>
      <c r="F114" s="20" t="n"/>
      <c r="G114" s="20" t="n"/>
      <c r="H114" s="7" t="n"/>
      <c r="I114" s="21">
        <f>IF($B114="","",IFERROR(IF(OR(WEEKDAY($B114,2)&gt;5,COUNTIF('Paramètres'!$E$5:$E$54,$B114)&gt;0),0,VLOOKUP($C114,'Employés'!$A$5:$F$104,5,FALSE)/'Paramètres'!$B$7),0))</f>
        <v/>
      </c>
      <c r="J114" s="21">
        <f>IF(OR($F114="",$G114=""),"",IFERROR(($G114-$F114+IF($G114&lt;$F114,1,0))*24,0))</f>
        <v/>
      </c>
      <c r="K114" s="21">
        <f>IF($J114="","",IFERROR(MAX(0,$J114-$H114),0))</f>
        <v/>
      </c>
      <c r="L114" s="21">
        <f>IF($K114="","",IFERROR(MIN($K114,'Paramètres'!$B$5),0))</f>
        <v/>
      </c>
      <c r="M114" s="21">
        <f>IF($K114="","",IFERROR(MAX(0,$K114-'Paramètres'!$B$5),0))</f>
        <v/>
      </c>
      <c r="N114" s="22">
        <f>IF($C114="","",IFERROR(VLOOKUP($C114,'Employés'!$A$5:$F$104,4,FALSE),0))</f>
        <v/>
      </c>
      <c r="O114" s="22">
        <f>IF($B114="","",IFERROR(($L114*$N114)+($M114*$N114*'Paramètres'!$B$6),0))</f>
        <v/>
      </c>
      <c r="P114" s="9" t="n"/>
      <c r="Q114" s="23">
        <f>IF($B114="","",IF(OR($C114="",$D114="",$E114="",$F114="",$G114="",$H114=""),"À compléter",IF(OR($J114&lt;0,$H114&gt;$J114,$N114=0),"À corriger",IF($P114="","À approuver",IF($P114="Refusé","Refusée",IF($P114="Approuvé","Approuvée","À approuver"))))))</f>
        <v/>
      </c>
    </row>
    <row r="115">
      <c r="A115" s="19">
        <f>IF($B115="","",ROW()-5)</f>
        <v/>
      </c>
      <c r="B115" s="8" t="n"/>
      <c r="C115" s="13" t="n"/>
      <c r="D115" s="9" t="n"/>
      <c r="E115" s="9" t="n"/>
      <c r="F115" s="20" t="n"/>
      <c r="G115" s="20" t="n"/>
      <c r="H115" s="7" t="n"/>
      <c r="I115" s="21">
        <f>IF($B115="","",IFERROR(IF(OR(WEEKDAY($B115,2)&gt;5,COUNTIF('Paramètres'!$E$5:$E$54,$B115)&gt;0),0,VLOOKUP($C115,'Employés'!$A$5:$F$104,5,FALSE)/'Paramètres'!$B$7),0))</f>
        <v/>
      </c>
      <c r="J115" s="21">
        <f>IF(OR($F115="",$G115=""),"",IFERROR(($G115-$F115+IF($G115&lt;$F115,1,0))*24,0))</f>
        <v/>
      </c>
      <c r="K115" s="21">
        <f>IF($J115="","",IFERROR(MAX(0,$J115-$H115),0))</f>
        <v/>
      </c>
      <c r="L115" s="21">
        <f>IF($K115="","",IFERROR(MIN($K115,'Paramètres'!$B$5),0))</f>
        <v/>
      </c>
      <c r="M115" s="21">
        <f>IF($K115="","",IFERROR(MAX(0,$K115-'Paramètres'!$B$5),0))</f>
        <v/>
      </c>
      <c r="N115" s="22">
        <f>IF($C115="","",IFERROR(VLOOKUP($C115,'Employés'!$A$5:$F$104,4,FALSE),0))</f>
        <v/>
      </c>
      <c r="O115" s="22">
        <f>IF($B115="","",IFERROR(($L115*$N115)+($M115*$N115*'Paramètres'!$B$6),0))</f>
        <v/>
      </c>
      <c r="P115" s="9" t="n"/>
      <c r="Q115" s="23">
        <f>IF($B115="","",IF(OR($C115="",$D115="",$E115="",$F115="",$G115="",$H115=""),"À compléter",IF(OR($J115&lt;0,$H115&gt;$J115,$N115=0),"À corriger",IF($P115="","À approuver",IF($P115="Refusé","Refusée",IF($P115="Approuvé","Approuvée","À approuver"))))))</f>
        <v/>
      </c>
    </row>
    <row r="116">
      <c r="A116" s="19">
        <f>IF($B116="","",ROW()-5)</f>
        <v/>
      </c>
      <c r="B116" s="8" t="n"/>
      <c r="C116" s="13" t="n"/>
      <c r="D116" s="9" t="n"/>
      <c r="E116" s="9" t="n"/>
      <c r="F116" s="20" t="n"/>
      <c r="G116" s="20" t="n"/>
      <c r="H116" s="7" t="n"/>
      <c r="I116" s="21">
        <f>IF($B116="","",IFERROR(IF(OR(WEEKDAY($B116,2)&gt;5,COUNTIF('Paramètres'!$E$5:$E$54,$B116)&gt;0),0,VLOOKUP($C116,'Employés'!$A$5:$F$104,5,FALSE)/'Paramètres'!$B$7),0))</f>
        <v/>
      </c>
      <c r="J116" s="21">
        <f>IF(OR($F116="",$G116=""),"",IFERROR(($G116-$F116+IF($G116&lt;$F116,1,0))*24,0))</f>
        <v/>
      </c>
      <c r="K116" s="21">
        <f>IF($J116="","",IFERROR(MAX(0,$J116-$H116),0))</f>
        <v/>
      </c>
      <c r="L116" s="21">
        <f>IF($K116="","",IFERROR(MIN($K116,'Paramètres'!$B$5),0))</f>
        <v/>
      </c>
      <c r="M116" s="21">
        <f>IF($K116="","",IFERROR(MAX(0,$K116-'Paramètres'!$B$5),0))</f>
        <v/>
      </c>
      <c r="N116" s="22">
        <f>IF($C116="","",IFERROR(VLOOKUP($C116,'Employés'!$A$5:$F$104,4,FALSE),0))</f>
        <v/>
      </c>
      <c r="O116" s="22">
        <f>IF($B116="","",IFERROR(($L116*$N116)+($M116*$N116*'Paramètres'!$B$6),0))</f>
        <v/>
      </c>
      <c r="P116" s="9" t="n"/>
      <c r="Q116" s="23">
        <f>IF($B116="","",IF(OR($C116="",$D116="",$E116="",$F116="",$G116="",$H116=""),"À compléter",IF(OR($J116&lt;0,$H116&gt;$J116,$N116=0),"À corriger",IF($P116="","À approuver",IF($P116="Refusé","Refusée",IF($P116="Approuvé","Approuvée","À approuver"))))))</f>
        <v/>
      </c>
    </row>
    <row r="117">
      <c r="A117" s="19">
        <f>IF($B117="","",ROW()-5)</f>
        <v/>
      </c>
      <c r="B117" s="8" t="n"/>
      <c r="C117" s="13" t="n"/>
      <c r="D117" s="9" t="n"/>
      <c r="E117" s="9" t="n"/>
      <c r="F117" s="20" t="n"/>
      <c r="G117" s="20" t="n"/>
      <c r="H117" s="7" t="n"/>
      <c r="I117" s="21">
        <f>IF($B117="","",IFERROR(IF(OR(WEEKDAY($B117,2)&gt;5,COUNTIF('Paramètres'!$E$5:$E$54,$B117)&gt;0),0,VLOOKUP($C117,'Employés'!$A$5:$F$104,5,FALSE)/'Paramètres'!$B$7),0))</f>
        <v/>
      </c>
      <c r="J117" s="21">
        <f>IF(OR($F117="",$G117=""),"",IFERROR(($G117-$F117+IF($G117&lt;$F117,1,0))*24,0))</f>
        <v/>
      </c>
      <c r="K117" s="21">
        <f>IF($J117="","",IFERROR(MAX(0,$J117-$H117),0))</f>
        <v/>
      </c>
      <c r="L117" s="21">
        <f>IF($K117="","",IFERROR(MIN($K117,'Paramètres'!$B$5),0))</f>
        <v/>
      </c>
      <c r="M117" s="21">
        <f>IF($K117="","",IFERROR(MAX(0,$K117-'Paramètres'!$B$5),0))</f>
        <v/>
      </c>
      <c r="N117" s="22">
        <f>IF($C117="","",IFERROR(VLOOKUP($C117,'Employés'!$A$5:$F$104,4,FALSE),0))</f>
        <v/>
      </c>
      <c r="O117" s="22">
        <f>IF($B117="","",IFERROR(($L117*$N117)+($M117*$N117*'Paramètres'!$B$6),0))</f>
        <v/>
      </c>
      <c r="P117" s="9" t="n"/>
      <c r="Q117" s="23">
        <f>IF($B117="","",IF(OR($C117="",$D117="",$E117="",$F117="",$G117="",$H117=""),"À compléter",IF(OR($J117&lt;0,$H117&gt;$J117,$N117=0),"À corriger",IF($P117="","À approuver",IF($P117="Refusé","Refusée",IF($P117="Approuvé","Approuvée","À approuver"))))))</f>
        <v/>
      </c>
    </row>
    <row r="118">
      <c r="A118" s="19">
        <f>IF($B118="","",ROW()-5)</f>
        <v/>
      </c>
      <c r="B118" s="8" t="n"/>
      <c r="C118" s="13" t="n"/>
      <c r="D118" s="9" t="n"/>
      <c r="E118" s="9" t="n"/>
      <c r="F118" s="20" t="n"/>
      <c r="G118" s="20" t="n"/>
      <c r="H118" s="7" t="n"/>
      <c r="I118" s="21">
        <f>IF($B118="","",IFERROR(IF(OR(WEEKDAY($B118,2)&gt;5,COUNTIF('Paramètres'!$E$5:$E$54,$B118)&gt;0),0,VLOOKUP($C118,'Employés'!$A$5:$F$104,5,FALSE)/'Paramètres'!$B$7),0))</f>
        <v/>
      </c>
      <c r="J118" s="21">
        <f>IF(OR($F118="",$G118=""),"",IFERROR(($G118-$F118+IF($G118&lt;$F118,1,0))*24,0))</f>
        <v/>
      </c>
      <c r="K118" s="21">
        <f>IF($J118="","",IFERROR(MAX(0,$J118-$H118),0))</f>
        <v/>
      </c>
      <c r="L118" s="21">
        <f>IF($K118="","",IFERROR(MIN($K118,'Paramètres'!$B$5),0))</f>
        <v/>
      </c>
      <c r="M118" s="21">
        <f>IF($K118="","",IFERROR(MAX(0,$K118-'Paramètres'!$B$5),0))</f>
        <v/>
      </c>
      <c r="N118" s="22">
        <f>IF($C118="","",IFERROR(VLOOKUP($C118,'Employés'!$A$5:$F$104,4,FALSE),0))</f>
        <v/>
      </c>
      <c r="O118" s="22">
        <f>IF($B118="","",IFERROR(($L118*$N118)+($M118*$N118*'Paramètres'!$B$6),0))</f>
        <v/>
      </c>
      <c r="P118" s="9" t="n"/>
      <c r="Q118" s="23">
        <f>IF($B118="","",IF(OR($C118="",$D118="",$E118="",$F118="",$G118="",$H118=""),"À compléter",IF(OR($J118&lt;0,$H118&gt;$J118,$N118=0),"À corriger",IF($P118="","À approuver",IF($P118="Refusé","Refusée",IF($P118="Approuvé","Approuvée","À approuver"))))))</f>
        <v/>
      </c>
    </row>
    <row r="119">
      <c r="A119" s="19">
        <f>IF($B119="","",ROW()-5)</f>
        <v/>
      </c>
      <c r="B119" s="8" t="n"/>
      <c r="C119" s="13" t="n"/>
      <c r="D119" s="9" t="n"/>
      <c r="E119" s="9" t="n"/>
      <c r="F119" s="20" t="n"/>
      <c r="G119" s="20" t="n"/>
      <c r="H119" s="7" t="n"/>
      <c r="I119" s="21">
        <f>IF($B119="","",IFERROR(IF(OR(WEEKDAY($B119,2)&gt;5,COUNTIF('Paramètres'!$E$5:$E$54,$B119)&gt;0),0,VLOOKUP($C119,'Employés'!$A$5:$F$104,5,FALSE)/'Paramètres'!$B$7),0))</f>
        <v/>
      </c>
      <c r="J119" s="21">
        <f>IF(OR($F119="",$G119=""),"",IFERROR(($G119-$F119+IF($G119&lt;$F119,1,0))*24,0))</f>
        <v/>
      </c>
      <c r="K119" s="21">
        <f>IF($J119="","",IFERROR(MAX(0,$J119-$H119),0))</f>
        <v/>
      </c>
      <c r="L119" s="21">
        <f>IF($K119="","",IFERROR(MIN($K119,'Paramètres'!$B$5),0))</f>
        <v/>
      </c>
      <c r="M119" s="21">
        <f>IF($K119="","",IFERROR(MAX(0,$K119-'Paramètres'!$B$5),0))</f>
        <v/>
      </c>
      <c r="N119" s="22">
        <f>IF($C119="","",IFERROR(VLOOKUP($C119,'Employés'!$A$5:$F$104,4,FALSE),0))</f>
        <v/>
      </c>
      <c r="O119" s="22">
        <f>IF($B119="","",IFERROR(($L119*$N119)+($M119*$N119*'Paramètres'!$B$6),0))</f>
        <v/>
      </c>
      <c r="P119" s="9" t="n"/>
      <c r="Q119" s="23">
        <f>IF($B119="","",IF(OR($C119="",$D119="",$E119="",$F119="",$G119="",$H119=""),"À compléter",IF(OR($J119&lt;0,$H119&gt;$J119,$N119=0),"À corriger",IF($P119="","À approuver",IF($P119="Refusé","Refusée",IF($P119="Approuvé","Approuvée","À approuver"))))))</f>
        <v/>
      </c>
    </row>
    <row r="120">
      <c r="A120" s="19">
        <f>IF($B120="","",ROW()-5)</f>
        <v/>
      </c>
      <c r="B120" s="8" t="n"/>
      <c r="C120" s="13" t="n"/>
      <c r="D120" s="9" t="n"/>
      <c r="E120" s="9" t="n"/>
      <c r="F120" s="20" t="n"/>
      <c r="G120" s="20" t="n"/>
      <c r="H120" s="7" t="n"/>
      <c r="I120" s="21">
        <f>IF($B120="","",IFERROR(IF(OR(WEEKDAY($B120,2)&gt;5,COUNTIF('Paramètres'!$E$5:$E$54,$B120)&gt;0),0,VLOOKUP($C120,'Employés'!$A$5:$F$104,5,FALSE)/'Paramètres'!$B$7),0))</f>
        <v/>
      </c>
      <c r="J120" s="21">
        <f>IF(OR($F120="",$G120=""),"",IFERROR(($G120-$F120+IF($G120&lt;$F120,1,0))*24,0))</f>
        <v/>
      </c>
      <c r="K120" s="21">
        <f>IF($J120="","",IFERROR(MAX(0,$J120-$H120),0))</f>
        <v/>
      </c>
      <c r="L120" s="21">
        <f>IF($K120="","",IFERROR(MIN($K120,'Paramètres'!$B$5),0))</f>
        <v/>
      </c>
      <c r="M120" s="21">
        <f>IF($K120="","",IFERROR(MAX(0,$K120-'Paramètres'!$B$5),0))</f>
        <v/>
      </c>
      <c r="N120" s="22">
        <f>IF($C120="","",IFERROR(VLOOKUP($C120,'Employés'!$A$5:$F$104,4,FALSE),0))</f>
        <v/>
      </c>
      <c r="O120" s="22">
        <f>IF($B120="","",IFERROR(($L120*$N120)+($M120*$N120*'Paramètres'!$B$6),0))</f>
        <v/>
      </c>
      <c r="P120" s="9" t="n"/>
      <c r="Q120" s="23">
        <f>IF($B120="","",IF(OR($C120="",$D120="",$E120="",$F120="",$G120="",$H120=""),"À compléter",IF(OR($J120&lt;0,$H120&gt;$J120,$N120=0),"À corriger",IF($P120="","À approuver",IF($P120="Refusé","Refusée",IF($P120="Approuvé","Approuvée","À approuver"))))))</f>
        <v/>
      </c>
    </row>
    <row r="121">
      <c r="A121" s="19">
        <f>IF($B121="","",ROW()-5)</f>
        <v/>
      </c>
      <c r="B121" s="8" t="n"/>
      <c r="C121" s="13" t="n"/>
      <c r="D121" s="9" t="n"/>
      <c r="E121" s="9" t="n"/>
      <c r="F121" s="20" t="n"/>
      <c r="G121" s="20" t="n"/>
      <c r="H121" s="7" t="n"/>
      <c r="I121" s="21">
        <f>IF($B121="","",IFERROR(IF(OR(WEEKDAY($B121,2)&gt;5,COUNTIF('Paramètres'!$E$5:$E$54,$B121)&gt;0),0,VLOOKUP($C121,'Employés'!$A$5:$F$104,5,FALSE)/'Paramètres'!$B$7),0))</f>
        <v/>
      </c>
      <c r="J121" s="21">
        <f>IF(OR($F121="",$G121=""),"",IFERROR(($G121-$F121+IF($G121&lt;$F121,1,0))*24,0))</f>
        <v/>
      </c>
      <c r="K121" s="21">
        <f>IF($J121="","",IFERROR(MAX(0,$J121-$H121),0))</f>
        <v/>
      </c>
      <c r="L121" s="21">
        <f>IF($K121="","",IFERROR(MIN($K121,'Paramètres'!$B$5),0))</f>
        <v/>
      </c>
      <c r="M121" s="21">
        <f>IF($K121="","",IFERROR(MAX(0,$K121-'Paramètres'!$B$5),0))</f>
        <v/>
      </c>
      <c r="N121" s="22">
        <f>IF($C121="","",IFERROR(VLOOKUP($C121,'Employés'!$A$5:$F$104,4,FALSE),0))</f>
        <v/>
      </c>
      <c r="O121" s="22">
        <f>IF($B121="","",IFERROR(($L121*$N121)+($M121*$N121*'Paramètres'!$B$6),0))</f>
        <v/>
      </c>
      <c r="P121" s="9" t="n"/>
      <c r="Q121" s="23">
        <f>IF($B121="","",IF(OR($C121="",$D121="",$E121="",$F121="",$G121="",$H121=""),"À compléter",IF(OR($J121&lt;0,$H121&gt;$J121,$N121=0),"À corriger",IF($P121="","À approuver",IF($P121="Refusé","Refusée",IF($P121="Approuvé","Approuvée","À approuver"))))))</f>
        <v/>
      </c>
    </row>
    <row r="122">
      <c r="A122" s="19">
        <f>IF($B122="","",ROW()-5)</f>
        <v/>
      </c>
      <c r="B122" s="8" t="n"/>
      <c r="C122" s="13" t="n"/>
      <c r="D122" s="9" t="n"/>
      <c r="E122" s="9" t="n"/>
      <c r="F122" s="20" t="n"/>
      <c r="G122" s="20" t="n"/>
      <c r="H122" s="7" t="n"/>
      <c r="I122" s="21">
        <f>IF($B122="","",IFERROR(IF(OR(WEEKDAY($B122,2)&gt;5,COUNTIF('Paramètres'!$E$5:$E$54,$B122)&gt;0),0,VLOOKUP($C122,'Employés'!$A$5:$F$104,5,FALSE)/'Paramètres'!$B$7),0))</f>
        <v/>
      </c>
      <c r="J122" s="21">
        <f>IF(OR($F122="",$G122=""),"",IFERROR(($G122-$F122+IF($G122&lt;$F122,1,0))*24,0))</f>
        <v/>
      </c>
      <c r="K122" s="21">
        <f>IF($J122="","",IFERROR(MAX(0,$J122-$H122),0))</f>
        <v/>
      </c>
      <c r="L122" s="21">
        <f>IF($K122="","",IFERROR(MIN($K122,'Paramètres'!$B$5),0))</f>
        <v/>
      </c>
      <c r="M122" s="21">
        <f>IF($K122="","",IFERROR(MAX(0,$K122-'Paramètres'!$B$5),0))</f>
        <v/>
      </c>
      <c r="N122" s="22">
        <f>IF($C122="","",IFERROR(VLOOKUP($C122,'Employés'!$A$5:$F$104,4,FALSE),0))</f>
        <v/>
      </c>
      <c r="O122" s="22">
        <f>IF($B122="","",IFERROR(($L122*$N122)+($M122*$N122*'Paramètres'!$B$6),0))</f>
        <v/>
      </c>
      <c r="P122" s="9" t="n"/>
      <c r="Q122" s="23">
        <f>IF($B122="","",IF(OR($C122="",$D122="",$E122="",$F122="",$G122="",$H122=""),"À compléter",IF(OR($J122&lt;0,$H122&gt;$J122,$N122=0),"À corriger",IF($P122="","À approuver",IF($P122="Refusé","Refusée",IF($P122="Approuvé","Approuvée","À approuver"))))))</f>
        <v/>
      </c>
    </row>
    <row r="123">
      <c r="A123" s="19">
        <f>IF($B123="","",ROW()-5)</f>
        <v/>
      </c>
      <c r="B123" s="8" t="n"/>
      <c r="C123" s="13" t="n"/>
      <c r="D123" s="9" t="n"/>
      <c r="E123" s="9" t="n"/>
      <c r="F123" s="20" t="n"/>
      <c r="G123" s="20" t="n"/>
      <c r="H123" s="7" t="n"/>
      <c r="I123" s="21">
        <f>IF($B123="","",IFERROR(IF(OR(WEEKDAY($B123,2)&gt;5,COUNTIF('Paramètres'!$E$5:$E$54,$B123)&gt;0),0,VLOOKUP($C123,'Employés'!$A$5:$F$104,5,FALSE)/'Paramètres'!$B$7),0))</f>
        <v/>
      </c>
      <c r="J123" s="21">
        <f>IF(OR($F123="",$G123=""),"",IFERROR(($G123-$F123+IF($G123&lt;$F123,1,0))*24,0))</f>
        <v/>
      </c>
      <c r="K123" s="21">
        <f>IF($J123="","",IFERROR(MAX(0,$J123-$H123),0))</f>
        <v/>
      </c>
      <c r="L123" s="21">
        <f>IF($K123="","",IFERROR(MIN($K123,'Paramètres'!$B$5),0))</f>
        <v/>
      </c>
      <c r="M123" s="21">
        <f>IF($K123="","",IFERROR(MAX(0,$K123-'Paramètres'!$B$5),0))</f>
        <v/>
      </c>
      <c r="N123" s="22">
        <f>IF($C123="","",IFERROR(VLOOKUP($C123,'Employés'!$A$5:$F$104,4,FALSE),0))</f>
        <v/>
      </c>
      <c r="O123" s="22">
        <f>IF($B123="","",IFERROR(($L123*$N123)+($M123*$N123*'Paramètres'!$B$6),0))</f>
        <v/>
      </c>
      <c r="P123" s="9" t="n"/>
      <c r="Q123" s="23">
        <f>IF($B123="","",IF(OR($C123="",$D123="",$E123="",$F123="",$G123="",$H123=""),"À compléter",IF(OR($J123&lt;0,$H123&gt;$J123,$N123=0),"À corriger",IF($P123="","À approuver",IF($P123="Refusé","Refusée",IF($P123="Approuvé","Approuvée","À approuver"))))))</f>
        <v/>
      </c>
    </row>
    <row r="124">
      <c r="A124" s="19">
        <f>IF($B124="","",ROW()-5)</f>
        <v/>
      </c>
      <c r="B124" s="8" t="n"/>
      <c r="C124" s="13" t="n"/>
      <c r="D124" s="9" t="n"/>
      <c r="E124" s="9" t="n"/>
      <c r="F124" s="20" t="n"/>
      <c r="G124" s="20" t="n"/>
      <c r="H124" s="7" t="n"/>
      <c r="I124" s="21">
        <f>IF($B124="","",IFERROR(IF(OR(WEEKDAY($B124,2)&gt;5,COUNTIF('Paramètres'!$E$5:$E$54,$B124)&gt;0),0,VLOOKUP($C124,'Employés'!$A$5:$F$104,5,FALSE)/'Paramètres'!$B$7),0))</f>
        <v/>
      </c>
      <c r="J124" s="21">
        <f>IF(OR($F124="",$G124=""),"",IFERROR(($G124-$F124+IF($G124&lt;$F124,1,0))*24,0))</f>
        <v/>
      </c>
      <c r="K124" s="21">
        <f>IF($J124="","",IFERROR(MAX(0,$J124-$H124),0))</f>
        <v/>
      </c>
      <c r="L124" s="21">
        <f>IF($K124="","",IFERROR(MIN($K124,'Paramètres'!$B$5),0))</f>
        <v/>
      </c>
      <c r="M124" s="21">
        <f>IF($K124="","",IFERROR(MAX(0,$K124-'Paramètres'!$B$5),0))</f>
        <v/>
      </c>
      <c r="N124" s="22">
        <f>IF($C124="","",IFERROR(VLOOKUP($C124,'Employés'!$A$5:$F$104,4,FALSE),0))</f>
        <v/>
      </c>
      <c r="O124" s="22">
        <f>IF($B124="","",IFERROR(($L124*$N124)+($M124*$N124*'Paramètres'!$B$6),0))</f>
        <v/>
      </c>
      <c r="P124" s="9" t="n"/>
      <c r="Q124" s="23">
        <f>IF($B124="","",IF(OR($C124="",$D124="",$E124="",$F124="",$G124="",$H124=""),"À compléter",IF(OR($J124&lt;0,$H124&gt;$J124,$N124=0),"À corriger",IF($P124="","À approuver",IF($P124="Refusé","Refusée",IF($P124="Approuvé","Approuvée","À approuver"))))))</f>
        <v/>
      </c>
    </row>
    <row r="125">
      <c r="A125" s="19">
        <f>IF($B125="","",ROW()-5)</f>
        <v/>
      </c>
      <c r="B125" s="8" t="n"/>
      <c r="C125" s="13" t="n"/>
      <c r="D125" s="9" t="n"/>
      <c r="E125" s="9" t="n"/>
      <c r="F125" s="20" t="n"/>
      <c r="G125" s="20" t="n"/>
      <c r="H125" s="7" t="n"/>
      <c r="I125" s="21">
        <f>IF($B125="","",IFERROR(IF(OR(WEEKDAY($B125,2)&gt;5,COUNTIF('Paramètres'!$E$5:$E$54,$B125)&gt;0),0,VLOOKUP($C125,'Employés'!$A$5:$F$104,5,FALSE)/'Paramètres'!$B$7),0))</f>
        <v/>
      </c>
      <c r="J125" s="21">
        <f>IF(OR($F125="",$G125=""),"",IFERROR(($G125-$F125+IF($G125&lt;$F125,1,0))*24,0))</f>
        <v/>
      </c>
      <c r="K125" s="21">
        <f>IF($J125="","",IFERROR(MAX(0,$J125-$H125),0))</f>
        <v/>
      </c>
      <c r="L125" s="21">
        <f>IF($K125="","",IFERROR(MIN($K125,'Paramètres'!$B$5),0))</f>
        <v/>
      </c>
      <c r="M125" s="21">
        <f>IF($K125="","",IFERROR(MAX(0,$K125-'Paramètres'!$B$5),0))</f>
        <v/>
      </c>
      <c r="N125" s="22">
        <f>IF($C125="","",IFERROR(VLOOKUP($C125,'Employés'!$A$5:$F$104,4,FALSE),0))</f>
        <v/>
      </c>
      <c r="O125" s="22">
        <f>IF($B125="","",IFERROR(($L125*$N125)+($M125*$N125*'Paramètres'!$B$6),0))</f>
        <v/>
      </c>
      <c r="P125" s="9" t="n"/>
      <c r="Q125" s="23">
        <f>IF($B125="","",IF(OR($C125="",$D125="",$E125="",$F125="",$G125="",$H125=""),"À compléter",IF(OR($J125&lt;0,$H125&gt;$J125,$N125=0),"À corriger",IF($P125="","À approuver",IF($P125="Refusé","Refusée",IF($P125="Approuvé","Approuvée","À approuver"))))))</f>
        <v/>
      </c>
    </row>
    <row r="126">
      <c r="A126" s="19">
        <f>IF($B126="","",ROW()-5)</f>
        <v/>
      </c>
      <c r="B126" s="8" t="n"/>
      <c r="C126" s="13" t="n"/>
      <c r="D126" s="9" t="n"/>
      <c r="E126" s="9" t="n"/>
      <c r="F126" s="20" t="n"/>
      <c r="G126" s="20" t="n"/>
      <c r="H126" s="7" t="n"/>
      <c r="I126" s="21">
        <f>IF($B126="","",IFERROR(IF(OR(WEEKDAY($B126,2)&gt;5,COUNTIF('Paramètres'!$E$5:$E$54,$B126)&gt;0),0,VLOOKUP($C126,'Employés'!$A$5:$F$104,5,FALSE)/'Paramètres'!$B$7),0))</f>
        <v/>
      </c>
      <c r="J126" s="21">
        <f>IF(OR($F126="",$G126=""),"",IFERROR(($G126-$F126+IF($G126&lt;$F126,1,0))*24,0))</f>
        <v/>
      </c>
      <c r="K126" s="21">
        <f>IF($J126="","",IFERROR(MAX(0,$J126-$H126),0))</f>
        <v/>
      </c>
      <c r="L126" s="21">
        <f>IF($K126="","",IFERROR(MIN($K126,'Paramètres'!$B$5),0))</f>
        <v/>
      </c>
      <c r="M126" s="21">
        <f>IF($K126="","",IFERROR(MAX(0,$K126-'Paramètres'!$B$5),0))</f>
        <v/>
      </c>
      <c r="N126" s="22">
        <f>IF($C126="","",IFERROR(VLOOKUP($C126,'Employés'!$A$5:$F$104,4,FALSE),0))</f>
        <v/>
      </c>
      <c r="O126" s="22">
        <f>IF($B126="","",IFERROR(($L126*$N126)+($M126*$N126*'Paramètres'!$B$6),0))</f>
        <v/>
      </c>
      <c r="P126" s="9" t="n"/>
      <c r="Q126" s="23">
        <f>IF($B126="","",IF(OR($C126="",$D126="",$E126="",$F126="",$G126="",$H126=""),"À compléter",IF(OR($J126&lt;0,$H126&gt;$J126,$N126=0),"À corriger",IF($P126="","À approuver",IF($P126="Refusé","Refusée",IF($P126="Approuvé","Approuvée","À approuver"))))))</f>
        <v/>
      </c>
    </row>
    <row r="127">
      <c r="A127" s="19">
        <f>IF($B127="","",ROW()-5)</f>
        <v/>
      </c>
      <c r="B127" s="8" t="n"/>
      <c r="C127" s="13" t="n"/>
      <c r="D127" s="9" t="n"/>
      <c r="E127" s="9" t="n"/>
      <c r="F127" s="20" t="n"/>
      <c r="G127" s="20" t="n"/>
      <c r="H127" s="7" t="n"/>
      <c r="I127" s="21">
        <f>IF($B127="","",IFERROR(IF(OR(WEEKDAY($B127,2)&gt;5,COUNTIF('Paramètres'!$E$5:$E$54,$B127)&gt;0),0,VLOOKUP($C127,'Employés'!$A$5:$F$104,5,FALSE)/'Paramètres'!$B$7),0))</f>
        <v/>
      </c>
      <c r="J127" s="21">
        <f>IF(OR($F127="",$G127=""),"",IFERROR(($G127-$F127+IF($G127&lt;$F127,1,0))*24,0))</f>
        <v/>
      </c>
      <c r="K127" s="21">
        <f>IF($J127="","",IFERROR(MAX(0,$J127-$H127),0))</f>
        <v/>
      </c>
      <c r="L127" s="21">
        <f>IF($K127="","",IFERROR(MIN($K127,'Paramètres'!$B$5),0))</f>
        <v/>
      </c>
      <c r="M127" s="21">
        <f>IF($K127="","",IFERROR(MAX(0,$K127-'Paramètres'!$B$5),0))</f>
        <v/>
      </c>
      <c r="N127" s="22">
        <f>IF($C127="","",IFERROR(VLOOKUP($C127,'Employés'!$A$5:$F$104,4,FALSE),0))</f>
        <v/>
      </c>
      <c r="O127" s="22">
        <f>IF($B127="","",IFERROR(($L127*$N127)+($M127*$N127*'Paramètres'!$B$6),0))</f>
        <v/>
      </c>
      <c r="P127" s="9" t="n"/>
      <c r="Q127" s="23">
        <f>IF($B127="","",IF(OR($C127="",$D127="",$E127="",$F127="",$G127="",$H127=""),"À compléter",IF(OR($J127&lt;0,$H127&gt;$J127,$N127=0),"À corriger",IF($P127="","À approuver",IF($P127="Refusé","Refusée",IF($P127="Approuvé","Approuvée","À approuver"))))))</f>
        <v/>
      </c>
    </row>
    <row r="128">
      <c r="A128" s="19">
        <f>IF($B128="","",ROW()-5)</f>
        <v/>
      </c>
      <c r="B128" s="8" t="n"/>
      <c r="C128" s="13" t="n"/>
      <c r="D128" s="9" t="n"/>
      <c r="E128" s="9" t="n"/>
      <c r="F128" s="20" t="n"/>
      <c r="G128" s="20" t="n"/>
      <c r="H128" s="7" t="n"/>
      <c r="I128" s="21">
        <f>IF($B128="","",IFERROR(IF(OR(WEEKDAY($B128,2)&gt;5,COUNTIF('Paramètres'!$E$5:$E$54,$B128)&gt;0),0,VLOOKUP($C128,'Employés'!$A$5:$F$104,5,FALSE)/'Paramètres'!$B$7),0))</f>
        <v/>
      </c>
      <c r="J128" s="21">
        <f>IF(OR($F128="",$G128=""),"",IFERROR(($G128-$F128+IF($G128&lt;$F128,1,0))*24,0))</f>
        <v/>
      </c>
      <c r="K128" s="21">
        <f>IF($J128="","",IFERROR(MAX(0,$J128-$H128),0))</f>
        <v/>
      </c>
      <c r="L128" s="21">
        <f>IF($K128="","",IFERROR(MIN($K128,'Paramètres'!$B$5),0))</f>
        <v/>
      </c>
      <c r="M128" s="21">
        <f>IF($K128="","",IFERROR(MAX(0,$K128-'Paramètres'!$B$5),0))</f>
        <v/>
      </c>
      <c r="N128" s="22">
        <f>IF($C128="","",IFERROR(VLOOKUP($C128,'Employés'!$A$5:$F$104,4,FALSE),0))</f>
        <v/>
      </c>
      <c r="O128" s="22">
        <f>IF($B128="","",IFERROR(($L128*$N128)+($M128*$N128*'Paramètres'!$B$6),0))</f>
        <v/>
      </c>
      <c r="P128" s="9" t="n"/>
      <c r="Q128" s="23">
        <f>IF($B128="","",IF(OR($C128="",$D128="",$E128="",$F128="",$G128="",$H128=""),"À compléter",IF(OR($J128&lt;0,$H128&gt;$J128,$N128=0),"À corriger",IF($P128="","À approuver",IF($P128="Refusé","Refusée",IF($P128="Approuvé","Approuvée","À approuver"))))))</f>
        <v/>
      </c>
    </row>
    <row r="129">
      <c r="A129" s="19">
        <f>IF($B129="","",ROW()-5)</f>
        <v/>
      </c>
      <c r="B129" s="8" t="n"/>
      <c r="C129" s="13" t="n"/>
      <c r="D129" s="9" t="n"/>
      <c r="E129" s="9" t="n"/>
      <c r="F129" s="20" t="n"/>
      <c r="G129" s="20" t="n"/>
      <c r="H129" s="7" t="n"/>
      <c r="I129" s="21">
        <f>IF($B129="","",IFERROR(IF(OR(WEEKDAY($B129,2)&gt;5,COUNTIF('Paramètres'!$E$5:$E$54,$B129)&gt;0),0,VLOOKUP($C129,'Employés'!$A$5:$F$104,5,FALSE)/'Paramètres'!$B$7),0))</f>
        <v/>
      </c>
      <c r="J129" s="21">
        <f>IF(OR($F129="",$G129=""),"",IFERROR(($G129-$F129+IF($G129&lt;$F129,1,0))*24,0))</f>
        <v/>
      </c>
      <c r="K129" s="21">
        <f>IF($J129="","",IFERROR(MAX(0,$J129-$H129),0))</f>
        <v/>
      </c>
      <c r="L129" s="21">
        <f>IF($K129="","",IFERROR(MIN($K129,'Paramètres'!$B$5),0))</f>
        <v/>
      </c>
      <c r="M129" s="21">
        <f>IF($K129="","",IFERROR(MAX(0,$K129-'Paramètres'!$B$5),0))</f>
        <v/>
      </c>
      <c r="N129" s="22">
        <f>IF($C129="","",IFERROR(VLOOKUP($C129,'Employés'!$A$5:$F$104,4,FALSE),0))</f>
        <v/>
      </c>
      <c r="O129" s="22">
        <f>IF($B129="","",IFERROR(($L129*$N129)+($M129*$N129*'Paramètres'!$B$6),0))</f>
        <v/>
      </c>
      <c r="P129" s="9" t="n"/>
      <c r="Q129" s="23">
        <f>IF($B129="","",IF(OR($C129="",$D129="",$E129="",$F129="",$G129="",$H129=""),"À compléter",IF(OR($J129&lt;0,$H129&gt;$J129,$N129=0),"À corriger",IF($P129="","À approuver",IF($P129="Refusé","Refusée",IF($P129="Approuvé","Approuvée","À approuver"))))))</f>
        <v/>
      </c>
    </row>
    <row r="130">
      <c r="A130" s="19">
        <f>IF($B130="","",ROW()-5)</f>
        <v/>
      </c>
      <c r="B130" s="8" t="n"/>
      <c r="C130" s="13" t="n"/>
      <c r="D130" s="9" t="n"/>
      <c r="E130" s="9" t="n"/>
      <c r="F130" s="20" t="n"/>
      <c r="G130" s="20" t="n"/>
      <c r="H130" s="7" t="n"/>
      <c r="I130" s="21">
        <f>IF($B130="","",IFERROR(IF(OR(WEEKDAY($B130,2)&gt;5,COUNTIF('Paramètres'!$E$5:$E$54,$B130)&gt;0),0,VLOOKUP($C130,'Employés'!$A$5:$F$104,5,FALSE)/'Paramètres'!$B$7),0))</f>
        <v/>
      </c>
      <c r="J130" s="21">
        <f>IF(OR($F130="",$G130=""),"",IFERROR(($G130-$F130+IF($G130&lt;$F130,1,0))*24,0))</f>
        <v/>
      </c>
      <c r="K130" s="21">
        <f>IF($J130="","",IFERROR(MAX(0,$J130-$H130),0))</f>
        <v/>
      </c>
      <c r="L130" s="21">
        <f>IF($K130="","",IFERROR(MIN($K130,'Paramètres'!$B$5),0))</f>
        <v/>
      </c>
      <c r="M130" s="21">
        <f>IF($K130="","",IFERROR(MAX(0,$K130-'Paramètres'!$B$5),0))</f>
        <v/>
      </c>
      <c r="N130" s="22">
        <f>IF($C130="","",IFERROR(VLOOKUP($C130,'Employés'!$A$5:$F$104,4,FALSE),0))</f>
        <v/>
      </c>
      <c r="O130" s="22">
        <f>IF($B130="","",IFERROR(($L130*$N130)+($M130*$N130*'Paramètres'!$B$6),0))</f>
        <v/>
      </c>
      <c r="P130" s="9" t="n"/>
      <c r="Q130" s="23">
        <f>IF($B130="","",IF(OR($C130="",$D130="",$E130="",$F130="",$G130="",$H130=""),"À compléter",IF(OR($J130&lt;0,$H130&gt;$J130,$N130=0),"À corriger",IF($P130="","À approuver",IF($P130="Refusé","Refusée",IF($P130="Approuvé","Approuvée","À approuver"))))))</f>
        <v/>
      </c>
    </row>
    <row r="131">
      <c r="A131" s="19">
        <f>IF($B131="","",ROW()-5)</f>
        <v/>
      </c>
      <c r="B131" s="8" t="n"/>
      <c r="C131" s="13" t="n"/>
      <c r="D131" s="9" t="n"/>
      <c r="E131" s="9" t="n"/>
      <c r="F131" s="20" t="n"/>
      <c r="G131" s="20" t="n"/>
      <c r="H131" s="7" t="n"/>
      <c r="I131" s="21">
        <f>IF($B131="","",IFERROR(IF(OR(WEEKDAY($B131,2)&gt;5,COUNTIF('Paramètres'!$E$5:$E$54,$B131)&gt;0),0,VLOOKUP($C131,'Employés'!$A$5:$F$104,5,FALSE)/'Paramètres'!$B$7),0))</f>
        <v/>
      </c>
      <c r="J131" s="21">
        <f>IF(OR($F131="",$G131=""),"",IFERROR(($G131-$F131+IF($G131&lt;$F131,1,0))*24,0))</f>
        <v/>
      </c>
      <c r="K131" s="21">
        <f>IF($J131="","",IFERROR(MAX(0,$J131-$H131),0))</f>
        <v/>
      </c>
      <c r="L131" s="21">
        <f>IF($K131="","",IFERROR(MIN($K131,'Paramètres'!$B$5),0))</f>
        <v/>
      </c>
      <c r="M131" s="21">
        <f>IF($K131="","",IFERROR(MAX(0,$K131-'Paramètres'!$B$5),0))</f>
        <v/>
      </c>
      <c r="N131" s="22">
        <f>IF($C131="","",IFERROR(VLOOKUP($C131,'Employés'!$A$5:$F$104,4,FALSE),0))</f>
        <v/>
      </c>
      <c r="O131" s="22">
        <f>IF($B131="","",IFERROR(($L131*$N131)+($M131*$N131*'Paramètres'!$B$6),0))</f>
        <v/>
      </c>
      <c r="P131" s="9" t="n"/>
      <c r="Q131" s="23">
        <f>IF($B131="","",IF(OR($C131="",$D131="",$E131="",$F131="",$G131="",$H131=""),"À compléter",IF(OR($J131&lt;0,$H131&gt;$J131,$N131=0),"À corriger",IF($P131="","À approuver",IF($P131="Refusé","Refusée",IF($P131="Approuvé","Approuvée","À approuver"))))))</f>
        <v/>
      </c>
    </row>
    <row r="132">
      <c r="A132" s="19">
        <f>IF($B132="","",ROW()-5)</f>
        <v/>
      </c>
      <c r="B132" s="8" t="n"/>
      <c r="C132" s="13" t="n"/>
      <c r="D132" s="9" t="n"/>
      <c r="E132" s="9" t="n"/>
      <c r="F132" s="20" t="n"/>
      <c r="G132" s="20" t="n"/>
      <c r="H132" s="7" t="n"/>
      <c r="I132" s="21">
        <f>IF($B132="","",IFERROR(IF(OR(WEEKDAY($B132,2)&gt;5,COUNTIF('Paramètres'!$E$5:$E$54,$B132)&gt;0),0,VLOOKUP($C132,'Employés'!$A$5:$F$104,5,FALSE)/'Paramètres'!$B$7),0))</f>
        <v/>
      </c>
      <c r="J132" s="21">
        <f>IF(OR($F132="",$G132=""),"",IFERROR(($G132-$F132+IF($G132&lt;$F132,1,0))*24,0))</f>
        <v/>
      </c>
      <c r="K132" s="21">
        <f>IF($J132="","",IFERROR(MAX(0,$J132-$H132),0))</f>
        <v/>
      </c>
      <c r="L132" s="21">
        <f>IF($K132="","",IFERROR(MIN($K132,'Paramètres'!$B$5),0))</f>
        <v/>
      </c>
      <c r="M132" s="21">
        <f>IF($K132="","",IFERROR(MAX(0,$K132-'Paramètres'!$B$5),0))</f>
        <v/>
      </c>
      <c r="N132" s="22">
        <f>IF($C132="","",IFERROR(VLOOKUP($C132,'Employés'!$A$5:$F$104,4,FALSE),0))</f>
        <v/>
      </c>
      <c r="O132" s="22">
        <f>IF($B132="","",IFERROR(($L132*$N132)+($M132*$N132*'Paramètres'!$B$6),0))</f>
        <v/>
      </c>
      <c r="P132" s="9" t="n"/>
      <c r="Q132" s="23">
        <f>IF($B132="","",IF(OR($C132="",$D132="",$E132="",$F132="",$G132="",$H132=""),"À compléter",IF(OR($J132&lt;0,$H132&gt;$J132,$N132=0),"À corriger",IF($P132="","À approuver",IF($P132="Refusé","Refusée",IF($P132="Approuvé","Approuvée","À approuver"))))))</f>
        <v/>
      </c>
    </row>
    <row r="133">
      <c r="A133" s="19">
        <f>IF($B133="","",ROW()-5)</f>
        <v/>
      </c>
      <c r="B133" s="8" t="n"/>
      <c r="C133" s="13" t="n"/>
      <c r="D133" s="9" t="n"/>
      <c r="E133" s="9" t="n"/>
      <c r="F133" s="20" t="n"/>
      <c r="G133" s="20" t="n"/>
      <c r="H133" s="7" t="n"/>
      <c r="I133" s="21">
        <f>IF($B133="","",IFERROR(IF(OR(WEEKDAY($B133,2)&gt;5,COUNTIF('Paramètres'!$E$5:$E$54,$B133)&gt;0),0,VLOOKUP($C133,'Employés'!$A$5:$F$104,5,FALSE)/'Paramètres'!$B$7),0))</f>
        <v/>
      </c>
      <c r="J133" s="21">
        <f>IF(OR($F133="",$G133=""),"",IFERROR(($G133-$F133+IF($G133&lt;$F133,1,0))*24,0))</f>
        <v/>
      </c>
      <c r="K133" s="21">
        <f>IF($J133="","",IFERROR(MAX(0,$J133-$H133),0))</f>
        <v/>
      </c>
      <c r="L133" s="21">
        <f>IF($K133="","",IFERROR(MIN($K133,'Paramètres'!$B$5),0))</f>
        <v/>
      </c>
      <c r="M133" s="21">
        <f>IF($K133="","",IFERROR(MAX(0,$K133-'Paramètres'!$B$5),0))</f>
        <v/>
      </c>
      <c r="N133" s="22">
        <f>IF($C133="","",IFERROR(VLOOKUP($C133,'Employés'!$A$5:$F$104,4,FALSE),0))</f>
        <v/>
      </c>
      <c r="O133" s="22">
        <f>IF($B133="","",IFERROR(($L133*$N133)+($M133*$N133*'Paramètres'!$B$6),0))</f>
        <v/>
      </c>
      <c r="P133" s="9" t="n"/>
      <c r="Q133" s="23">
        <f>IF($B133="","",IF(OR($C133="",$D133="",$E133="",$F133="",$G133="",$H133=""),"À compléter",IF(OR($J133&lt;0,$H133&gt;$J133,$N133=0),"À corriger",IF($P133="","À approuver",IF($P133="Refusé","Refusée",IF($P133="Approuvé","Approuvée","À approuver"))))))</f>
        <v/>
      </c>
    </row>
    <row r="134">
      <c r="A134" s="19">
        <f>IF($B134="","",ROW()-5)</f>
        <v/>
      </c>
      <c r="B134" s="8" t="n"/>
      <c r="C134" s="13" t="n"/>
      <c r="D134" s="9" t="n"/>
      <c r="E134" s="9" t="n"/>
      <c r="F134" s="20" t="n"/>
      <c r="G134" s="20" t="n"/>
      <c r="H134" s="7" t="n"/>
      <c r="I134" s="21">
        <f>IF($B134="","",IFERROR(IF(OR(WEEKDAY($B134,2)&gt;5,COUNTIF('Paramètres'!$E$5:$E$54,$B134)&gt;0),0,VLOOKUP($C134,'Employés'!$A$5:$F$104,5,FALSE)/'Paramètres'!$B$7),0))</f>
        <v/>
      </c>
      <c r="J134" s="21">
        <f>IF(OR($F134="",$G134=""),"",IFERROR(($G134-$F134+IF($G134&lt;$F134,1,0))*24,0))</f>
        <v/>
      </c>
      <c r="K134" s="21">
        <f>IF($J134="","",IFERROR(MAX(0,$J134-$H134),0))</f>
        <v/>
      </c>
      <c r="L134" s="21">
        <f>IF($K134="","",IFERROR(MIN($K134,'Paramètres'!$B$5),0))</f>
        <v/>
      </c>
      <c r="M134" s="21">
        <f>IF($K134="","",IFERROR(MAX(0,$K134-'Paramètres'!$B$5),0))</f>
        <v/>
      </c>
      <c r="N134" s="22">
        <f>IF($C134="","",IFERROR(VLOOKUP($C134,'Employés'!$A$5:$F$104,4,FALSE),0))</f>
        <v/>
      </c>
      <c r="O134" s="22">
        <f>IF($B134="","",IFERROR(($L134*$N134)+($M134*$N134*'Paramètres'!$B$6),0))</f>
        <v/>
      </c>
      <c r="P134" s="9" t="n"/>
      <c r="Q134" s="23">
        <f>IF($B134="","",IF(OR($C134="",$D134="",$E134="",$F134="",$G134="",$H134=""),"À compléter",IF(OR($J134&lt;0,$H134&gt;$J134,$N134=0),"À corriger",IF($P134="","À approuver",IF($P134="Refusé","Refusée",IF($P134="Approuvé","Approuvée","À approuver"))))))</f>
        <v/>
      </c>
    </row>
    <row r="135">
      <c r="A135" s="19">
        <f>IF($B135="","",ROW()-5)</f>
        <v/>
      </c>
      <c r="B135" s="8" t="n"/>
      <c r="C135" s="13" t="n"/>
      <c r="D135" s="9" t="n"/>
      <c r="E135" s="9" t="n"/>
      <c r="F135" s="20" t="n"/>
      <c r="G135" s="20" t="n"/>
      <c r="H135" s="7" t="n"/>
      <c r="I135" s="21">
        <f>IF($B135="","",IFERROR(IF(OR(WEEKDAY($B135,2)&gt;5,COUNTIF('Paramètres'!$E$5:$E$54,$B135)&gt;0),0,VLOOKUP($C135,'Employés'!$A$5:$F$104,5,FALSE)/'Paramètres'!$B$7),0))</f>
        <v/>
      </c>
      <c r="J135" s="21">
        <f>IF(OR($F135="",$G135=""),"",IFERROR(($G135-$F135+IF($G135&lt;$F135,1,0))*24,0))</f>
        <v/>
      </c>
      <c r="K135" s="21">
        <f>IF($J135="","",IFERROR(MAX(0,$J135-$H135),0))</f>
        <v/>
      </c>
      <c r="L135" s="21">
        <f>IF($K135="","",IFERROR(MIN($K135,'Paramètres'!$B$5),0))</f>
        <v/>
      </c>
      <c r="M135" s="21">
        <f>IF($K135="","",IFERROR(MAX(0,$K135-'Paramètres'!$B$5),0))</f>
        <v/>
      </c>
      <c r="N135" s="22">
        <f>IF($C135="","",IFERROR(VLOOKUP($C135,'Employés'!$A$5:$F$104,4,FALSE),0))</f>
        <v/>
      </c>
      <c r="O135" s="22">
        <f>IF($B135="","",IFERROR(($L135*$N135)+($M135*$N135*'Paramètres'!$B$6),0))</f>
        <v/>
      </c>
      <c r="P135" s="9" t="n"/>
      <c r="Q135" s="23">
        <f>IF($B135="","",IF(OR($C135="",$D135="",$E135="",$F135="",$G135="",$H135=""),"À compléter",IF(OR($J135&lt;0,$H135&gt;$J135,$N135=0),"À corriger",IF($P135="","À approuver",IF($P135="Refusé","Refusée",IF($P135="Approuvé","Approuvée","À approuver"))))))</f>
        <v/>
      </c>
    </row>
    <row r="136">
      <c r="A136" s="19">
        <f>IF($B136="","",ROW()-5)</f>
        <v/>
      </c>
      <c r="B136" s="8" t="n"/>
      <c r="C136" s="13" t="n"/>
      <c r="D136" s="9" t="n"/>
      <c r="E136" s="9" t="n"/>
      <c r="F136" s="20" t="n"/>
      <c r="G136" s="20" t="n"/>
      <c r="H136" s="7" t="n"/>
      <c r="I136" s="21">
        <f>IF($B136="","",IFERROR(IF(OR(WEEKDAY($B136,2)&gt;5,COUNTIF('Paramètres'!$E$5:$E$54,$B136)&gt;0),0,VLOOKUP($C136,'Employés'!$A$5:$F$104,5,FALSE)/'Paramètres'!$B$7),0))</f>
        <v/>
      </c>
      <c r="J136" s="21">
        <f>IF(OR($F136="",$G136=""),"",IFERROR(($G136-$F136+IF($G136&lt;$F136,1,0))*24,0))</f>
        <v/>
      </c>
      <c r="K136" s="21">
        <f>IF($J136="","",IFERROR(MAX(0,$J136-$H136),0))</f>
        <v/>
      </c>
      <c r="L136" s="21">
        <f>IF($K136="","",IFERROR(MIN($K136,'Paramètres'!$B$5),0))</f>
        <v/>
      </c>
      <c r="M136" s="21">
        <f>IF($K136="","",IFERROR(MAX(0,$K136-'Paramètres'!$B$5),0))</f>
        <v/>
      </c>
      <c r="N136" s="22">
        <f>IF($C136="","",IFERROR(VLOOKUP($C136,'Employés'!$A$5:$F$104,4,FALSE),0))</f>
        <v/>
      </c>
      <c r="O136" s="22">
        <f>IF($B136="","",IFERROR(($L136*$N136)+($M136*$N136*'Paramètres'!$B$6),0))</f>
        <v/>
      </c>
      <c r="P136" s="9" t="n"/>
      <c r="Q136" s="23">
        <f>IF($B136="","",IF(OR($C136="",$D136="",$E136="",$F136="",$G136="",$H136=""),"À compléter",IF(OR($J136&lt;0,$H136&gt;$J136,$N136=0),"À corriger",IF($P136="","À approuver",IF($P136="Refusé","Refusée",IF($P136="Approuvé","Approuvée","À approuver"))))))</f>
        <v/>
      </c>
    </row>
    <row r="137">
      <c r="A137" s="19">
        <f>IF($B137="","",ROW()-5)</f>
        <v/>
      </c>
      <c r="B137" s="8" t="n"/>
      <c r="C137" s="13" t="n"/>
      <c r="D137" s="9" t="n"/>
      <c r="E137" s="9" t="n"/>
      <c r="F137" s="20" t="n"/>
      <c r="G137" s="20" t="n"/>
      <c r="H137" s="7" t="n"/>
      <c r="I137" s="21">
        <f>IF($B137="","",IFERROR(IF(OR(WEEKDAY($B137,2)&gt;5,COUNTIF('Paramètres'!$E$5:$E$54,$B137)&gt;0),0,VLOOKUP($C137,'Employés'!$A$5:$F$104,5,FALSE)/'Paramètres'!$B$7),0))</f>
        <v/>
      </c>
      <c r="J137" s="21">
        <f>IF(OR($F137="",$G137=""),"",IFERROR(($G137-$F137+IF($G137&lt;$F137,1,0))*24,0))</f>
        <v/>
      </c>
      <c r="K137" s="21">
        <f>IF($J137="","",IFERROR(MAX(0,$J137-$H137),0))</f>
        <v/>
      </c>
      <c r="L137" s="21">
        <f>IF($K137="","",IFERROR(MIN($K137,'Paramètres'!$B$5),0))</f>
        <v/>
      </c>
      <c r="M137" s="21">
        <f>IF($K137="","",IFERROR(MAX(0,$K137-'Paramètres'!$B$5),0))</f>
        <v/>
      </c>
      <c r="N137" s="22">
        <f>IF($C137="","",IFERROR(VLOOKUP($C137,'Employés'!$A$5:$F$104,4,FALSE),0))</f>
        <v/>
      </c>
      <c r="O137" s="22">
        <f>IF($B137="","",IFERROR(($L137*$N137)+($M137*$N137*'Paramètres'!$B$6),0))</f>
        <v/>
      </c>
      <c r="P137" s="9" t="n"/>
      <c r="Q137" s="23">
        <f>IF($B137="","",IF(OR($C137="",$D137="",$E137="",$F137="",$G137="",$H137=""),"À compléter",IF(OR($J137&lt;0,$H137&gt;$J137,$N137=0),"À corriger",IF($P137="","À approuver",IF($P137="Refusé","Refusée",IF($P137="Approuvé","Approuvée","À approuver"))))))</f>
        <v/>
      </c>
    </row>
    <row r="138">
      <c r="A138" s="19">
        <f>IF($B138="","",ROW()-5)</f>
        <v/>
      </c>
      <c r="B138" s="8" t="n"/>
      <c r="C138" s="13" t="n"/>
      <c r="D138" s="9" t="n"/>
      <c r="E138" s="9" t="n"/>
      <c r="F138" s="20" t="n"/>
      <c r="G138" s="20" t="n"/>
      <c r="H138" s="7" t="n"/>
      <c r="I138" s="21">
        <f>IF($B138="","",IFERROR(IF(OR(WEEKDAY($B138,2)&gt;5,COUNTIF('Paramètres'!$E$5:$E$54,$B138)&gt;0),0,VLOOKUP($C138,'Employés'!$A$5:$F$104,5,FALSE)/'Paramètres'!$B$7),0))</f>
        <v/>
      </c>
      <c r="J138" s="21">
        <f>IF(OR($F138="",$G138=""),"",IFERROR(($G138-$F138+IF($G138&lt;$F138,1,0))*24,0))</f>
        <v/>
      </c>
      <c r="K138" s="21">
        <f>IF($J138="","",IFERROR(MAX(0,$J138-$H138),0))</f>
        <v/>
      </c>
      <c r="L138" s="21">
        <f>IF($K138="","",IFERROR(MIN($K138,'Paramètres'!$B$5),0))</f>
        <v/>
      </c>
      <c r="M138" s="21">
        <f>IF($K138="","",IFERROR(MAX(0,$K138-'Paramètres'!$B$5),0))</f>
        <v/>
      </c>
      <c r="N138" s="22">
        <f>IF($C138="","",IFERROR(VLOOKUP($C138,'Employés'!$A$5:$F$104,4,FALSE),0))</f>
        <v/>
      </c>
      <c r="O138" s="22">
        <f>IF($B138="","",IFERROR(($L138*$N138)+($M138*$N138*'Paramètres'!$B$6),0))</f>
        <v/>
      </c>
      <c r="P138" s="9" t="n"/>
      <c r="Q138" s="23">
        <f>IF($B138="","",IF(OR($C138="",$D138="",$E138="",$F138="",$G138="",$H138=""),"À compléter",IF(OR($J138&lt;0,$H138&gt;$J138,$N138=0),"À corriger",IF($P138="","À approuver",IF($P138="Refusé","Refusée",IF($P138="Approuvé","Approuvée","À approuver"))))))</f>
        <v/>
      </c>
    </row>
    <row r="139">
      <c r="A139" s="19">
        <f>IF($B139="","",ROW()-5)</f>
        <v/>
      </c>
      <c r="B139" s="8" t="n"/>
      <c r="C139" s="13" t="n"/>
      <c r="D139" s="9" t="n"/>
      <c r="E139" s="9" t="n"/>
      <c r="F139" s="20" t="n"/>
      <c r="G139" s="20" t="n"/>
      <c r="H139" s="7" t="n"/>
      <c r="I139" s="21">
        <f>IF($B139="","",IFERROR(IF(OR(WEEKDAY($B139,2)&gt;5,COUNTIF('Paramètres'!$E$5:$E$54,$B139)&gt;0),0,VLOOKUP($C139,'Employés'!$A$5:$F$104,5,FALSE)/'Paramètres'!$B$7),0))</f>
        <v/>
      </c>
      <c r="J139" s="21">
        <f>IF(OR($F139="",$G139=""),"",IFERROR(($G139-$F139+IF($G139&lt;$F139,1,0))*24,0))</f>
        <v/>
      </c>
      <c r="K139" s="21">
        <f>IF($J139="","",IFERROR(MAX(0,$J139-$H139),0))</f>
        <v/>
      </c>
      <c r="L139" s="21">
        <f>IF($K139="","",IFERROR(MIN($K139,'Paramètres'!$B$5),0))</f>
        <v/>
      </c>
      <c r="M139" s="21">
        <f>IF($K139="","",IFERROR(MAX(0,$K139-'Paramètres'!$B$5),0))</f>
        <v/>
      </c>
      <c r="N139" s="22">
        <f>IF($C139="","",IFERROR(VLOOKUP($C139,'Employés'!$A$5:$F$104,4,FALSE),0))</f>
        <v/>
      </c>
      <c r="O139" s="22">
        <f>IF($B139="","",IFERROR(($L139*$N139)+($M139*$N139*'Paramètres'!$B$6),0))</f>
        <v/>
      </c>
      <c r="P139" s="9" t="n"/>
      <c r="Q139" s="23">
        <f>IF($B139="","",IF(OR($C139="",$D139="",$E139="",$F139="",$G139="",$H139=""),"À compléter",IF(OR($J139&lt;0,$H139&gt;$J139,$N139=0),"À corriger",IF($P139="","À approuver",IF($P139="Refusé","Refusée",IF($P139="Approuvé","Approuvée","À approuver"))))))</f>
        <v/>
      </c>
    </row>
    <row r="140">
      <c r="A140" s="19">
        <f>IF($B140="","",ROW()-5)</f>
        <v/>
      </c>
      <c r="B140" s="8" t="n"/>
      <c r="C140" s="13" t="n"/>
      <c r="D140" s="9" t="n"/>
      <c r="E140" s="9" t="n"/>
      <c r="F140" s="20" t="n"/>
      <c r="G140" s="20" t="n"/>
      <c r="H140" s="7" t="n"/>
      <c r="I140" s="21">
        <f>IF($B140="","",IFERROR(IF(OR(WEEKDAY($B140,2)&gt;5,COUNTIF('Paramètres'!$E$5:$E$54,$B140)&gt;0),0,VLOOKUP($C140,'Employés'!$A$5:$F$104,5,FALSE)/'Paramètres'!$B$7),0))</f>
        <v/>
      </c>
      <c r="J140" s="21">
        <f>IF(OR($F140="",$G140=""),"",IFERROR(($G140-$F140+IF($G140&lt;$F140,1,0))*24,0))</f>
        <v/>
      </c>
      <c r="K140" s="21">
        <f>IF($J140="","",IFERROR(MAX(0,$J140-$H140),0))</f>
        <v/>
      </c>
      <c r="L140" s="21">
        <f>IF($K140="","",IFERROR(MIN($K140,'Paramètres'!$B$5),0))</f>
        <v/>
      </c>
      <c r="M140" s="21">
        <f>IF($K140="","",IFERROR(MAX(0,$K140-'Paramètres'!$B$5),0))</f>
        <v/>
      </c>
      <c r="N140" s="22">
        <f>IF($C140="","",IFERROR(VLOOKUP($C140,'Employés'!$A$5:$F$104,4,FALSE),0))</f>
        <v/>
      </c>
      <c r="O140" s="22">
        <f>IF($B140="","",IFERROR(($L140*$N140)+($M140*$N140*'Paramètres'!$B$6),0))</f>
        <v/>
      </c>
      <c r="P140" s="9" t="n"/>
      <c r="Q140" s="23">
        <f>IF($B140="","",IF(OR($C140="",$D140="",$E140="",$F140="",$G140="",$H140=""),"À compléter",IF(OR($J140&lt;0,$H140&gt;$J140,$N140=0),"À corriger",IF($P140="","À approuver",IF($P140="Refusé","Refusée",IF($P140="Approuvé","Approuvée","À approuver"))))))</f>
        <v/>
      </c>
    </row>
    <row r="141">
      <c r="A141" s="19">
        <f>IF($B141="","",ROW()-5)</f>
        <v/>
      </c>
      <c r="B141" s="8" t="n"/>
      <c r="C141" s="13" t="n"/>
      <c r="D141" s="9" t="n"/>
      <c r="E141" s="9" t="n"/>
      <c r="F141" s="20" t="n"/>
      <c r="G141" s="20" t="n"/>
      <c r="H141" s="7" t="n"/>
      <c r="I141" s="21">
        <f>IF($B141="","",IFERROR(IF(OR(WEEKDAY($B141,2)&gt;5,COUNTIF('Paramètres'!$E$5:$E$54,$B141)&gt;0),0,VLOOKUP($C141,'Employés'!$A$5:$F$104,5,FALSE)/'Paramètres'!$B$7),0))</f>
        <v/>
      </c>
      <c r="J141" s="21">
        <f>IF(OR($F141="",$G141=""),"",IFERROR(($G141-$F141+IF($G141&lt;$F141,1,0))*24,0))</f>
        <v/>
      </c>
      <c r="K141" s="21">
        <f>IF($J141="","",IFERROR(MAX(0,$J141-$H141),0))</f>
        <v/>
      </c>
      <c r="L141" s="21">
        <f>IF($K141="","",IFERROR(MIN($K141,'Paramètres'!$B$5),0))</f>
        <v/>
      </c>
      <c r="M141" s="21">
        <f>IF($K141="","",IFERROR(MAX(0,$K141-'Paramètres'!$B$5),0))</f>
        <v/>
      </c>
      <c r="N141" s="22">
        <f>IF($C141="","",IFERROR(VLOOKUP($C141,'Employés'!$A$5:$F$104,4,FALSE),0))</f>
        <v/>
      </c>
      <c r="O141" s="22">
        <f>IF($B141="","",IFERROR(($L141*$N141)+($M141*$N141*'Paramètres'!$B$6),0))</f>
        <v/>
      </c>
      <c r="P141" s="9" t="n"/>
      <c r="Q141" s="23">
        <f>IF($B141="","",IF(OR($C141="",$D141="",$E141="",$F141="",$G141="",$H141=""),"À compléter",IF(OR($J141&lt;0,$H141&gt;$J141,$N141=0),"À corriger",IF($P141="","À approuver",IF($P141="Refusé","Refusée",IF($P141="Approuvé","Approuvée","À approuver"))))))</f>
        <v/>
      </c>
    </row>
    <row r="142">
      <c r="A142" s="19">
        <f>IF($B142="","",ROW()-5)</f>
        <v/>
      </c>
      <c r="B142" s="8" t="n"/>
      <c r="C142" s="13" t="n"/>
      <c r="D142" s="9" t="n"/>
      <c r="E142" s="9" t="n"/>
      <c r="F142" s="20" t="n"/>
      <c r="G142" s="20" t="n"/>
      <c r="H142" s="7" t="n"/>
      <c r="I142" s="21">
        <f>IF($B142="","",IFERROR(IF(OR(WEEKDAY($B142,2)&gt;5,COUNTIF('Paramètres'!$E$5:$E$54,$B142)&gt;0),0,VLOOKUP($C142,'Employés'!$A$5:$F$104,5,FALSE)/'Paramètres'!$B$7),0))</f>
        <v/>
      </c>
      <c r="J142" s="21">
        <f>IF(OR($F142="",$G142=""),"",IFERROR(($G142-$F142+IF($G142&lt;$F142,1,0))*24,0))</f>
        <v/>
      </c>
      <c r="K142" s="21">
        <f>IF($J142="","",IFERROR(MAX(0,$J142-$H142),0))</f>
        <v/>
      </c>
      <c r="L142" s="21">
        <f>IF($K142="","",IFERROR(MIN($K142,'Paramètres'!$B$5),0))</f>
        <v/>
      </c>
      <c r="M142" s="21">
        <f>IF($K142="","",IFERROR(MAX(0,$K142-'Paramètres'!$B$5),0))</f>
        <v/>
      </c>
      <c r="N142" s="22">
        <f>IF($C142="","",IFERROR(VLOOKUP($C142,'Employés'!$A$5:$F$104,4,FALSE),0))</f>
        <v/>
      </c>
      <c r="O142" s="22">
        <f>IF($B142="","",IFERROR(($L142*$N142)+($M142*$N142*'Paramètres'!$B$6),0))</f>
        <v/>
      </c>
      <c r="P142" s="9" t="n"/>
      <c r="Q142" s="23">
        <f>IF($B142="","",IF(OR($C142="",$D142="",$E142="",$F142="",$G142="",$H142=""),"À compléter",IF(OR($J142&lt;0,$H142&gt;$J142,$N142=0),"À corriger",IF($P142="","À approuver",IF($P142="Refusé","Refusée",IF($P142="Approuvé","Approuvée","À approuver"))))))</f>
        <v/>
      </c>
    </row>
    <row r="143">
      <c r="A143" s="19">
        <f>IF($B143="","",ROW()-5)</f>
        <v/>
      </c>
      <c r="B143" s="8" t="n"/>
      <c r="C143" s="13" t="n"/>
      <c r="D143" s="9" t="n"/>
      <c r="E143" s="9" t="n"/>
      <c r="F143" s="20" t="n"/>
      <c r="G143" s="20" t="n"/>
      <c r="H143" s="7" t="n"/>
      <c r="I143" s="21">
        <f>IF($B143="","",IFERROR(IF(OR(WEEKDAY($B143,2)&gt;5,COUNTIF('Paramètres'!$E$5:$E$54,$B143)&gt;0),0,VLOOKUP($C143,'Employés'!$A$5:$F$104,5,FALSE)/'Paramètres'!$B$7),0))</f>
        <v/>
      </c>
      <c r="J143" s="21">
        <f>IF(OR($F143="",$G143=""),"",IFERROR(($G143-$F143+IF($G143&lt;$F143,1,0))*24,0))</f>
        <v/>
      </c>
      <c r="K143" s="21">
        <f>IF($J143="","",IFERROR(MAX(0,$J143-$H143),0))</f>
        <v/>
      </c>
      <c r="L143" s="21">
        <f>IF($K143="","",IFERROR(MIN($K143,'Paramètres'!$B$5),0))</f>
        <v/>
      </c>
      <c r="M143" s="21">
        <f>IF($K143="","",IFERROR(MAX(0,$K143-'Paramètres'!$B$5),0))</f>
        <v/>
      </c>
      <c r="N143" s="22">
        <f>IF($C143="","",IFERROR(VLOOKUP($C143,'Employés'!$A$5:$F$104,4,FALSE),0))</f>
        <v/>
      </c>
      <c r="O143" s="22">
        <f>IF($B143="","",IFERROR(($L143*$N143)+($M143*$N143*'Paramètres'!$B$6),0))</f>
        <v/>
      </c>
      <c r="P143" s="9" t="n"/>
      <c r="Q143" s="23">
        <f>IF($B143="","",IF(OR($C143="",$D143="",$E143="",$F143="",$G143="",$H143=""),"À compléter",IF(OR($J143&lt;0,$H143&gt;$J143,$N143=0),"À corriger",IF($P143="","À approuver",IF($P143="Refusé","Refusée",IF($P143="Approuvé","Approuvée","À approuver"))))))</f>
        <v/>
      </c>
    </row>
    <row r="144">
      <c r="A144" s="19">
        <f>IF($B144="","",ROW()-5)</f>
        <v/>
      </c>
      <c r="B144" s="8" t="n"/>
      <c r="C144" s="13" t="n"/>
      <c r="D144" s="9" t="n"/>
      <c r="E144" s="9" t="n"/>
      <c r="F144" s="20" t="n"/>
      <c r="G144" s="20" t="n"/>
      <c r="H144" s="7" t="n"/>
      <c r="I144" s="21">
        <f>IF($B144="","",IFERROR(IF(OR(WEEKDAY($B144,2)&gt;5,COUNTIF('Paramètres'!$E$5:$E$54,$B144)&gt;0),0,VLOOKUP($C144,'Employés'!$A$5:$F$104,5,FALSE)/'Paramètres'!$B$7),0))</f>
        <v/>
      </c>
      <c r="J144" s="21">
        <f>IF(OR($F144="",$G144=""),"",IFERROR(($G144-$F144+IF($G144&lt;$F144,1,0))*24,0))</f>
        <v/>
      </c>
      <c r="K144" s="21">
        <f>IF($J144="","",IFERROR(MAX(0,$J144-$H144),0))</f>
        <v/>
      </c>
      <c r="L144" s="21">
        <f>IF($K144="","",IFERROR(MIN($K144,'Paramètres'!$B$5),0))</f>
        <v/>
      </c>
      <c r="M144" s="21">
        <f>IF($K144="","",IFERROR(MAX(0,$K144-'Paramètres'!$B$5),0))</f>
        <v/>
      </c>
      <c r="N144" s="22">
        <f>IF($C144="","",IFERROR(VLOOKUP($C144,'Employés'!$A$5:$F$104,4,FALSE),0))</f>
        <v/>
      </c>
      <c r="O144" s="22">
        <f>IF($B144="","",IFERROR(($L144*$N144)+($M144*$N144*'Paramètres'!$B$6),0))</f>
        <v/>
      </c>
      <c r="P144" s="9" t="n"/>
      <c r="Q144" s="23">
        <f>IF($B144="","",IF(OR($C144="",$D144="",$E144="",$F144="",$G144="",$H144=""),"À compléter",IF(OR($J144&lt;0,$H144&gt;$J144,$N144=0),"À corriger",IF($P144="","À approuver",IF($P144="Refusé","Refusée",IF($P144="Approuvé","Approuvée","À approuver"))))))</f>
        <v/>
      </c>
    </row>
    <row r="145">
      <c r="A145" s="19">
        <f>IF($B145="","",ROW()-5)</f>
        <v/>
      </c>
      <c r="B145" s="8" t="n"/>
      <c r="C145" s="13" t="n"/>
      <c r="D145" s="9" t="n"/>
      <c r="E145" s="9" t="n"/>
      <c r="F145" s="20" t="n"/>
      <c r="G145" s="20" t="n"/>
      <c r="H145" s="7" t="n"/>
      <c r="I145" s="21">
        <f>IF($B145="","",IFERROR(IF(OR(WEEKDAY($B145,2)&gt;5,COUNTIF('Paramètres'!$E$5:$E$54,$B145)&gt;0),0,VLOOKUP($C145,'Employés'!$A$5:$F$104,5,FALSE)/'Paramètres'!$B$7),0))</f>
        <v/>
      </c>
      <c r="J145" s="21">
        <f>IF(OR($F145="",$G145=""),"",IFERROR(($G145-$F145+IF($G145&lt;$F145,1,0))*24,0))</f>
        <v/>
      </c>
      <c r="K145" s="21">
        <f>IF($J145="","",IFERROR(MAX(0,$J145-$H145),0))</f>
        <v/>
      </c>
      <c r="L145" s="21">
        <f>IF($K145="","",IFERROR(MIN($K145,'Paramètres'!$B$5),0))</f>
        <v/>
      </c>
      <c r="M145" s="21">
        <f>IF($K145="","",IFERROR(MAX(0,$K145-'Paramètres'!$B$5),0))</f>
        <v/>
      </c>
      <c r="N145" s="22">
        <f>IF($C145="","",IFERROR(VLOOKUP($C145,'Employés'!$A$5:$F$104,4,FALSE),0))</f>
        <v/>
      </c>
      <c r="O145" s="22">
        <f>IF($B145="","",IFERROR(($L145*$N145)+($M145*$N145*'Paramètres'!$B$6),0))</f>
        <v/>
      </c>
      <c r="P145" s="9" t="n"/>
      <c r="Q145" s="23">
        <f>IF($B145="","",IF(OR($C145="",$D145="",$E145="",$F145="",$G145="",$H145=""),"À compléter",IF(OR($J145&lt;0,$H145&gt;$J145,$N145=0),"À corriger",IF($P145="","À approuver",IF($P145="Refusé","Refusée",IF($P145="Approuvé","Approuvée","À approuver"))))))</f>
        <v/>
      </c>
    </row>
    <row r="146">
      <c r="A146" s="19">
        <f>IF($B146="","",ROW()-5)</f>
        <v/>
      </c>
      <c r="B146" s="8" t="n"/>
      <c r="C146" s="13" t="n"/>
      <c r="D146" s="9" t="n"/>
      <c r="E146" s="9" t="n"/>
      <c r="F146" s="20" t="n"/>
      <c r="G146" s="20" t="n"/>
      <c r="H146" s="7" t="n"/>
      <c r="I146" s="21">
        <f>IF($B146="","",IFERROR(IF(OR(WEEKDAY($B146,2)&gt;5,COUNTIF('Paramètres'!$E$5:$E$54,$B146)&gt;0),0,VLOOKUP($C146,'Employés'!$A$5:$F$104,5,FALSE)/'Paramètres'!$B$7),0))</f>
        <v/>
      </c>
      <c r="J146" s="21">
        <f>IF(OR($F146="",$G146=""),"",IFERROR(($G146-$F146+IF($G146&lt;$F146,1,0))*24,0))</f>
        <v/>
      </c>
      <c r="K146" s="21">
        <f>IF($J146="","",IFERROR(MAX(0,$J146-$H146),0))</f>
        <v/>
      </c>
      <c r="L146" s="21">
        <f>IF($K146="","",IFERROR(MIN($K146,'Paramètres'!$B$5),0))</f>
        <v/>
      </c>
      <c r="M146" s="21">
        <f>IF($K146="","",IFERROR(MAX(0,$K146-'Paramètres'!$B$5),0))</f>
        <v/>
      </c>
      <c r="N146" s="22">
        <f>IF($C146="","",IFERROR(VLOOKUP($C146,'Employés'!$A$5:$F$104,4,FALSE),0))</f>
        <v/>
      </c>
      <c r="O146" s="22">
        <f>IF($B146="","",IFERROR(($L146*$N146)+($M146*$N146*'Paramètres'!$B$6),0))</f>
        <v/>
      </c>
      <c r="P146" s="9" t="n"/>
      <c r="Q146" s="23">
        <f>IF($B146="","",IF(OR($C146="",$D146="",$E146="",$F146="",$G146="",$H146=""),"À compléter",IF(OR($J146&lt;0,$H146&gt;$J146,$N146=0),"À corriger",IF($P146="","À approuver",IF($P146="Refusé","Refusée",IF($P146="Approuvé","Approuvée","À approuver"))))))</f>
        <v/>
      </c>
    </row>
    <row r="147">
      <c r="A147" s="19">
        <f>IF($B147="","",ROW()-5)</f>
        <v/>
      </c>
      <c r="B147" s="8" t="n"/>
      <c r="C147" s="13" t="n"/>
      <c r="D147" s="9" t="n"/>
      <c r="E147" s="9" t="n"/>
      <c r="F147" s="20" t="n"/>
      <c r="G147" s="20" t="n"/>
      <c r="H147" s="7" t="n"/>
      <c r="I147" s="21">
        <f>IF($B147="","",IFERROR(IF(OR(WEEKDAY($B147,2)&gt;5,COUNTIF('Paramètres'!$E$5:$E$54,$B147)&gt;0),0,VLOOKUP($C147,'Employés'!$A$5:$F$104,5,FALSE)/'Paramètres'!$B$7),0))</f>
        <v/>
      </c>
      <c r="J147" s="21">
        <f>IF(OR($F147="",$G147=""),"",IFERROR(($G147-$F147+IF($G147&lt;$F147,1,0))*24,0))</f>
        <v/>
      </c>
      <c r="K147" s="21">
        <f>IF($J147="","",IFERROR(MAX(0,$J147-$H147),0))</f>
        <v/>
      </c>
      <c r="L147" s="21">
        <f>IF($K147="","",IFERROR(MIN($K147,'Paramètres'!$B$5),0))</f>
        <v/>
      </c>
      <c r="M147" s="21">
        <f>IF($K147="","",IFERROR(MAX(0,$K147-'Paramètres'!$B$5),0))</f>
        <v/>
      </c>
      <c r="N147" s="22">
        <f>IF($C147="","",IFERROR(VLOOKUP($C147,'Employés'!$A$5:$F$104,4,FALSE),0))</f>
        <v/>
      </c>
      <c r="O147" s="22">
        <f>IF($B147="","",IFERROR(($L147*$N147)+($M147*$N147*'Paramètres'!$B$6),0))</f>
        <v/>
      </c>
      <c r="P147" s="9" t="n"/>
      <c r="Q147" s="23">
        <f>IF($B147="","",IF(OR($C147="",$D147="",$E147="",$F147="",$G147="",$H147=""),"À compléter",IF(OR($J147&lt;0,$H147&gt;$J147,$N147=0),"À corriger",IF($P147="","À approuver",IF($P147="Refusé","Refusée",IF($P147="Approuvé","Approuvée","À approuver"))))))</f>
        <v/>
      </c>
    </row>
    <row r="148">
      <c r="A148" s="19">
        <f>IF($B148="","",ROW()-5)</f>
        <v/>
      </c>
      <c r="B148" s="8" t="n"/>
      <c r="C148" s="13" t="n"/>
      <c r="D148" s="9" t="n"/>
      <c r="E148" s="9" t="n"/>
      <c r="F148" s="20" t="n"/>
      <c r="G148" s="20" t="n"/>
      <c r="H148" s="7" t="n"/>
      <c r="I148" s="21">
        <f>IF($B148="","",IFERROR(IF(OR(WEEKDAY($B148,2)&gt;5,COUNTIF('Paramètres'!$E$5:$E$54,$B148)&gt;0),0,VLOOKUP($C148,'Employés'!$A$5:$F$104,5,FALSE)/'Paramètres'!$B$7),0))</f>
        <v/>
      </c>
      <c r="J148" s="21">
        <f>IF(OR($F148="",$G148=""),"",IFERROR(($G148-$F148+IF($G148&lt;$F148,1,0))*24,0))</f>
        <v/>
      </c>
      <c r="K148" s="21">
        <f>IF($J148="","",IFERROR(MAX(0,$J148-$H148),0))</f>
        <v/>
      </c>
      <c r="L148" s="21">
        <f>IF($K148="","",IFERROR(MIN($K148,'Paramètres'!$B$5),0))</f>
        <v/>
      </c>
      <c r="M148" s="21">
        <f>IF($K148="","",IFERROR(MAX(0,$K148-'Paramètres'!$B$5),0))</f>
        <v/>
      </c>
      <c r="N148" s="22">
        <f>IF($C148="","",IFERROR(VLOOKUP($C148,'Employés'!$A$5:$F$104,4,FALSE),0))</f>
        <v/>
      </c>
      <c r="O148" s="22">
        <f>IF($B148="","",IFERROR(($L148*$N148)+($M148*$N148*'Paramètres'!$B$6),0))</f>
        <v/>
      </c>
      <c r="P148" s="9" t="n"/>
      <c r="Q148" s="23">
        <f>IF($B148="","",IF(OR($C148="",$D148="",$E148="",$F148="",$G148="",$H148=""),"À compléter",IF(OR($J148&lt;0,$H148&gt;$J148,$N148=0),"À corriger",IF($P148="","À approuver",IF($P148="Refusé","Refusée",IF($P148="Approuvé","Approuvée","À approuver"))))))</f>
        <v/>
      </c>
    </row>
    <row r="149">
      <c r="A149" s="19">
        <f>IF($B149="","",ROW()-5)</f>
        <v/>
      </c>
      <c r="B149" s="8" t="n"/>
      <c r="C149" s="13" t="n"/>
      <c r="D149" s="9" t="n"/>
      <c r="E149" s="9" t="n"/>
      <c r="F149" s="20" t="n"/>
      <c r="G149" s="20" t="n"/>
      <c r="H149" s="7" t="n"/>
      <c r="I149" s="21">
        <f>IF($B149="","",IFERROR(IF(OR(WEEKDAY($B149,2)&gt;5,COUNTIF('Paramètres'!$E$5:$E$54,$B149)&gt;0),0,VLOOKUP($C149,'Employés'!$A$5:$F$104,5,FALSE)/'Paramètres'!$B$7),0))</f>
        <v/>
      </c>
      <c r="J149" s="21">
        <f>IF(OR($F149="",$G149=""),"",IFERROR(($G149-$F149+IF($G149&lt;$F149,1,0))*24,0))</f>
        <v/>
      </c>
      <c r="K149" s="21">
        <f>IF($J149="","",IFERROR(MAX(0,$J149-$H149),0))</f>
        <v/>
      </c>
      <c r="L149" s="21">
        <f>IF($K149="","",IFERROR(MIN($K149,'Paramètres'!$B$5),0))</f>
        <v/>
      </c>
      <c r="M149" s="21">
        <f>IF($K149="","",IFERROR(MAX(0,$K149-'Paramètres'!$B$5),0))</f>
        <v/>
      </c>
      <c r="N149" s="22">
        <f>IF($C149="","",IFERROR(VLOOKUP($C149,'Employés'!$A$5:$F$104,4,FALSE),0))</f>
        <v/>
      </c>
      <c r="O149" s="22">
        <f>IF($B149="","",IFERROR(($L149*$N149)+($M149*$N149*'Paramètres'!$B$6),0))</f>
        <v/>
      </c>
      <c r="P149" s="9" t="n"/>
      <c r="Q149" s="23">
        <f>IF($B149="","",IF(OR($C149="",$D149="",$E149="",$F149="",$G149="",$H149=""),"À compléter",IF(OR($J149&lt;0,$H149&gt;$J149,$N149=0),"À corriger",IF($P149="","À approuver",IF($P149="Refusé","Refusée",IF($P149="Approuvé","Approuvée","À approuver"))))))</f>
        <v/>
      </c>
    </row>
    <row r="150">
      <c r="A150" s="19">
        <f>IF($B150="","",ROW()-5)</f>
        <v/>
      </c>
      <c r="B150" s="8" t="n"/>
      <c r="C150" s="13" t="n"/>
      <c r="D150" s="9" t="n"/>
      <c r="E150" s="9" t="n"/>
      <c r="F150" s="20" t="n"/>
      <c r="G150" s="20" t="n"/>
      <c r="H150" s="7" t="n"/>
      <c r="I150" s="21">
        <f>IF($B150="","",IFERROR(IF(OR(WEEKDAY($B150,2)&gt;5,COUNTIF('Paramètres'!$E$5:$E$54,$B150)&gt;0),0,VLOOKUP($C150,'Employés'!$A$5:$F$104,5,FALSE)/'Paramètres'!$B$7),0))</f>
        <v/>
      </c>
      <c r="J150" s="21">
        <f>IF(OR($F150="",$G150=""),"",IFERROR(($G150-$F150+IF($G150&lt;$F150,1,0))*24,0))</f>
        <v/>
      </c>
      <c r="K150" s="21">
        <f>IF($J150="","",IFERROR(MAX(0,$J150-$H150),0))</f>
        <v/>
      </c>
      <c r="L150" s="21">
        <f>IF($K150="","",IFERROR(MIN($K150,'Paramètres'!$B$5),0))</f>
        <v/>
      </c>
      <c r="M150" s="21">
        <f>IF($K150="","",IFERROR(MAX(0,$K150-'Paramètres'!$B$5),0))</f>
        <v/>
      </c>
      <c r="N150" s="22">
        <f>IF($C150="","",IFERROR(VLOOKUP($C150,'Employés'!$A$5:$F$104,4,FALSE),0))</f>
        <v/>
      </c>
      <c r="O150" s="22">
        <f>IF($B150="","",IFERROR(($L150*$N150)+($M150*$N150*'Paramètres'!$B$6),0))</f>
        <v/>
      </c>
      <c r="P150" s="9" t="n"/>
      <c r="Q150" s="23">
        <f>IF($B150="","",IF(OR($C150="",$D150="",$E150="",$F150="",$G150="",$H150=""),"À compléter",IF(OR($J150&lt;0,$H150&gt;$J150,$N150=0),"À corriger",IF($P150="","À approuver",IF($P150="Refusé","Refusée",IF($P150="Approuvé","Approuvée","À approuver"))))))</f>
        <v/>
      </c>
    </row>
    <row r="151">
      <c r="A151" s="19">
        <f>IF($B151="","",ROW()-5)</f>
        <v/>
      </c>
      <c r="B151" s="8" t="n"/>
      <c r="C151" s="13" t="n"/>
      <c r="D151" s="9" t="n"/>
      <c r="E151" s="9" t="n"/>
      <c r="F151" s="20" t="n"/>
      <c r="G151" s="20" t="n"/>
      <c r="H151" s="7" t="n"/>
      <c r="I151" s="21">
        <f>IF($B151="","",IFERROR(IF(OR(WEEKDAY($B151,2)&gt;5,COUNTIF('Paramètres'!$E$5:$E$54,$B151)&gt;0),0,VLOOKUP($C151,'Employés'!$A$5:$F$104,5,FALSE)/'Paramètres'!$B$7),0))</f>
        <v/>
      </c>
      <c r="J151" s="21">
        <f>IF(OR($F151="",$G151=""),"",IFERROR(($G151-$F151+IF($G151&lt;$F151,1,0))*24,0))</f>
        <v/>
      </c>
      <c r="K151" s="21">
        <f>IF($J151="","",IFERROR(MAX(0,$J151-$H151),0))</f>
        <v/>
      </c>
      <c r="L151" s="21">
        <f>IF($K151="","",IFERROR(MIN($K151,'Paramètres'!$B$5),0))</f>
        <v/>
      </c>
      <c r="M151" s="21">
        <f>IF($K151="","",IFERROR(MAX(0,$K151-'Paramètres'!$B$5),0))</f>
        <v/>
      </c>
      <c r="N151" s="22">
        <f>IF($C151="","",IFERROR(VLOOKUP($C151,'Employés'!$A$5:$F$104,4,FALSE),0))</f>
        <v/>
      </c>
      <c r="O151" s="22">
        <f>IF($B151="","",IFERROR(($L151*$N151)+($M151*$N151*'Paramètres'!$B$6),0))</f>
        <v/>
      </c>
      <c r="P151" s="9" t="n"/>
      <c r="Q151" s="23">
        <f>IF($B151="","",IF(OR($C151="",$D151="",$E151="",$F151="",$G151="",$H151=""),"À compléter",IF(OR($J151&lt;0,$H151&gt;$J151,$N151=0),"À corriger",IF($P151="","À approuver",IF($P151="Refusé","Refusée",IF($P151="Approuvé","Approuvée","À approuver"))))))</f>
        <v/>
      </c>
    </row>
    <row r="152">
      <c r="A152" s="19">
        <f>IF($B152="","",ROW()-5)</f>
        <v/>
      </c>
      <c r="B152" s="8" t="n"/>
      <c r="C152" s="13" t="n"/>
      <c r="D152" s="9" t="n"/>
      <c r="E152" s="9" t="n"/>
      <c r="F152" s="20" t="n"/>
      <c r="G152" s="20" t="n"/>
      <c r="H152" s="7" t="n"/>
      <c r="I152" s="21">
        <f>IF($B152="","",IFERROR(IF(OR(WEEKDAY($B152,2)&gt;5,COUNTIF('Paramètres'!$E$5:$E$54,$B152)&gt;0),0,VLOOKUP($C152,'Employés'!$A$5:$F$104,5,FALSE)/'Paramètres'!$B$7),0))</f>
        <v/>
      </c>
      <c r="J152" s="21">
        <f>IF(OR($F152="",$G152=""),"",IFERROR(($G152-$F152+IF($G152&lt;$F152,1,0))*24,0))</f>
        <v/>
      </c>
      <c r="K152" s="21">
        <f>IF($J152="","",IFERROR(MAX(0,$J152-$H152),0))</f>
        <v/>
      </c>
      <c r="L152" s="21">
        <f>IF($K152="","",IFERROR(MIN($K152,'Paramètres'!$B$5),0))</f>
        <v/>
      </c>
      <c r="M152" s="21">
        <f>IF($K152="","",IFERROR(MAX(0,$K152-'Paramètres'!$B$5),0))</f>
        <v/>
      </c>
      <c r="N152" s="22">
        <f>IF($C152="","",IFERROR(VLOOKUP($C152,'Employés'!$A$5:$F$104,4,FALSE),0))</f>
        <v/>
      </c>
      <c r="O152" s="22">
        <f>IF($B152="","",IFERROR(($L152*$N152)+($M152*$N152*'Paramètres'!$B$6),0))</f>
        <v/>
      </c>
      <c r="P152" s="9" t="n"/>
      <c r="Q152" s="23">
        <f>IF($B152="","",IF(OR($C152="",$D152="",$E152="",$F152="",$G152="",$H152=""),"À compléter",IF(OR($J152&lt;0,$H152&gt;$J152,$N152=0),"À corriger",IF($P152="","À approuver",IF($P152="Refusé","Refusée",IF($P152="Approuvé","Approuvée","À approuver"))))))</f>
        <v/>
      </c>
    </row>
    <row r="153">
      <c r="A153" s="19">
        <f>IF($B153="","",ROW()-5)</f>
        <v/>
      </c>
      <c r="B153" s="8" t="n"/>
      <c r="C153" s="13" t="n"/>
      <c r="D153" s="9" t="n"/>
      <c r="E153" s="9" t="n"/>
      <c r="F153" s="20" t="n"/>
      <c r="G153" s="20" t="n"/>
      <c r="H153" s="7" t="n"/>
      <c r="I153" s="21">
        <f>IF($B153="","",IFERROR(IF(OR(WEEKDAY($B153,2)&gt;5,COUNTIF('Paramètres'!$E$5:$E$54,$B153)&gt;0),0,VLOOKUP($C153,'Employés'!$A$5:$F$104,5,FALSE)/'Paramètres'!$B$7),0))</f>
        <v/>
      </c>
      <c r="J153" s="21">
        <f>IF(OR($F153="",$G153=""),"",IFERROR(($G153-$F153+IF($G153&lt;$F153,1,0))*24,0))</f>
        <v/>
      </c>
      <c r="K153" s="21">
        <f>IF($J153="","",IFERROR(MAX(0,$J153-$H153),0))</f>
        <v/>
      </c>
      <c r="L153" s="21">
        <f>IF($K153="","",IFERROR(MIN($K153,'Paramètres'!$B$5),0))</f>
        <v/>
      </c>
      <c r="M153" s="21">
        <f>IF($K153="","",IFERROR(MAX(0,$K153-'Paramètres'!$B$5),0))</f>
        <v/>
      </c>
      <c r="N153" s="22">
        <f>IF($C153="","",IFERROR(VLOOKUP($C153,'Employés'!$A$5:$F$104,4,FALSE),0))</f>
        <v/>
      </c>
      <c r="O153" s="22">
        <f>IF($B153="","",IFERROR(($L153*$N153)+($M153*$N153*'Paramètres'!$B$6),0))</f>
        <v/>
      </c>
      <c r="P153" s="9" t="n"/>
      <c r="Q153" s="23">
        <f>IF($B153="","",IF(OR($C153="",$D153="",$E153="",$F153="",$G153="",$H153=""),"À compléter",IF(OR($J153&lt;0,$H153&gt;$J153,$N153=0),"À corriger",IF($P153="","À approuver",IF($P153="Refusé","Refusée",IF($P153="Approuvé","Approuvée","À approuver"))))))</f>
        <v/>
      </c>
    </row>
    <row r="154">
      <c r="A154" s="19">
        <f>IF($B154="","",ROW()-5)</f>
        <v/>
      </c>
      <c r="B154" s="8" t="n"/>
      <c r="C154" s="13" t="n"/>
      <c r="D154" s="9" t="n"/>
      <c r="E154" s="9" t="n"/>
      <c r="F154" s="20" t="n"/>
      <c r="G154" s="20" t="n"/>
      <c r="H154" s="7" t="n"/>
      <c r="I154" s="21">
        <f>IF($B154="","",IFERROR(IF(OR(WEEKDAY($B154,2)&gt;5,COUNTIF('Paramètres'!$E$5:$E$54,$B154)&gt;0),0,VLOOKUP($C154,'Employés'!$A$5:$F$104,5,FALSE)/'Paramètres'!$B$7),0))</f>
        <v/>
      </c>
      <c r="J154" s="21">
        <f>IF(OR($F154="",$G154=""),"",IFERROR(($G154-$F154+IF($G154&lt;$F154,1,0))*24,0))</f>
        <v/>
      </c>
      <c r="K154" s="21">
        <f>IF($J154="","",IFERROR(MAX(0,$J154-$H154),0))</f>
        <v/>
      </c>
      <c r="L154" s="21">
        <f>IF($K154="","",IFERROR(MIN($K154,'Paramètres'!$B$5),0))</f>
        <v/>
      </c>
      <c r="M154" s="21">
        <f>IF($K154="","",IFERROR(MAX(0,$K154-'Paramètres'!$B$5),0))</f>
        <v/>
      </c>
      <c r="N154" s="22">
        <f>IF($C154="","",IFERROR(VLOOKUP($C154,'Employés'!$A$5:$F$104,4,FALSE),0))</f>
        <v/>
      </c>
      <c r="O154" s="22">
        <f>IF($B154="","",IFERROR(($L154*$N154)+($M154*$N154*'Paramètres'!$B$6),0))</f>
        <v/>
      </c>
      <c r="P154" s="9" t="n"/>
      <c r="Q154" s="23">
        <f>IF($B154="","",IF(OR($C154="",$D154="",$E154="",$F154="",$G154="",$H154=""),"À compléter",IF(OR($J154&lt;0,$H154&gt;$J154,$N154=0),"À corriger",IF($P154="","À approuver",IF($P154="Refusé","Refusée",IF($P154="Approuvé","Approuvée","À approuver"))))))</f>
        <v/>
      </c>
    </row>
    <row r="155">
      <c r="A155" s="19">
        <f>IF($B155="","",ROW()-5)</f>
        <v/>
      </c>
      <c r="B155" s="8" t="n"/>
      <c r="C155" s="13" t="n"/>
      <c r="D155" s="9" t="n"/>
      <c r="E155" s="9" t="n"/>
      <c r="F155" s="20" t="n"/>
      <c r="G155" s="20" t="n"/>
      <c r="H155" s="7" t="n"/>
      <c r="I155" s="21">
        <f>IF($B155="","",IFERROR(IF(OR(WEEKDAY($B155,2)&gt;5,COUNTIF('Paramètres'!$E$5:$E$54,$B155)&gt;0),0,VLOOKUP($C155,'Employés'!$A$5:$F$104,5,FALSE)/'Paramètres'!$B$7),0))</f>
        <v/>
      </c>
      <c r="J155" s="21">
        <f>IF(OR($F155="",$G155=""),"",IFERROR(($G155-$F155+IF($G155&lt;$F155,1,0))*24,0))</f>
        <v/>
      </c>
      <c r="K155" s="21">
        <f>IF($J155="","",IFERROR(MAX(0,$J155-$H155),0))</f>
        <v/>
      </c>
      <c r="L155" s="21">
        <f>IF($K155="","",IFERROR(MIN($K155,'Paramètres'!$B$5),0))</f>
        <v/>
      </c>
      <c r="M155" s="21">
        <f>IF($K155="","",IFERROR(MAX(0,$K155-'Paramètres'!$B$5),0))</f>
        <v/>
      </c>
      <c r="N155" s="22">
        <f>IF($C155="","",IFERROR(VLOOKUP($C155,'Employés'!$A$5:$F$104,4,FALSE),0))</f>
        <v/>
      </c>
      <c r="O155" s="22">
        <f>IF($B155="","",IFERROR(($L155*$N155)+($M155*$N155*'Paramètres'!$B$6),0))</f>
        <v/>
      </c>
      <c r="P155" s="9" t="n"/>
      <c r="Q155" s="23">
        <f>IF($B155="","",IF(OR($C155="",$D155="",$E155="",$F155="",$G155="",$H155=""),"À compléter",IF(OR($J155&lt;0,$H155&gt;$J155,$N155=0),"À corriger",IF($P155="","À approuver",IF($P155="Refusé","Refusée",IF($P155="Approuvé","Approuvée","À approuver"))))))</f>
        <v/>
      </c>
    </row>
    <row r="156">
      <c r="A156" s="19">
        <f>IF($B156="","",ROW()-5)</f>
        <v/>
      </c>
      <c r="B156" s="8" t="n"/>
      <c r="C156" s="13" t="n"/>
      <c r="D156" s="9" t="n"/>
      <c r="E156" s="9" t="n"/>
      <c r="F156" s="20" t="n"/>
      <c r="G156" s="20" t="n"/>
      <c r="H156" s="7" t="n"/>
      <c r="I156" s="21">
        <f>IF($B156="","",IFERROR(IF(OR(WEEKDAY($B156,2)&gt;5,COUNTIF('Paramètres'!$E$5:$E$54,$B156)&gt;0),0,VLOOKUP($C156,'Employés'!$A$5:$F$104,5,FALSE)/'Paramètres'!$B$7),0))</f>
        <v/>
      </c>
      <c r="J156" s="21">
        <f>IF(OR($F156="",$G156=""),"",IFERROR(($G156-$F156+IF($G156&lt;$F156,1,0))*24,0))</f>
        <v/>
      </c>
      <c r="K156" s="21">
        <f>IF($J156="","",IFERROR(MAX(0,$J156-$H156),0))</f>
        <v/>
      </c>
      <c r="L156" s="21">
        <f>IF($K156="","",IFERROR(MIN($K156,'Paramètres'!$B$5),0))</f>
        <v/>
      </c>
      <c r="M156" s="21">
        <f>IF($K156="","",IFERROR(MAX(0,$K156-'Paramètres'!$B$5),0))</f>
        <v/>
      </c>
      <c r="N156" s="22">
        <f>IF($C156="","",IFERROR(VLOOKUP($C156,'Employés'!$A$5:$F$104,4,FALSE),0))</f>
        <v/>
      </c>
      <c r="O156" s="22">
        <f>IF($B156="","",IFERROR(($L156*$N156)+($M156*$N156*'Paramètres'!$B$6),0))</f>
        <v/>
      </c>
      <c r="P156" s="9" t="n"/>
      <c r="Q156" s="23">
        <f>IF($B156="","",IF(OR($C156="",$D156="",$E156="",$F156="",$G156="",$H156=""),"À compléter",IF(OR($J156&lt;0,$H156&gt;$J156,$N156=0),"À corriger",IF($P156="","À approuver",IF($P156="Refusé","Refusée",IF($P156="Approuvé","Approuvée","À approuver"))))))</f>
        <v/>
      </c>
    </row>
    <row r="157">
      <c r="A157" s="19">
        <f>IF($B157="","",ROW()-5)</f>
        <v/>
      </c>
      <c r="B157" s="8" t="n"/>
      <c r="C157" s="13" t="n"/>
      <c r="D157" s="9" t="n"/>
      <c r="E157" s="9" t="n"/>
      <c r="F157" s="20" t="n"/>
      <c r="G157" s="20" t="n"/>
      <c r="H157" s="7" t="n"/>
      <c r="I157" s="21">
        <f>IF($B157="","",IFERROR(IF(OR(WEEKDAY($B157,2)&gt;5,COUNTIF('Paramètres'!$E$5:$E$54,$B157)&gt;0),0,VLOOKUP($C157,'Employés'!$A$5:$F$104,5,FALSE)/'Paramètres'!$B$7),0))</f>
        <v/>
      </c>
      <c r="J157" s="21">
        <f>IF(OR($F157="",$G157=""),"",IFERROR(($G157-$F157+IF($G157&lt;$F157,1,0))*24,0))</f>
        <v/>
      </c>
      <c r="K157" s="21">
        <f>IF($J157="","",IFERROR(MAX(0,$J157-$H157),0))</f>
        <v/>
      </c>
      <c r="L157" s="21">
        <f>IF($K157="","",IFERROR(MIN($K157,'Paramètres'!$B$5),0))</f>
        <v/>
      </c>
      <c r="M157" s="21">
        <f>IF($K157="","",IFERROR(MAX(0,$K157-'Paramètres'!$B$5),0))</f>
        <v/>
      </c>
      <c r="N157" s="22">
        <f>IF($C157="","",IFERROR(VLOOKUP($C157,'Employés'!$A$5:$F$104,4,FALSE),0))</f>
        <v/>
      </c>
      <c r="O157" s="22">
        <f>IF($B157="","",IFERROR(($L157*$N157)+($M157*$N157*'Paramètres'!$B$6),0))</f>
        <v/>
      </c>
      <c r="P157" s="9" t="n"/>
      <c r="Q157" s="23">
        <f>IF($B157="","",IF(OR($C157="",$D157="",$E157="",$F157="",$G157="",$H157=""),"À compléter",IF(OR($J157&lt;0,$H157&gt;$J157,$N157=0),"À corriger",IF($P157="","À approuver",IF($P157="Refusé","Refusée",IF($P157="Approuvé","Approuvée","À approuver"))))))</f>
        <v/>
      </c>
    </row>
    <row r="158">
      <c r="A158" s="19">
        <f>IF($B158="","",ROW()-5)</f>
        <v/>
      </c>
      <c r="B158" s="8" t="n"/>
      <c r="C158" s="13" t="n"/>
      <c r="D158" s="9" t="n"/>
      <c r="E158" s="9" t="n"/>
      <c r="F158" s="20" t="n"/>
      <c r="G158" s="20" t="n"/>
      <c r="H158" s="7" t="n"/>
      <c r="I158" s="21">
        <f>IF($B158="","",IFERROR(IF(OR(WEEKDAY($B158,2)&gt;5,COUNTIF('Paramètres'!$E$5:$E$54,$B158)&gt;0),0,VLOOKUP($C158,'Employés'!$A$5:$F$104,5,FALSE)/'Paramètres'!$B$7),0))</f>
        <v/>
      </c>
      <c r="J158" s="21">
        <f>IF(OR($F158="",$G158=""),"",IFERROR(($G158-$F158+IF($G158&lt;$F158,1,0))*24,0))</f>
        <v/>
      </c>
      <c r="K158" s="21">
        <f>IF($J158="","",IFERROR(MAX(0,$J158-$H158),0))</f>
        <v/>
      </c>
      <c r="L158" s="21">
        <f>IF($K158="","",IFERROR(MIN($K158,'Paramètres'!$B$5),0))</f>
        <v/>
      </c>
      <c r="M158" s="21">
        <f>IF($K158="","",IFERROR(MAX(0,$K158-'Paramètres'!$B$5),0))</f>
        <v/>
      </c>
      <c r="N158" s="22">
        <f>IF($C158="","",IFERROR(VLOOKUP($C158,'Employés'!$A$5:$F$104,4,FALSE),0))</f>
        <v/>
      </c>
      <c r="O158" s="22">
        <f>IF($B158="","",IFERROR(($L158*$N158)+($M158*$N158*'Paramètres'!$B$6),0))</f>
        <v/>
      </c>
      <c r="P158" s="9" t="n"/>
      <c r="Q158" s="23">
        <f>IF($B158="","",IF(OR($C158="",$D158="",$E158="",$F158="",$G158="",$H158=""),"À compléter",IF(OR($J158&lt;0,$H158&gt;$J158,$N158=0),"À corriger",IF($P158="","À approuver",IF($P158="Refusé","Refusée",IF($P158="Approuvé","Approuvée","À approuver"))))))</f>
        <v/>
      </c>
    </row>
    <row r="159">
      <c r="A159" s="19">
        <f>IF($B159="","",ROW()-5)</f>
        <v/>
      </c>
      <c r="B159" s="8" t="n"/>
      <c r="C159" s="13" t="n"/>
      <c r="D159" s="9" t="n"/>
      <c r="E159" s="9" t="n"/>
      <c r="F159" s="20" t="n"/>
      <c r="G159" s="20" t="n"/>
      <c r="H159" s="7" t="n"/>
      <c r="I159" s="21">
        <f>IF($B159="","",IFERROR(IF(OR(WEEKDAY($B159,2)&gt;5,COUNTIF('Paramètres'!$E$5:$E$54,$B159)&gt;0),0,VLOOKUP($C159,'Employés'!$A$5:$F$104,5,FALSE)/'Paramètres'!$B$7),0))</f>
        <v/>
      </c>
      <c r="J159" s="21">
        <f>IF(OR($F159="",$G159=""),"",IFERROR(($G159-$F159+IF($G159&lt;$F159,1,0))*24,0))</f>
        <v/>
      </c>
      <c r="K159" s="21">
        <f>IF($J159="","",IFERROR(MAX(0,$J159-$H159),0))</f>
        <v/>
      </c>
      <c r="L159" s="21">
        <f>IF($K159="","",IFERROR(MIN($K159,'Paramètres'!$B$5),0))</f>
        <v/>
      </c>
      <c r="M159" s="21">
        <f>IF($K159="","",IFERROR(MAX(0,$K159-'Paramètres'!$B$5),0))</f>
        <v/>
      </c>
      <c r="N159" s="22">
        <f>IF($C159="","",IFERROR(VLOOKUP($C159,'Employés'!$A$5:$F$104,4,FALSE),0))</f>
        <v/>
      </c>
      <c r="O159" s="22">
        <f>IF($B159="","",IFERROR(($L159*$N159)+($M159*$N159*'Paramètres'!$B$6),0))</f>
        <v/>
      </c>
      <c r="P159" s="9" t="n"/>
      <c r="Q159" s="23">
        <f>IF($B159="","",IF(OR($C159="",$D159="",$E159="",$F159="",$G159="",$H159=""),"À compléter",IF(OR($J159&lt;0,$H159&gt;$J159,$N159=0),"À corriger",IF($P159="","À approuver",IF($P159="Refusé","Refusée",IF($P159="Approuvé","Approuvée","À approuver"))))))</f>
        <v/>
      </c>
    </row>
    <row r="160">
      <c r="A160" s="19">
        <f>IF($B160="","",ROW()-5)</f>
        <v/>
      </c>
      <c r="B160" s="8" t="n"/>
      <c r="C160" s="13" t="n"/>
      <c r="D160" s="9" t="n"/>
      <c r="E160" s="9" t="n"/>
      <c r="F160" s="20" t="n"/>
      <c r="G160" s="20" t="n"/>
      <c r="H160" s="7" t="n"/>
      <c r="I160" s="21">
        <f>IF($B160="","",IFERROR(IF(OR(WEEKDAY($B160,2)&gt;5,COUNTIF('Paramètres'!$E$5:$E$54,$B160)&gt;0),0,VLOOKUP($C160,'Employés'!$A$5:$F$104,5,FALSE)/'Paramètres'!$B$7),0))</f>
        <v/>
      </c>
      <c r="J160" s="21">
        <f>IF(OR($F160="",$G160=""),"",IFERROR(($G160-$F160+IF($G160&lt;$F160,1,0))*24,0))</f>
        <v/>
      </c>
      <c r="K160" s="21">
        <f>IF($J160="","",IFERROR(MAX(0,$J160-$H160),0))</f>
        <v/>
      </c>
      <c r="L160" s="21">
        <f>IF($K160="","",IFERROR(MIN($K160,'Paramètres'!$B$5),0))</f>
        <v/>
      </c>
      <c r="M160" s="21">
        <f>IF($K160="","",IFERROR(MAX(0,$K160-'Paramètres'!$B$5),0))</f>
        <v/>
      </c>
      <c r="N160" s="22">
        <f>IF($C160="","",IFERROR(VLOOKUP($C160,'Employés'!$A$5:$F$104,4,FALSE),0))</f>
        <v/>
      </c>
      <c r="O160" s="22">
        <f>IF($B160="","",IFERROR(($L160*$N160)+($M160*$N160*'Paramètres'!$B$6),0))</f>
        <v/>
      </c>
      <c r="P160" s="9" t="n"/>
      <c r="Q160" s="23">
        <f>IF($B160="","",IF(OR($C160="",$D160="",$E160="",$F160="",$G160="",$H160=""),"À compléter",IF(OR($J160&lt;0,$H160&gt;$J160,$N160=0),"À corriger",IF($P160="","À approuver",IF($P160="Refusé","Refusée",IF($P160="Approuvé","Approuvée","À approuver"))))))</f>
        <v/>
      </c>
    </row>
    <row r="161">
      <c r="A161" s="19">
        <f>IF($B161="","",ROW()-5)</f>
        <v/>
      </c>
      <c r="B161" s="8" t="n"/>
      <c r="C161" s="13" t="n"/>
      <c r="D161" s="9" t="n"/>
      <c r="E161" s="9" t="n"/>
      <c r="F161" s="20" t="n"/>
      <c r="G161" s="20" t="n"/>
      <c r="H161" s="7" t="n"/>
      <c r="I161" s="21">
        <f>IF($B161="","",IFERROR(IF(OR(WEEKDAY($B161,2)&gt;5,COUNTIF('Paramètres'!$E$5:$E$54,$B161)&gt;0),0,VLOOKUP($C161,'Employés'!$A$5:$F$104,5,FALSE)/'Paramètres'!$B$7),0))</f>
        <v/>
      </c>
      <c r="J161" s="21">
        <f>IF(OR($F161="",$G161=""),"",IFERROR(($G161-$F161+IF($G161&lt;$F161,1,0))*24,0))</f>
        <v/>
      </c>
      <c r="K161" s="21">
        <f>IF($J161="","",IFERROR(MAX(0,$J161-$H161),0))</f>
        <v/>
      </c>
      <c r="L161" s="21">
        <f>IF($K161="","",IFERROR(MIN($K161,'Paramètres'!$B$5),0))</f>
        <v/>
      </c>
      <c r="M161" s="21">
        <f>IF($K161="","",IFERROR(MAX(0,$K161-'Paramètres'!$B$5),0))</f>
        <v/>
      </c>
      <c r="N161" s="22">
        <f>IF($C161="","",IFERROR(VLOOKUP($C161,'Employés'!$A$5:$F$104,4,FALSE),0))</f>
        <v/>
      </c>
      <c r="O161" s="22">
        <f>IF($B161="","",IFERROR(($L161*$N161)+($M161*$N161*'Paramètres'!$B$6),0))</f>
        <v/>
      </c>
      <c r="P161" s="9" t="n"/>
      <c r="Q161" s="23">
        <f>IF($B161="","",IF(OR($C161="",$D161="",$E161="",$F161="",$G161="",$H161=""),"À compléter",IF(OR($J161&lt;0,$H161&gt;$J161,$N161=0),"À corriger",IF($P161="","À approuver",IF($P161="Refusé","Refusée",IF($P161="Approuvé","Approuvée","À approuver"))))))</f>
        <v/>
      </c>
    </row>
    <row r="162">
      <c r="A162" s="19">
        <f>IF($B162="","",ROW()-5)</f>
        <v/>
      </c>
      <c r="B162" s="8" t="n"/>
      <c r="C162" s="13" t="n"/>
      <c r="D162" s="9" t="n"/>
      <c r="E162" s="9" t="n"/>
      <c r="F162" s="20" t="n"/>
      <c r="G162" s="20" t="n"/>
      <c r="H162" s="7" t="n"/>
      <c r="I162" s="21">
        <f>IF($B162="","",IFERROR(IF(OR(WEEKDAY($B162,2)&gt;5,COUNTIF('Paramètres'!$E$5:$E$54,$B162)&gt;0),0,VLOOKUP($C162,'Employés'!$A$5:$F$104,5,FALSE)/'Paramètres'!$B$7),0))</f>
        <v/>
      </c>
      <c r="J162" s="21">
        <f>IF(OR($F162="",$G162=""),"",IFERROR(($G162-$F162+IF($G162&lt;$F162,1,0))*24,0))</f>
        <v/>
      </c>
      <c r="K162" s="21">
        <f>IF($J162="","",IFERROR(MAX(0,$J162-$H162),0))</f>
        <v/>
      </c>
      <c r="L162" s="21">
        <f>IF($K162="","",IFERROR(MIN($K162,'Paramètres'!$B$5),0))</f>
        <v/>
      </c>
      <c r="M162" s="21">
        <f>IF($K162="","",IFERROR(MAX(0,$K162-'Paramètres'!$B$5),0))</f>
        <v/>
      </c>
      <c r="N162" s="22">
        <f>IF($C162="","",IFERROR(VLOOKUP($C162,'Employés'!$A$5:$F$104,4,FALSE),0))</f>
        <v/>
      </c>
      <c r="O162" s="22">
        <f>IF($B162="","",IFERROR(($L162*$N162)+($M162*$N162*'Paramètres'!$B$6),0))</f>
        <v/>
      </c>
      <c r="P162" s="9" t="n"/>
      <c r="Q162" s="23">
        <f>IF($B162="","",IF(OR($C162="",$D162="",$E162="",$F162="",$G162="",$H162=""),"À compléter",IF(OR($J162&lt;0,$H162&gt;$J162,$N162=0),"À corriger",IF($P162="","À approuver",IF($P162="Refusé","Refusée",IF($P162="Approuvé","Approuvée","À approuver"))))))</f>
        <v/>
      </c>
    </row>
    <row r="163">
      <c r="A163" s="19">
        <f>IF($B163="","",ROW()-5)</f>
        <v/>
      </c>
      <c r="B163" s="8" t="n"/>
      <c r="C163" s="13" t="n"/>
      <c r="D163" s="9" t="n"/>
      <c r="E163" s="9" t="n"/>
      <c r="F163" s="20" t="n"/>
      <c r="G163" s="20" t="n"/>
      <c r="H163" s="7" t="n"/>
      <c r="I163" s="21">
        <f>IF($B163="","",IFERROR(IF(OR(WEEKDAY($B163,2)&gt;5,COUNTIF('Paramètres'!$E$5:$E$54,$B163)&gt;0),0,VLOOKUP($C163,'Employés'!$A$5:$F$104,5,FALSE)/'Paramètres'!$B$7),0))</f>
        <v/>
      </c>
      <c r="J163" s="21">
        <f>IF(OR($F163="",$G163=""),"",IFERROR(($G163-$F163+IF($G163&lt;$F163,1,0))*24,0))</f>
        <v/>
      </c>
      <c r="K163" s="21">
        <f>IF($J163="","",IFERROR(MAX(0,$J163-$H163),0))</f>
        <v/>
      </c>
      <c r="L163" s="21">
        <f>IF($K163="","",IFERROR(MIN($K163,'Paramètres'!$B$5),0))</f>
        <v/>
      </c>
      <c r="M163" s="21">
        <f>IF($K163="","",IFERROR(MAX(0,$K163-'Paramètres'!$B$5),0))</f>
        <v/>
      </c>
      <c r="N163" s="22">
        <f>IF($C163="","",IFERROR(VLOOKUP($C163,'Employés'!$A$5:$F$104,4,FALSE),0))</f>
        <v/>
      </c>
      <c r="O163" s="22">
        <f>IF($B163="","",IFERROR(($L163*$N163)+($M163*$N163*'Paramètres'!$B$6),0))</f>
        <v/>
      </c>
      <c r="P163" s="9" t="n"/>
      <c r="Q163" s="23">
        <f>IF($B163="","",IF(OR($C163="",$D163="",$E163="",$F163="",$G163="",$H163=""),"À compléter",IF(OR($J163&lt;0,$H163&gt;$J163,$N163=0),"À corriger",IF($P163="","À approuver",IF($P163="Refusé","Refusée",IF($P163="Approuvé","Approuvée","À approuver"))))))</f>
        <v/>
      </c>
    </row>
    <row r="164">
      <c r="A164" s="19">
        <f>IF($B164="","",ROW()-5)</f>
        <v/>
      </c>
      <c r="B164" s="8" t="n"/>
      <c r="C164" s="13" t="n"/>
      <c r="D164" s="9" t="n"/>
      <c r="E164" s="9" t="n"/>
      <c r="F164" s="20" t="n"/>
      <c r="G164" s="20" t="n"/>
      <c r="H164" s="7" t="n"/>
      <c r="I164" s="21">
        <f>IF($B164="","",IFERROR(IF(OR(WEEKDAY($B164,2)&gt;5,COUNTIF('Paramètres'!$E$5:$E$54,$B164)&gt;0),0,VLOOKUP($C164,'Employés'!$A$5:$F$104,5,FALSE)/'Paramètres'!$B$7),0))</f>
        <v/>
      </c>
      <c r="J164" s="21">
        <f>IF(OR($F164="",$G164=""),"",IFERROR(($G164-$F164+IF($G164&lt;$F164,1,0))*24,0))</f>
        <v/>
      </c>
      <c r="K164" s="21">
        <f>IF($J164="","",IFERROR(MAX(0,$J164-$H164),0))</f>
        <v/>
      </c>
      <c r="L164" s="21">
        <f>IF($K164="","",IFERROR(MIN($K164,'Paramètres'!$B$5),0))</f>
        <v/>
      </c>
      <c r="M164" s="21">
        <f>IF($K164="","",IFERROR(MAX(0,$K164-'Paramètres'!$B$5),0))</f>
        <v/>
      </c>
      <c r="N164" s="22">
        <f>IF($C164="","",IFERROR(VLOOKUP($C164,'Employés'!$A$5:$F$104,4,FALSE),0))</f>
        <v/>
      </c>
      <c r="O164" s="22">
        <f>IF($B164="","",IFERROR(($L164*$N164)+($M164*$N164*'Paramètres'!$B$6),0))</f>
        <v/>
      </c>
      <c r="P164" s="9" t="n"/>
      <c r="Q164" s="23">
        <f>IF($B164="","",IF(OR($C164="",$D164="",$E164="",$F164="",$G164="",$H164=""),"À compléter",IF(OR($J164&lt;0,$H164&gt;$J164,$N164=0),"À corriger",IF($P164="","À approuver",IF($P164="Refusé","Refusée",IF($P164="Approuvé","Approuvée","À approuver"))))))</f>
        <v/>
      </c>
    </row>
    <row r="165">
      <c r="A165" s="19">
        <f>IF($B165="","",ROW()-5)</f>
        <v/>
      </c>
      <c r="B165" s="8" t="n"/>
      <c r="C165" s="13" t="n"/>
      <c r="D165" s="9" t="n"/>
      <c r="E165" s="9" t="n"/>
      <c r="F165" s="20" t="n"/>
      <c r="G165" s="20" t="n"/>
      <c r="H165" s="7" t="n"/>
      <c r="I165" s="21">
        <f>IF($B165="","",IFERROR(IF(OR(WEEKDAY($B165,2)&gt;5,COUNTIF('Paramètres'!$E$5:$E$54,$B165)&gt;0),0,VLOOKUP($C165,'Employés'!$A$5:$F$104,5,FALSE)/'Paramètres'!$B$7),0))</f>
        <v/>
      </c>
      <c r="J165" s="21">
        <f>IF(OR($F165="",$G165=""),"",IFERROR(($G165-$F165+IF($G165&lt;$F165,1,0))*24,0))</f>
        <v/>
      </c>
      <c r="K165" s="21">
        <f>IF($J165="","",IFERROR(MAX(0,$J165-$H165),0))</f>
        <v/>
      </c>
      <c r="L165" s="21">
        <f>IF($K165="","",IFERROR(MIN($K165,'Paramètres'!$B$5),0))</f>
        <v/>
      </c>
      <c r="M165" s="21">
        <f>IF($K165="","",IFERROR(MAX(0,$K165-'Paramètres'!$B$5),0))</f>
        <v/>
      </c>
      <c r="N165" s="22">
        <f>IF($C165="","",IFERROR(VLOOKUP($C165,'Employés'!$A$5:$F$104,4,FALSE),0))</f>
        <v/>
      </c>
      <c r="O165" s="22">
        <f>IF($B165="","",IFERROR(($L165*$N165)+($M165*$N165*'Paramètres'!$B$6),0))</f>
        <v/>
      </c>
      <c r="P165" s="9" t="n"/>
      <c r="Q165" s="23">
        <f>IF($B165="","",IF(OR($C165="",$D165="",$E165="",$F165="",$G165="",$H165=""),"À compléter",IF(OR($J165&lt;0,$H165&gt;$J165,$N165=0),"À corriger",IF($P165="","À approuver",IF($P165="Refusé","Refusée",IF($P165="Approuvé","Approuvée","À approuver"))))))</f>
        <v/>
      </c>
    </row>
    <row r="166">
      <c r="A166" s="19">
        <f>IF($B166="","",ROW()-5)</f>
        <v/>
      </c>
      <c r="B166" s="8" t="n"/>
      <c r="C166" s="13" t="n"/>
      <c r="D166" s="9" t="n"/>
      <c r="E166" s="9" t="n"/>
      <c r="F166" s="20" t="n"/>
      <c r="G166" s="20" t="n"/>
      <c r="H166" s="7" t="n"/>
      <c r="I166" s="21">
        <f>IF($B166="","",IFERROR(IF(OR(WEEKDAY($B166,2)&gt;5,COUNTIF('Paramètres'!$E$5:$E$54,$B166)&gt;0),0,VLOOKUP($C166,'Employés'!$A$5:$F$104,5,FALSE)/'Paramètres'!$B$7),0))</f>
        <v/>
      </c>
      <c r="J166" s="21">
        <f>IF(OR($F166="",$G166=""),"",IFERROR(($G166-$F166+IF($G166&lt;$F166,1,0))*24,0))</f>
        <v/>
      </c>
      <c r="K166" s="21">
        <f>IF($J166="","",IFERROR(MAX(0,$J166-$H166),0))</f>
        <v/>
      </c>
      <c r="L166" s="21">
        <f>IF($K166="","",IFERROR(MIN($K166,'Paramètres'!$B$5),0))</f>
        <v/>
      </c>
      <c r="M166" s="21">
        <f>IF($K166="","",IFERROR(MAX(0,$K166-'Paramètres'!$B$5),0))</f>
        <v/>
      </c>
      <c r="N166" s="22">
        <f>IF($C166="","",IFERROR(VLOOKUP($C166,'Employés'!$A$5:$F$104,4,FALSE),0))</f>
        <v/>
      </c>
      <c r="O166" s="22">
        <f>IF($B166="","",IFERROR(($L166*$N166)+($M166*$N166*'Paramètres'!$B$6),0))</f>
        <v/>
      </c>
      <c r="P166" s="9" t="n"/>
      <c r="Q166" s="23">
        <f>IF($B166="","",IF(OR($C166="",$D166="",$E166="",$F166="",$G166="",$H166=""),"À compléter",IF(OR($J166&lt;0,$H166&gt;$J166,$N166=0),"À corriger",IF($P166="","À approuver",IF($P166="Refusé","Refusée",IF($P166="Approuvé","Approuvée","À approuver"))))))</f>
        <v/>
      </c>
    </row>
    <row r="167">
      <c r="A167" s="19">
        <f>IF($B167="","",ROW()-5)</f>
        <v/>
      </c>
      <c r="B167" s="8" t="n"/>
      <c r="C167" s="13" t="n"/>
      <c r="D167" s="9" t="n"/>
      <c r="E167" s="9" t="n"/>
      <c r="F167" s="20" t="n"/>
      <c r="G167" s="20" t="n"/>
      <c r="H167" s="7" t="n"/>
      <c r="I167" s="21">
        <f>IF($B167="","",IFERROR(IF(OR(WEEKDAY($B167,2)&gt;5,COUNTIF('Paramètres'!$E$5:$E$54,$B167)&gt;0),0,VLOOKUP($C167,'Employés'!$A$5:$F$104,5,FALSE)/'Paramètres'!$B$7),0))</f>
        <v/>
      </c>
      <c r="J167" s="21">
        <f>IF(OR($F167="",$G167=""),"",IFERROR(($G167-$F167+IF($G167&lt;$F167,1,0))*24,0))</f>
        <v/>
      </c>
      <c r="K167" s="21">
        <f>IF($J167="","",IFERROR(MAX(0,$J167-$H167),0))</f>
        <v/>
      </c>
      <c r="L167" s="21">
        <f>IF($K167="","",IFERROR(MIN($K167,'Paramètres'!$B$5),0))</f>
        <v/>
      </c>
      <c r="M167" s="21">
        <f>IF($K167="","",IFERROR(MAX(0,$K167-'Paramètres'!$B$5),0))</f>
        <v/>
      </c>
      <c r="N167" s="22">
        <f>IF($C167="","",IFERROR(VLOOKUP($C167,'Employés'!$A$5:$F$104,4,FALSE),0))</f>
        <v/>
      </c>
      <c r="O167" s="22">
        <f>IF($B167="","",IFERROR(($L167*$N167)+($M167*$N167*'Paramètres'!$B$6),0))</f>
        <v/>
      </c>
      <c r="P167" s="9" t="n"/>
      <c r="Q167" s="23">
        <f>IF($B167="","",IF(OR($C167="",$D167="",$E167="",$F167="",$G167="",$H167=""),"À compléter",IF(OR($J167&lt;0,$H167&gt;$J167,$N167=0),"À corriger",IF($P167="","À approuver",IF($P167="Refusé","Refusée",IF($P167="Approuvé","Approuvée","À approuver"))))))</f>
        <v/>
      </c>
    </row>
    <row r="168">
      <c r="A168" s="19">
        <f>IF($B168="","",ROW()-5)</f>
        <v/>
      </c>
      <c r="B168" s="8" t="n"/>
      <c r="C168" s="13" t="n"/>
      <c r="D168" s="9" t="n"/>
      <c r="E168" s="9" t="n"/>
      <c r="F168" s="20" t="n"/>
      <c r="G168" s="20" t="n"/>
      <c r="H168" s="7" t="n"/>
      <c r="I168" s="21">
        <f>IF($B168="","",IFERROR(IF(OR(WEEKDAY($B168,2)&gt;5,COUNTIF('Paramètres'!$E$5:$E$54,$B168)&gt;0),0,VLOOKUP($C168,'Employés'!$A$5:$F$104,5,FALSE)/'Paramètres'!$B$7),0))</f>
        <v/>
      </c>
      <c r="J168" s="21">
        <f>IF(OR($F168="",$G168=""),"",IFERROR(($G168-$F168+IF($G168&lt;$F168,1,0))*24,0))</f>
        <v/>
      </c>
      <c r="K168" s="21">
        <f>IF($J168="","",IFERROR(MAX(0,$J168-$H168),0))</f>
        <v/>
      </c>
      <c r="L168" s="21">
        <f>IF($K168="","",IFERROR(MIN($K168,'Paramètres'!$B$5),0))</f>
        <v/>
      </c>
      <c r="M168" s="21">
        <f>IF($K168="","",IFERROR(MAX(0,$K168-'Paramètres'!$B$5),0))</f>
        <v/>
      </c>
      <c r="N168" s="22">
        <f>IF($C168="","",IFERROR(VLOOKUP($C168,'Employés'!$A$5:$F$104,4,FALSE),0))</f>
        <v/>
      </c>
      <c r="O168" s="22">
        <f>IF($B168="","",IFERROR(($L168*$N168)+($M168*$N168*'Paramètres'!$B$6),0))</f>
        <v/>
      </c>
      <c r="P168" s="9" t="n"/>
      <c r="Q168" s="23">
        <f>IF($B168="","",IF(OR($C168="",$D168="",$E168="",$F168="",$G168="",$H168=""),"À compléter",IF(OR($J168&lt;0,$H168&gt;$J168,$N168=0),"À corriger",IF($P168="","À approuver",IF($P168="Refusé","Refusée",IF($P168="Approuvé","Approuvée","À approuver"))))))</f>
        <v/>
      </c>
    </row>
    <row r="169">
      <c r="A169" s="19">
        <f>IF($B169="","",ROW()-5)</f>
        <v/>
      </c>
      <c r="B169" s="8" t="n"/>
      <c r="C169" s="13" t="n"/>
      <c r="D169" s="9" t="n"/>
      <c r="E169" s="9" t="n"/>
      <c r="F169" s="20" t="n"/>
      <c r="G169" s="20" t="n"/>
      <c r="H169" s="7" t="n"/>
      <c r="I169" s="21">
        <f>IF($B169="","",IFERROR(IF(OR(WEEKDAY($B169,2)&gt;5,COUNTIF('Paramètres'!$E$5:$E$54,$B169)&gt;0),0,VLOOKUP($C169,'Employés'!$A$5:$F$104,5,FALSE)/'Paramètres'!$B$7),0))</f>
        <v/>
      </c>
      <c r="J169" s="21">
        <f>IF(OR($F169="",$G169=""),"",IFERROR(($G169-$F169+IF($G169&lt;$F169,1,0))*24,0))</f>
        <v/>
      </c>
      <c r="K169" s="21">
        <f>IF($J169="","",IFERROR(MAX(0,$J169-$H169),0))</f>
        <v/>
      </c>
      <c r="L169" s="21">
        <f>IF($K169="","",IFERROR(MIN($K169,'Paramètres'!$B$5),0))</f>
        <v/>
      </c>
      <c r="M169" s="21">
        <f>IF($K169="","",IFERROR(MAX(0,$K169-'Paramètres'!$B$5),0))</f>
        <v/>
      </c>
      <c r="N169" s="22">
        <f>IF($C169="","",IFERROR(VLOOKUP($C169,'Employés'!$A$5:$F$104,4,FALSE),0))</f>
        <v/>
      </c>
      <c r="O169" s="22">
        <f>IF($B169="","",IFERROR(($L169*$N169)+($M169*$N169*'Paramètres'!$B$6),0))</f>
        <v/>
      </c>
      <c r="P169" s="9" t="n"/>
      <c r="Q169" s="23">
        <f>IF($B169="","",IF(OR($C169="",$D169="",$E169="",$F169="",$G169="",$H169=""),"À compléter",IF(OR($J169&lt;0,$H169&gt;$J169,$N169=0),"À corriger",IF($P169="","À approuver",IF($P169="Refusé","Refusée",IF($P169="Approuvé","Approuvée","À approuver"))))))</f>
        <v/>
      </c>
    </row>
    <row r="170">
      <c r="A170" s="19">
        <f>IF($B170="","",ROW()-5)</f>
        <v/>
      </c>
      <c r="B170" s="8" t="n"/>
      <c r="C170" s="13" t="n"/>
      <c r="D170" s="9" t="n"/>
      <c r="E170" s="9" t="n"/>
      <c r="F170" s="20" t="n"/>
      <c r="G170" s="20" t="n"/>
      <c r="H170" s="7" t="n"/>
      <c r="I170" s="21">
        <f>IF($B170="","",IFERROR(IF(OR(WEEKDAY($B170,2)&gt;5,COUNTIF('Paramètres'!$E$5:$E$54,$B170)&gt;0),0,VLOOKUP($C170,'Employés'!$A$5:$F$104,5,FALSE)/'Paramètres'!$B$7),0))</f>
        <v/>
      </c>
      <c r="J170" s="21">
        <f>IF(OR($F170="",$G170=""),"",IFERROR(($G170-$F170+IF($G170&lt;$F170,1,0))*24,0))</f>
        <v/>
      </c>
      <c r="K170" s="21">
        <f>IF($J170="","",IFERROR(MAX(0,$J170-$H170),0))</f>
        <v/>
      </c>
      <c r="L170" s="21">
        <f>IF($K170="","",IFERROR(MIN($K170,'Paramètres'!$B$5),0))</f>
        <v/>
      </c>
      <c r="M170" s="21">
        <f>IF($K170="","",IFERROR(MAX(0,$K170-'Paramètres'!$B$5),0))</f>
        <v/>
      </c>
      <c r="N170" s="22">
        <f>IF($C170="","",IFERROR(VLOOKUP($C170,'Employés'!$A$5:$F$104,4,FALSE),0))</f>
        <v/>
      </c>
      <c r="O170" s="22">
        <f>IF($B170="","",IFERROR(($L170*$N170)+($M170*$N170*'Paramètres'!$B$6),0))</f>
        <v/>
      </c>
      <c r="P170" s="9" t="n"/>
      <c r="Q170" s="23">
        <f>IF($B170="","",IF(OR($C170="",$D170="",$E170="",$F170="",$G170="",$H170=""),"À compléter",IF(OR($J170&lt;0,$H170&gt;$J170,$N170=0),"À corriger",IF($P170="","À approuver",IF($P170="Refusé","Refusée",IF($P170="Approuvé","Approuvée","À approuver"))))))</f>
        <v/>
      </c>
    </row>
    <row r="171">
      <c r="A171" s="19">
        <f>IF($B171="","",ROW()-5)</f>
        <v/>
      </c>
      <c r="B171" s="8" t="n"/>
      <c r="C171" s="13" t="n"/>
      <c r="D171" s="9" t="n"/>
      <c r="E171" s="9" t="n"/>
      <c r="F171" s="20" t="n"/>
      <c r="G171" s="20" t="n"/>
      <c r="H171" s="7" t="n"/>
      <c r="I171" s="21">
        <f>IF($B171="","",IFERROR(IF(OR(WEEKDAY($B171,2)&gt;5,COUNTIF('Paramètres'!$E$5:$E$54,$B171)&gt;0),0,VLOOKUP($C171,'Employés'!$A$5:$F$104,5,FALSE)/'Paramètres'!$B$7),0))</f>
        <v/>
      </c>
      <c r="J171" s="21">
        <f>IF(OR($F171="",$G171=""),"",IFERROR(($G171-$F171+IF($G171&lt;$F171,1,0))*24,0))</f>
        <v/>
      </c>
      <c r="K171" s="21">
        <f>IF($J171="","",IFERROR(MAX(0,$J171-$H171),0))</f>
        <v/>
      </c>
      <c r="L171" s="21">
        <f>IF($K171="","",IFERROR(MIN($K171,'Paramètres'!$B$5),0))</f>
        <v/>
      </c>
      <c r="M171" s="21">
        <f>IF($K171="","",IFERROR(MAX(0,$K171-'Paramètres'!$B$5),0))</f>
        <v/>
      </c>
      <c r="N171" s="22">
        <f>IF($C171="","",IFERROR(VLOOKUP($C171,'Employés'!$A$5:$F$104,4,FALSE),0))</f>
        <v/>
      </c>
      <c r="O171" s="22">
        <f>IF($B171="","",IFERROR(($L171*$N171)+($M171*$N171*'Paramètres'!$B$6),0))</f>
        <v/>
      </c>
      <c r="P171" s="9" t="n"/>
      <c r="Q171" s="23">
        <f>IF($B171="","",IF(OR($C171="",$D171="",$E171="",$F171="",$G171="",$H171=""),"À compléter",IF(OR($J171&lt;0,$H171&gt;$J171,$N171=0),"À corriger",IF($P171="","À approuver",IF($P171="Refusé","Refusée",IF($P171="Approuvé","Approuvée","À approuver"))))))</f>
        <v/>
      </c>
    </row>
    <row r="172">
      <c r="A172" s="19">
        <f>IF($B172="","",ROW()-5)</f>
        <v/>
      </c>
      <c r="B172" s="8" t="n"/>
      <c r="C172" s="13" t="n"/>
      <c r="D172" s="9" t="n"/>
      <c r="E172" s="9" t="n"/>
      <c r="F172" s="20" t="n"/>
      <c r="G172" s="20" t="n"/>
      <c r="H172" s="7" t="n"/>
      <c r="I172" s="21">
        <f>IF($B172="","",IFERROR(IF(OR(WEEKDAY($B172,2)&gt;5,COUNTIF('Paramètres'!$E$5:$E$54,$B172)&gt;0),0,VLOOKUP($C172,'Employés'!$A$5:$F$104,5,FALSE)/'Paramètres'!$B$7),0))</f>
        <v/>
      </c>
      <c r="J172" s="21">
        <f>IF(OR($F172="",$G172=""),"",IFERROR(($G172-$F172+IF($G172&lt;$F172,1,0))*24,0))</f>
        <v/>
      </c>
      <c r="K172" s="21">
        <f>IF($J172="","",IFERROR(MAX(0,$J172-$H172),0))</f>
        <v/>
      </c>
      <c r="L172" s="21">
        <f>IF($K172="","",IFERROR(MIN($K172,'Paramètres'!$B$5),0))</f>
        <v/>
      </c>
      <c r="M172" s="21">
        <f>IF($K172="","",IFERROR(MAX(0,$K172-'Paramètres'!$B$5),0))</f>
        <v/>
      </c>
      <c r="N172" s="22">
        <f>IF($C172="","",IFERROR(VLOOKUP($C172,'Employés'!$A$5:$F$104,4,FALSE),0))</f>
        <v/>
      </c>
      <c r="O172" s="22">
        <f>IF($B172="","",IFERROR(($L172*$N172)+($M172*$N172*'Paramètres'!$B$6),0))</f>
        <v/>
      </c>
      <c r="P172" s="9" t="n"/>
      <c r="Q172" s="23">
        <f>IF($B172="","",IF(OR($C172="",$D172="",$E172="",$F172="",$G172="",$H172=""),"À compléter",IF(OR($J172&lt;0,$H172&gt;$J172,$N172=0),"À corriger",IF($P172="","À approuver",IF($P172="Refusé","Refusée",IF($P172="Approuvé","Approuvée","À approuver"))))))</f>
        <v/>
      </c>
    </row>
    <row r="173">
      <c r="A173" s="19">
        <f>IF($B173="","",ROW()-5)</f>
        <v/>
      </c>
      <c r="B173" s="8" t="n"/>
      <c r="C173" s="13" t="n"/>
      <c r="D173" s="9" t="n"/>
      <c r="E173" s="9" t="n"/>
      <c r="F173" s="20" t="n"/>
      <c r="G173" s="20" t="n"/>
      <c r="H173" s="7" t="n"/>
      <c r="I173" s="21">
        <f>IF($B173="","",IFERROR(IF(OR(WEEKDAY($B173,2)&gt;5,COUNTIF('Paramètres'!$E$5:$E$54,$B173)&gt;0),0,VLOOKUP($C173,'Employés'!$A$5:$F$104,5,FALSE)/'Paramètres'!$B$7),0))</f>
        <v/>
      </c>
      <c r="J173" s="21">
        <f>IF(OR($F173="",$G173=""),"",IFERROR(($G173-$F173+IF($G173&lt;$F173,1,0))*24,0))</f>
        <v/>
      </c>
      <c r="K173" s="21">
        <f>IF($J173="","",IFERROR(MAX(0,$J173-$H173),0))</f>
        <v/>
      </c>
      <c r="L173" s="21">
        <f>IF($K173="","",IFERROR(MIN($K173,'Paramètres'!$B$5),0))</f>
        <v/>
      </c>
      <c r="M173" s="21">
        <f>IF($K173="","",IFERROR(MAX(0,$K173-'Paramètres'!$B$5),0))</f>
        <v/>
      </c>
      <c r="N173" s="22">
        <f>IF($C173="","",IFERROR(VLOOKUP($C173,'Employés'!$A$5:$F$104,4,FALSE),0))</f>
        <v/>
      </c>
      <c r="O173" s="22">
        <f>IF($B173="","",IFERROR(($L173*$N173)+($M173*$N173*'Paramètres'!$B$6),0))</f>
        <v/>
      </c>
      <c r="P173" s="9" t="n"/>
      <c r="Q173" s="23">
        <f>IF($B173="","",IF(OR($C173="",$D173="",$E173="",$F173="",$G173="",$H173=""),"À compléter",IF(OR($J173&lt;0,$H173&gt;$J173,$N173=0),"À corriger",IF($P173="","À approuver",IF($P173="Refusé","Refusée",IF($P173="Approuvé","Approuvée","À approuver"))))))</f>
        <v/>
      </c>
    </row>
    <row r="174">
      <c r="A174" s="19">
        <f>IF($B174="","",ROW()-5)</f>
        <v/>
      </c>
      <c r="B174" s="8" t="n"/>
      <c r="C174" s="13" t="n"/>
      <c r="D174" s="9" t="n"/>
      <c r="E174" s="9" t="n"/>
      <c r="F174" s="20" t="n"/>
      <c r="G174" s="20" t="n"/>
      <c r="H174" s="7" t="n"/>
      <c r="I174" s="21">
        <f>IF($B174="","",IFERROR(IF(OR(WEEKDAY($B174,2)&gt;5,COUNTIF('Paramètres'!$E$5:$E$54,$B174)&gt;0),0,VLOOKUP($C174,'Employés'!$A$5:$F$104,5,FALSE)/'Paramètres'!$B$7),0))</f>
        <v/>
      </c>
      <c r="J174" s="21">
        <f>IF(OR($F174="",$G174=""),"",IFERROR(($G174-$F174+IF($G174&lt;$F174,1,0))*24,0))</f>
        <v/>
      </c>
      <c r="K174" s="21">
        <f>IF($J174="","",IFERROR(MAX(0,$J174-$H174),0))</f>
        <v/>
      </c>
      <c r="L174" s="21">
        <f>IF($K174="","",IFERROR(MIN($K174,'Paramètres'!$B$5),0))</f>
        <v/>
      </c>
      <c r="M174" s="21">
        <f>IF($K174="","",IFERROR(MAX(0,$K174-'Paramètres'!$B$5),0))</f>
        <v/>
      </c>
      <c r="N174" s="22">
        <f>IF($C174="","",IFERROR(VLOOKUP($C174,'Employés'!$A$5:$F$104,4,FALSE),0))</f>
        <v/>
      </c>
      <c r="O174" s="22">
        <f>IF($B174="","",IFERROR(($L174*$N174)+($M174*$N174*'Paramètres'!$B$6),0))</f>
        <v/>
      </c>
      <c r="P174" s="9" t="n"/>
      <c r="Q174" s="23">
        <f>IF($B174="","",IF(OR($C174="",$D174="",$E174="",$F174="",$G174="",$H174=""),"À compléter",IF(OR($J174&lt;0,$H174&gt;$J174,$N174=0),"À corriger",IF($P174="","À approuver",IF($P174="Refusé","Refusée",IF($P174="Approuvé","Approuvée","À approuver"))))))</f>
        <v/>
      </c>
    </row>
    <row r="175">
      <c r="A175" s="19">
        <f>IF($B175="","",ROW()-5)</f>
        <v/>
      </c>
      <c r="B175" s="8" t="n"/>
      <c r="C175" s="13" t="n"/>
      <c r="D175" s="9" t="n"/>
      <c r="E175" s="9" t="n"/>
      <c r="F175" s="20" t="n"/>
      <c r="G175" s="20" t="n"/>
      <c r="H175" s="7" t="n"/>
      <c r="I175" s="21">
        <f>IF($B175="","",IFERROR(IF(OR(WEEKDAY($B175,2)&gt;5,COUNTIF('Paramètres'!$E$5:$E$54,$B175)&gt;0),0,VLOOKUP($C175,'Employés'!$A$5:$F$104,5,FALSE)/'Paramètres'!$B$7),0))</f>
        <v/>
      </c>
      <c r="J175" s="21">
        <f>IF(OR($F175="",$G175=""),"",IFERROR(($G175-$F175+IF($G175&lt;$F175,1,0))*24,0))</f>
        <v/>
      </c>
      <c r="K175" s="21">
        <f>IF($J175="","",IFERROR(MAX(0,$J175-$H175),0))</f>
        <v/>
      </c>
      <c r="L175" s="21">
        <f>IF($K175="","",IFERROR(MIN($K175,'Paramètres'!$B$5),0))</f>
        <v/>
      </c>
      <c r="M175" s="21">
        <f>IF($K175="","",IFERROR(MAX(0,$K175-'Paramètres'!$B$5),0))</f>
        <v/>
      </c>
      <c r="N175" s="22">
        <f>IF($C175="","",IFERROR(VLOOKUP($C175,'Employés'!$A$5:$F$104,4,FALSE),0))</f>
        <v/>
      </c>
      <c r="O175" s="22">
        <f>IF($B175="","",IFERROR(($L175*$N175)+($M175*$N175*'Paramètres'!$B$6),0))</f>
        <v/>
      </c>
      <c r="P175" s="9" t="n"/>
      <c r="Q175" s="23">
        <f>IF($B175="","",IF(OR($C175="",$D175="",$E175="",$F175="",$G175="",$H175=""),"À compléter",IF(OR($J175&lt;0,$H175&gt;$J175,$N175=0),"À corriger",IF($P175="","À approuver",IF($P175="Refusé","Refusée",IF($P175="Approuvé","Approuvée","À approuver"))))))</f>
        <v/>
      </c>
    </row>
    <row r="176">
      <c r="A176" s="19">
        <f>IF($B176="","",ROW()-5)</f>
        <v/>
      </c>
      <c r="B176" s="8" t="n"/>
      <c r="C176" s="13" t="n"/>
      <c r="D176" s="9" t="n"/>
      <c r="E176" s="9" t="n"/>
      <c r="F176" s="20" t="n"/>
      <c r="G176" s="20" t="n"/>
      <c r="H176" s="7" t="n"/>
      <c r="I176" s="21">
        <f>IF($B176="","",IFERROR(IF(OR(WEEKDAY($B176,2)&gt;5,COUNTIF('Paramètres'!$E$5:$E$54,$B176)&gt;0),0,VLOOKUP($C176,'Employés'!$A$5:$F$104,5,FALSE)/'Paramètres'!$B$7),0))</f>
        <v/>
      </c>
      <c r="J176" s="21">
        <f>IF(OR($F176="",$G176=""),"",IFERROR(($G176-$F176+IF($G176&lt;$F176,1,0))*24,0))</f>
        <v/>
      </c>
      <c r="K176" s="21">
        <f>IF($J176="","",IFERROR(MAX(0,$J176-$H176),0))</f>
        <v/>
      </c>
      <c r="L176" s="21">
        <f>IF($K176="","",IFERROR(MIN($K176,'Paramètres'!$B$5),0))</f>
        <v/>
      </c>
      <c r="M176" s="21">
        <f>IF($K176="","",IFERROR(MAX(0,$K176-'Paramètres'!$B$5),0))</f>
        <v/>
      </c>
      <c r="N176" s="22">
        <f>IF($C176="","",IFERROR(VLOOKUP($C176,'Employés'!$A$5:$F$104,4,FALSE),0))</f>
        <v/>
      </c>
      <c r="O176" s="22">
        <f>IF($B176="","",IFERROR(($L176*$N176)+($M176*$N176*'Paramètres'!$B$6),0))</f>
        <v/>
      </c>
      <c r="P176" s="9" t="n"/>
      <c r="Q176" s="23">
        <f>IF($B176="","",IF(OR($C176="",$D176="",$E176="",$F176="",$G176="",$H176=""),"À compléter",IF(OR($J176&lt;0,$H176&gt;$J176,$N176=0),"À corriger",IF($P176="","À approuver",IF($P176="Refusé","Refusée",IF($P176="Approuvé","Approuvée","À approuver"))))))</f>
        <v/>
      </c>
    </row>
    <row r="177">
      <c r="A177" s="19">
        <f>IF($B177="","",ROW()-5)</f>
        <v/>
      </c>
      <c r="B177" s="8" t="n"/>
      <c r="C177" s="13" t="n"/>
      <c r="D177" s="9" t="n"/>
      <c r="E177" s="9" t="n"/>
      <c r="F177" s="20" t="n"/>
      <c r="G177" s="20" t="n"/>
      <c r="H177" s="7" t="n"/>
      <c r="I177" s="21">
        <f>IF($B177="","",IFERROR(IF(OR(WEEKDAY($B177,2)&gt;5,COUNTIF('Paramètres'!$E$5:$E$54,$B177)&gt;0),0,VLOOKUP($C177,'Employés'!$A$5:$F$104,5,FALSE)/'Paramètres'!$B$7),0))</f>
        <v/>
      </c>
      <c r="J177" s="21">
        <f>IF(OR($F177="",$G177=""),"",IFERROR(($G177-$F177+IF($G177&lt;$F177,1,0))*24,0))</f>
        <v/>
      </c>
      <c r="K177" s="21">
        <f>IF($J177="","",IFERROR(MAX(0,$J177-$H177),0))</f>
        <v/>
      </c>
      <c r="L177" s="21">
        <f>IF($K177="","",IFERROR(MIN($K177,'Paramètres'!$B$5),0))</f>
        <v/>
      </c>
      <c r="M177" s="21">
        <f>IF($K177="","",IFERROR(MAX(0,$K177-'Paramètres'!$B$5),0))</f>
        <v/>
      </c>
      <c r="N177" s="22">
        <f>IF($C177="","",IFERROR(VLOOKUP($C177,'Employés'!$A$5:$F$104,4,FALSE),0))</f>
        <v/>
      </c>
      <c r="O177" s="22">
        <f>IF($B177="","",IFERROR(($L177*$N177)+($M177*$N177*'Paramètres'!$B$6),0))</f>
        <v/>
      </c>
      <c r="P177" s="9" t="n"/>
      <c r="Q177" s="23">
        <f>IF($B177="","",IF(OR($C177="",$D177="",$E177="",$F177="",$G177="",$H177=""),"À compléter",IF(OR($J177&lt;0,$H177&gt;$J177,$N177=0),"À corriger",IF($P177="","À approuver",IF($P177="Refusé","Refusée",IF($P177="Approuvé","Approuvée","À approuver"))))))</f>
        <v/>
      </c>
    </row>
    <row r="178">
      <c r="A178" s="19">
        <f>IF($B178="","",ROW()-5)</f>
        <v/>
      </c>
      <c r="B178" s="8" t="n"/>
      <c r="C178" s="13" t="n"/>
      <c r="D178" s="9" t="n"/>
      <c r="E178" s="9" t="n"/>
      <c r="F178" s="20" t="n"/>
      <c r="G178" s="20" t="n"/>
      <c r="H178" s="7" t="n"/>
      <c r="I178" s="21">
        <f>IF($B178="","",IFERROR(IF(OR(WEEKDAY($B178,2)&gt;5,COUNTIF('Paramètres'!$E$5:$E$54,$B178)&gt;0),0,VLOOKUP($C178,'Employés'!$A$5:$F$104,5,FALSE)/'Paramètres'!$B$7),0))</f>
        <v/>
      </c>
      <c r="J178" s="21">
        <f>IF(OR($F178="",$G178=""),"",IFERROR(($G178-$F178+IF($G178&lt;$F178,1,0))*24,0))</f>
        <v/>
      </c>
      <c r="K178" s="21">
        <f>IF($J178="","",IFERROR(MAX(0,$J178-$H178),0))</f>
        <v/>
      </c>
      <c r="L178" s="21">
        <f>IF($K178="","",IFERROR(MIN($K178,'Paramètres'!$B$5),0))</f>
        <v/>
      </c>
      <c r="M178" s="21">
        <f>IF($K178="","",IFERROR(MAX(0,$K178-'Paramètres'!$B$5),0))</f>
        <v/>
      </c>
      <c r="N178" s="22">
        <f>IF($C178="","",IFERROR(VLOOKUP($C178,'Employés'!$A$5:$F$104,4,FALSE),0))</f>
        <v/>
      </c>
      <c r="O178" s="22">
        <f>IF($B178="","",IFERROR(($L178*$N178)+($M178*$N178*'Paramètres'!$B$6),0))</f>
        <v/>
      </c>
      <c r="P178" s="9" t="n"/>
      <c r="Q178" s="23">
        <f>IF($B178="","",IF(OR($C178="",$D178="",$E178="",$F178="",$G178="",$H178=""),"À compléter",IF(OR($J178&lt;0,$H178&gt;$J178,$N178=0),"À corriger",IF($P178="","À approuver",IF($P178="Refusé","Refusée",IF($P178="Approuvé","Approuvée","À approuver"))))))</f>
        <v/>
      </c>
    </row>
    <row r="179">
      <c r="A179" s="19">
        <f>IF($B179="","",ROW()-5)</f>
        <v/>
      </c>
      <c r="B179" s="8" t="n"/>
      <c r="C179" s="13" t="n"/>
      <c r="D179" s="9" t="n"/>
      <c r="E179" s="9" t="n"/>
      <c r="F179" s="20" t="n"/>
      <c r="G179" s="20" t="n"/>
      <c r="H179" s="7" t="n"/>
      <c r="I179" s="21">
        <f>IF($B179="","",IFERROR(IF(OR(WEEKDAY($B179,2)&gt;5,COUNTIF('Paramètres'!$E$5:$E$54,$B179)&gt;0),0,VLOOKUP($C179,'Employés'!$A$5:$F$104,5,FALSE)/'Paramètres'!$B$7),0))</f>
        <v/>
      </c>
      <c r="J179" s="21">
        <f>IF(OR($F179="",$G179=""),"",IFERROR(($G179-$F179+IF($G179&lt;$F179,1,0))*24,0))</f>
        <v/>
      </c>
      <c r="K179" s="21">
        <f>IF($J179="","",IFERROR(MAX(0,$J179-$H179),0))</f>
        <v/>
      </c>
      <c r="L179" s="21">
        <f>IF($K179="","",IFERROR(MIN($K179,'Paramètres'!$B$5),0))</f>
        <v/>
      </c>
      <c r="M179" s="21">
        <f>IF($K179="","",IFERROR(MAX(0,$K179-'Paramètres'!$B$5),0))</f>
        <v/>
      </c>
      <c r="N179" s="22">
        <f>IF($C179="","",IFERROR(VLOOKUP($C179,'Employés'!$A$5:$F$104,4,FALSE),0))</f>
        <v/>
      </c>
      <c r="O179" s="22">
        <f>IF($B179="","",IFERROR(($L179*$N179)+($M179*$N179*'Paramètres'!$B$6),0))</f>
        <v/>
      </c>
      <c r="P179" s="9" t="n"/>
      <c r="Q179" s="23">
        <f>IF($B179="","",IF(OR($C179="",$D179="",$E179="",$F179="",$G179="",$H179=""),"À compléter",IF(OR($J179&lt;0,$H179&gt;$J179,$N179=0),"À corriger",IF($P179="","À approuver",IF($P179="Refusé","Refusée",IF($P179="Approuvé","Approuvée","À approuver"))))))</f>
        <v/>
      </c>
    </row>
    <row r="180">
      <c r="A180" s="19">
        <f>IF($B180="","",ROW()-5)</f>
        <v/>
      </c>
      <c r="B180" s="8" t="n"/>
      <c r="C180" s="13" t="n"/>
      <c r="D180" s="9" t="n"/>
      <c r="E180" s="9" t="n"/>
      <c r="F180" s="20" t="n"/>
      <c r="G180" s="20" t="n"/>
      <c r="H180" s="7" t="n"/>
      <c r="I180" s="21">
        <f>IF($B180="","",IFERROR(IF(OR(WEEKDAY($B180,2)&gt;5,COUNTIF('Paramètres'!$E$5:$E$54,$B180)&gt;0),0,VLOOKUP($C180,'Employés'!$A$5:$F$104,5,FALSE)/'Paramètres'!$B$7),0))</f>
        <v/>
      </c>
      <c r="J180" s="21">
        <f>IF(OR($F180="",$G180=""),"",IFERROR(($G180-$F180+IF($G180&lt;$F180,1,0))*24,0))</f>
        <v/>
      </c>
      <c r="K180" s="21">
        <f>IF($J180="","",IFERROR(MAX(0,$J180-$H180),0))</f>
        <v/>
      </c>
      <c r="L180" s="21">
        <f>IF($K180="","",IFERROR(MIN($K180,'Paramètres'!$B$5),0))</f>
        <v/>
      </c>
      <c r="M180" s="21">
        <f>IF($K180="","",IFERROR(MAX(0,$K180-'Paramètres'!$B$5),0))</f>
        <v/>
      </c>
      <c r="N180" s="22">
        <f>IF($C180="","",IFERROR(VLOOKUP($C180,'Employés'!$A$5:$F$104,4,FALSE),0))</f>
        <v/>
      </c>
      <c r="O180" s="22">
        <f>IF($B180="","",IFERROR(($L180*$N180)+($M180*$N180*'Paramètres'!$B$6),0))</f>
        <v/>
      </c>
      <c r="P180" s="9" t="n"/>
      <c r="Q180" s="23">
        <f>IF($B180="","",IF(OR($C180="",$D180="",$E180="",$F180="",$G180="",$H180=""),"À compléter",IF(OR($J180&lt;0,$H180&gt;$J180,$N180=0),"À corriger",IF($P180="","À approuver",IF($P180="Refusé","Refusée",IF($P180="Approuvé","Approuvée","À approuver"))))))</f>
        <v/>
      </c>
    </row>
    <row r="181">
      <c r="A181" s="19">
        <f>IF($B181="","",ROW()-5)</f>
        <v/>
      </c>
      <c r="B181" s="8" t="n"/>
      <c r="C181" s="13" t="n"/>
      <c r="D181" s="9" t="n"/>
      <c r="E181" s="9" t="n"/>
      <c r="F181" s="20" t="n"/>
      <c r="G181" s="20" t="n"/>
      <c r="H181" s="7" t="n"/>
      <c r="I181" s="21">
        <f>IF($B181="","",IFERROR(IF(OR(WEEKDAY($B181,2)&gt;5,COUNTIF('Paramètres'!$E$5:$E$54,$B181)&gt;0),0,VLOOKUP($C181,'Employés'!$A$5:$F$104,5,FALSE)/'Paramètres'!$B$7),0))</f>
        <v/>
      </c>
      <c r="J181" s="21">
        <f>IF(OR($F181="",$G181=""),"",IFERROR(($G181-$F181+IF($G181&lt;$F181,1,0))*24,0))</f>
        <v/>
      </c>
      <c r="K181" s="21">
        <f>IF($J181="","",IFERROR(MAX(0,$J181-$H181),0))</f>
        <v/>
      </c>
      <c r="L181" s="21">
        <f>IF($K181="","",IFERROR(MIN($K181,'Paramètres'!$B$5),0))</f>
        <v/>
      </c>
      <c r="M181" s="21">
        <f>IF($K181="","",IFERROR(MAX(0,$K181-'Paramètres'!$B$5),0))</f>
        <v/>
      </c>
      <c r="N181" s="22">
        <f>IF($C181="","",IFERROR(VLOOKUP($C181,'Employés'!$A$5:$F$104,4,FALSE),0))</f>
        <v/>
      </c>
      <c r="O181" s="22">
        <f>IF($B181="","",IFERROR(($L181*$N181)+($M181*$N181*'Paramètres'!$B$6),0))</f>
        <v/>
      </c>
      <c r="P181" s="9" t="n"/>
      <c r="Q181" s="23">
        <f>IF($B181="","",IF(OR($C181="",$D181="",$E181="",$F181="",$G181="",$H181=""),"À compléter",IF(OR($J181&lt;0,$H181&gt;$J181,$N181=0),"À corriger",IF($P181="","À approuver",IF($P181="Refusé","Refusée",IF($P181="Approuvé","Approuvée","À approuver"))))))</f>
        <v/>
      </c>
    </row>
    <row r="182">
      <c r="A182" s="19">
        <f>IF($B182="","",ROW()-5)</f>
        <v/>
      </c>
      <c r="B182" s="8" t="n"/>
      <c r="C182" s="13" t="n"/>
      <c r="D182" s="9" t="n"/>
      <c r="E182" s="9" t="n"/>
      <c r="F182" s="20" t="n"/>
      <c r="G182" s="20" t="n"/>
      <c r="H182" s="7" t="n"/>
      <c r="I182" s="21">
        <f>IF($B182="","",IFERROR(IF(OR(WEEKDAY($B182,2)&gt;5,COUNTIF('Paramètres'!$E$5:$E$54,$B182)&gt;0),0,VLOOKUP($C182,'Employés'!$A$5:$F$104,5,FALSE)/'Paramètres'!$B$7),0))</f>
        <v/>
      </c>
      <c r="J182" s="21">
        <f>IF(OR($F182="",$G182=""),"",IFERROR(($G182-$F182+IF($G182&lt;$F182,1,0))*24,0))</f>
        <v/>
      </c>
      <c r="K182" s="21">
        <f>IF($J182="","",IFERROR(MAX(0,$J182-$H182),0))</f>
        <v/>
      </c>
      <c r="L182" s="21">
        <f>IF($K182="","",IFERROR(MIN($K182,'Paramètres'!$B$5),0))</f>
        <v/>
      </c>
      <c r="M182" s="21">
        <f>IF($K182="","",IFERROR(MAX(0,$K182-'Paramètres'!$B$5),0))</f>
        <v/>
      </c>
      <c r="N182" s="22">
        <f>IF($C182="","",IFERROR(VLOOKUP($C182,'Employés'!$A$5:$F$104,4,FALSE),0))</f>
        <v/>
      </c>
      <c r="O182" s="22">
        <f>IF($B182="","",IFERROR(($L182*$N182)+($M182*$N182*'Paramètres'!$B$6),0))</f>
        <v/>
      </c>
      <c r="P182" s="9" t="n"/>
      <c r="Q182" s="23">
        <f>IF($B182="","",IF(OR($C182="",$D182="",$E182="",$F182="",$G182="",$H182=""),"À compléter",IF(OR($J182&lt;0,$H182&gt;$J182,$N182=0),"À corriger",IF($P182="","À approuver",IF($P182="Refusé","Refusée",IF($P182="Approuvé","Approuvée","À approuver"))))))</f>
        <v/>
      </c>
    </row>
    <row r="183">
      <c r="A183" s="19">
        <f>IF($B183="","",ROW()-5)</f>
        <v/>
      </c>
      <c r="B183" s="8" t="n"/>
      <c r="C183" s="13" t="n"/>
      <c r="D183" s="9" t="n"/>
      <c r="E183" s="9" t="n"/>
      <c r="F183" s="20" t="n"/>
      <c r="G183" s="20" t="n"/>
      <c r="H183" s="7" t="n"/>
      <c r="I183" s="21">
        <f>IF($B183="","",IFERROR(IF(OR(WEEKDAY($B183,2)&gt;5,COUNTIF('Paramètres'!$E$5:$E$54,$B183)&gt;0),0,VLOOKUP($C183,'Employés'!$A$5:$F$104,5,FALSE)/'Paramètres'!$B$7),0))</f>
        <v/>
      </c>
      <c r="J183" s="21">
        <f>IF(OR($F183="",$G183=""),"",IFERROR(($G183-$F183+IF($G183&lt;$F183,1,0))*24,0))</f>
        <v/>
      </c>
      <c r="K183" s="21">
        <f>IF($J183="","",IFERROR(MAX(0,$J183-$H183),0))</f>
        <v/>
      </c>
      <c r="L183" s="21">
        <f>IF($K183="","",IFERROR(MIN($K183,'Paramètres'!$B$5),0))</f>
        <v/>
      </c>
      <c r="M183" s="21">
        <f>IF($K183="","",IFERROR(MAX(0,$K183-'Paramètres'!$B$5),0))</f>
        <v/>
      </c>
      <c r="N183" s="22">
        <f>IF($C183="","",IFERROR(VLOOKUP($C183,'Employés'!$A$5:$F$104,4,FALSE),0))</f>
        <v/>
      </c>
      <c r="O183" s="22">
        <f>IF($B183="","",IFERROR(($L183*$N183)+($M183*$N183*'Paramètres'!$B$6),0))</f>
        <v/>
      </c>
      <c r="P183" s="9" t="n"/>
      <c r="Q183" s="23">
        <f>IF($B183="","",IF(OR($C183="",$D183="",$E183="",$F183="",$G183="",$H183=""),"À compléter",IF(OR($J183&lt;0,$H183&gt;$J183,$N183=0),"À corriger",IF($P183="","À approuver",IF($P183="Refusé","Refusée",IF($P183="Approuvé","Approuvée","À approuver"))))))</f>
        <v/>
      </c>
    </row>
    <row r="184">
      <c r="A184" s="19">
        <f>IF($B184="","",ROW()-5)</f>
        <v/>
      </c>
      <c r="B184" s="8" t="n"/>
      <c r="C184" s="13" t="n"/>
      <c r="D184" s="9" t="n"/>
      <c r="E184" s="9" t="n"/>
      <c r="F184" s="20" t="n"/>
      <c r="G184" s="20" t="n"/>
      <c r="H184" s="7" t="n"/>
      <c r="I184" s="21">
        <f>IF($B184="","",IFERROR(IF(OR(WEEKDAY($B184,2)&gt;5,COUNTIF('Paramètres'!$E$5:$E$54,$B184)&gt;0),0,VLOOKUP($C184,'Employés'!$A$5:$F$104,5,FALSE)/'Paramètres'!$B$7),0))</f>
        <v/>
      </c>
      <c r="J184" s="21">
        <f>IF(OR($F184="",$G184=""),"",IFERROR(($G184-$F184+IF($G184&lt;$F184,1,0))*24,0))</f>
        <v/>
      </c>
      <c r="K184" s="21">
        <f>IF($J184="","",IFERROR(MAX(0,$J184-$H184),0))</f>
        <v/>
      </c>
      <c r="L184" s="21">
        <f>IF($K184="","",IFERROR(MIN($K184,'Paramètres'!$B$5),0))</f>
        <v/>
      </c>
      <c r="M184" s="21">
        <f>IF($K184="","",IFERROR(MAX(0,$K184-'Paramètres'!$B$5),0))</f>
        <v/>
      </c>
      <c r="N184" s="22">
        <f>IF($C184="","",IFERROR(VLOOKUP($C184,'Employés'!$A$5:$F$104,4,FALSE),0))</f>
        <v/>
      </c>
      <c r="O184" s="22">
        <f>IF($B184="","",IFERROR(($L184*$N184)+($M184*$N184*'Paramètres'!$B$6),0))</f>
        <v/>
      </c>
      <c r="P184" s="9" t="n"/>
      <c r="Q184" s="23">
        <f>IF($B184="","",IF(OR($C184="",$D184="",$E184="",$F184="",$G184="",$H184=""),"À compléter",IF(OR($J184&lt;0,$H184&gt;$J184,$N184=0),"À corriger",IF($P184="","À approuver",IF($P184="Refusé","Refusée",IF($P184="Approuvé","Approuvée","À approuver"))))))</f>
        <v/>
      </c>
    </row>
    <row r="185">
      <c r="A185" s="19">
        <f>IF($B185="","",ROW()-5)</f>
        <v/>
      </c>
      <c r="B185" s="8" t="n"/>
      <c r="C185" s="13" t="n"/>
      <c r="D185" s="9" t="n"/>
      <c r="E185" s="9" t="n"/>
      <c r="F185" s="20" t="n"/>
      <c r="G185" s="20" t="n"/>
      <c r="H185" s="7" t="n"/>
      <c r="I185" s="21">
        <f>IF($B185="","",IFERROR(IF(OR(WEEKDAY($B185,2)&gt;5,COUNTIF('Paramètres'!$E$5:$E$54,$B185)&gt;0),0,VLOOKUP($C185,'Employés'!$A$5:$F$104,5,FALSE)/'Paramètres'!$B$7),0))</f>
        <v/>
      </c>
      <c r="J185" s="21">
        <f>IF(OR($F185="",$G185=""),"",IFERROR(($G185-$F185+IF($G185&lt;$F185,1,0))*24,0))</f>
        <v/>
      </c>
      <c r="K185" s="21">
        <f>IF($J185="","",IFERROR(MAX(0,$J185-$H185),0))</f>
        <v/>
      </c>
      <c r="L185" s="21">
        <f>IF($K185="","",IFERROR(MIN($K185,'Paramètres'!$B$5),0))</f>
        <v/>
      </c>
      <c r="M185" s="21">
        <f>IF($K185="","",IFERROR(MAX(0,$K185-'Paramètres'!$B$5),0))</f>
        <v/>
      </c>
      <c r="N185" s="22">
        <f>IF($C185="","",IFERROR(VLOOKUP($C185,'Employés'!$A$5:$F$104,4,FALSE),0))</f>
        <v/>
      </c>
      <c r="O185" s="22">
        <f>IF($B185="","",IFERROR(($L185*$N185)+($M185*$N185*'Paramètres'!$B$6),0))</f>
        <v/>
      </c>
      <c r="P185" s="9" t="n"/>
      <c r="Q185" s="23">
        <f>IF($B185="","",IF(OR($C185="",$D185="",$E185="",$F185="",$G185="",$H185=""),"À compléter",IF(OR($J185&lt;0,$H185&gt;$J185,$N185=0),"À corriger",IF($P185="","À approuver",IF($P185="Refusé","Refusée",IF($P185="Approuvé","Approuvée","À approuver"))))))</f>
        <v/>
      </c>
    </row>
    <row r="186">
      <c r="A186" s="19">
        <f>IF($B186="","",ROW()-5)</f>
        <v/>
      </c>
      <c r="B186" s="8" t="n"/>
      <c r="C186" s="13" t="n"/>
      <c r="D186" s="9" t="n"/>
      <c r="E186" s="9" t="n"/>
      <c r="F186" s="20" t="n"/>
      <c r="G186" s="20" t="n"/>
      <c r="H186" s="7" t="n"/>
      <c r="I186" s="21">
        <f>IF($B186="","",IFERROR(IF(OR(WEEKDAY($B186,2)&gt;5,COUNTIF('Paramètres'!$E$5:$E$54,$B186)&gt;0),0,VLOOKUP($C186,'Employés'!$A$5:$F$104,5,FALSE)/'Paramètres'!$B$7),0))</f>
        <v/>
      </c>
      <c r="J186" s="21">
        <f>IF(OR($F186="",$G186=""),"",IFERROR(($G186-$F186+IF($G186&lt;$F186,1,0))*24,0))</f>
        <v/>
      </c>
      <c r="K186" s="21">
        <f>IF($J186="","",IFERROR(MAX(0,$J186-$H186),0))</f>
        <v/>
      </c>
      <c r="L186" s="21">
        <f>IF($K186="","",IFERROR(MIN($K186,'Paramètres'!$B$5),0))</f>
        <v/>
      </c>
      <c r="M186" s="21">
        <f>IF($K186="","",IFERROR(MAX(0,$K186-'Paramètres'!$B$5),0))</f>
        <v/>
      </c>
      <c r="N186" s="22">
        <f>IF($C186="","",IFERROR(VLOOKUP($C186,'Employés'!$A$5:$F$104,4,FALSE),0))</f>
        <v/>
      </c>
      <c r="O186" s="22">
        <f>IF($B186="","",IFERROR(($L186*$N186)+($M186*$N186*'Paramètres'!$B$6),0))</f>
        <v/>
      </c>
      <c r="P186" s="9" t="n"/>
      <c r="Q186" s="23">
        <f>IF($B186="","",IF(OR($C186="",$D186="",$E186="",$F186="",$G186="",$H186=""),"À compléter",IF(OR($J186&lt;0,$H186&gt;$J186,$N186=0),"À corriger",IF($P186="","À approuver",IF($P186="Refusé","Refusée",IF($P186="Approuvé","Approuvée","À approuver"))))))</f>
        <v/>
      </c>
    </row>
    <row r="187">
      <c r="A187" s="19">
        <f>IF($B187="","",ROW()-5)</f>
        <v/>
      </c>
      <c r="B187" s="8" t="n"/>
      <c r="C187" s="13" t="n"/>
      <c r="D187" s="9" t="n"/>
      <c r="E187" s="9" t="n"/>
      <c r="F187" s="20" t="n"/>
      <c r="G187" s="20" t="n"/>
      <c r="H187" s="7" t="n"/>
      <c r="I187" s="21">
        <f>IF($B187="","",IFERROR(IF(OR(WEEKDAY($B187,2)&gt;5,COUNTIF('Paramètres'!$E$5:$E$54,$B187)&gt;0),0,VLOOKUP($C187,'Employés'!$A$5:$F$104,5,FALSE)/'Paramètres'!$B$7),0))</f>
        <v/>
      </c>
      <c r="J187" s="21">
        <f>IF(OR($F187="",$G187=""),"",IFERROR(($G187-$F187+IF($G187&lt;$F187,1,0))*24,0))</f>
        <v/>
      </c>
      <c r="K187" s="21">
        <f>IF($J187="","",IFERROR(MAX(0,$J187-$H187),0))</f>
        <v/>
      </c>
      <c r="L187" s="21">
        <f>IF($K187="","",IFERROR(MIN($K187,'Paramètres'!$B$5),0))</f>
        <v/>
      </c>
      <c r="M187" s="21">
        <f>IF($K187="","",IFERROR(MAX(0,$K187-'Paramètres'!$B$5),0))</f>
        <v/>
      </c>
      <c r="N187" s="22">
        <f>IF($C187="","",IFERROR(VLOOKUP($C187,'Employés'!$A$5:$F$104,4,FALSE),0))</f>
        <v/>
      </c>
      <c r="O187" s="22">
        <f>IF($B187="","",IFERROR(($L187*$N187)+($M187*$N187*'Paramètres'!$B$6),0))</f>
        <v/>
      </c>
      <c r="P187" s="9" t="n"/>
      <c r="Q187" s="23">
        <f>IF($B187="","",IF(OR($C187="",$D187="",$E187="",$F187="",$G187="",$H187=""),"À compléter",IF(OR($J187&lt;0,$H187&gt;$J187,$N187=0),"À corriger",IF($P187="","À approuver",IF($P187="Refusé","Refusée",IF($P187="Approuvé","Approuvée","À approuver"))))))</f>
        <v/>
      </c>
    </row>
    <row r="188">
      <c r="A188" s="19">
        <f>IF($B188="","",ROW()-5)</f>
        <v/>
      </c>
      <c r="B188" s="8" t="n"/>
      <c r="C188" s="13" t="n"/>
      <c r="D188" s="9" t="n"/>
      <c r="E188" s="9" t="n"/>
      <c r="F188" s="20" t="n"/>
      <c r="G188" s="20" t="n"/>
      <c r="H188" s="7" t="n"/>
      <c r="I188" s="21">
        <f>IF($B188="","",IFERROR(IF(OR(WEEKDAY($B188,2)&gt;5,COUNTIF('Paramètres'!$E$5:$E$54,$B188)&gt;0),0,VLOOKUP($C188,'Employés'!$A$5:$F$104,5,FALSE)/'Paramètres'!$B$7),0))</f>
        <v/>
      </c>
      <c r="J188" s="21">
        <f>IF(OR($F188="",$G188=""),"",IFERROR(($G188-$F188+IF($G188&lt;$F188,1,0))*24,0))</f>
        <v/>
      </c>
      <c r="K188" s="21">
        <f>IF($J188="","",IFERROR(MAX(0,$J188-$H188),0))</f>
        <v/>
      </c>
      <c r="L188" s="21">
        <f>IF($K188="","",IFERROR(MIN($K188,'Paramètres'!$B$5),0))</f>
        <v/>
      </c>
      <c r="M188" s="21">
        <f>IF($K188="","",IFERROR(MAX(0,$K188-'Paramètres'!$B$5),0))</f>
        <v/>
      </c>
      <c r="N188" s="22">
        <f>IF($C188="","",IFERROR(VLOOKUP($C188,'Employés'!$A$5:$F$104,4,FALSE),0))</f>
        <v/>
      </c>
      <c r="O188" s="22">
        <f>IF($B188="","",IFERROR(($L188*$N188)+($M188*$N188*'Paramètres'!$B$6),0))</f>
        <v/>
      </c>
      <c r="P188" s="9" t="n"/>
      <c r="Q188" s="23">
        <f>IF($B188="","",IF(OR($C188="",$D188="",$E188="",$F188="",$G188="",$H188=""),"À compléter",IF(OR($J188&lt;0,$H188&gt;$J188,$N188=0),"À corriger",IF($P188="","À approuver",IF($P188="Refusé","Refusée",IF($P188="Approuvé","Approuvée","À approuver"))))))</f>
        <v/>
      </c>
    </row>
    <row r="189">
      <c r="A189" s="19">
        <f>IF($B189="","",ROW()-5)</f>
        <v/>
      </c>
      <c r="B189" s="8" t="n"/>
      <c r="C189" s="13" t="n"/>
      <c r="D189" s="9" t="n"/>
      <c r="E189" s="9" t="n"/>
      <c r="F189" s="20" t="n"/>
      <c r="G189" s="20" t="n"/>
      <c r="H189" s="7" t="n"/>
      <c r="I189" s="21">
        <f>IF($B189="","",IFERROR(IF(OR(WEEKDAY($B189,2)&gt;5,COUNTIF('Paramètres'!$E$5:$E$54,$B189)&gt;0),0,VLOOKUP($C189,'Employés'!$A$5:$F$104,5,FALSE)/'Paramètres'!$B$7),0))</f>
        <v/>
      </c>
      <c r="J189" s="21">
        <f>IF(OR($F189="",$G189=""),"",IFERROR(($G189-$F189+IF($G189&lt;$F189,1,0))*24,0))</f>
        <v/>
      </c>
      <c r="K189" s="21">
        <f>IF($J189="","",IFERROR(MAX(0,$J189-$H189),0))</f>
        <v/>
      </c>
      <c r="L189" s="21">
        <f>IF($K189="","",IFERROR(MIN($K189,'Paramètres'!$B$5),0))</f>
        <v/>
      </c>
      <c r="M189" s="21">
        <f>IF($K189="","",IFERROR(MAX(0,$K189-'Paramètres'!$B$5),0))</f>
        <v/>
      </c>
      <c r="N189" s="22">
        <f>IF($C189="","",IFERROR(VLOOKUP($C189,'Employés'!$A$5:$F$104,4,FALSE),0))</f>
        <v/>
      </c>
      <c r="O189" s="22">
        <f>IF($B189="","",IFERROR(($L189*$N189)+($M189*$N189*'Paramètres'!$B$6),0))</f>
        <v/>
      </c>
      <c r="P189" s="9" t="n"/>
      <c r="Q189" s="23">
        <f>IF($B189="","",IF(OR($C189="",$D189="",$E189="",$F189="",$G189="",$H189=""),"À compléter",IF(OR($J189&lt;0,$H189&gt;$J189,$N189=0),"À corriger",IF($P189="","À approuver",IF($P189="Refusé","Refusée",IF($P189="Approuvé","Approuvée","À approuver"))))))</f>
        <v/>
      </c>
    </row>
    <row r="190">
      <c r="A190" s="19">
        <f>IF($B190="","",ROW()-5)</f>
        <v/>
      </c>
      <c r="B190" s="8" t="n"/>
      <c r="C190" s="13" t="n"/>
      <c r="D190" s="9" t="n"/>
      <c r="E190" s="9" t="n"/>
      <c r="F190" s="20" t="n"/>
      <c r="G190" s="20" t="n"/>
      <c r="H190" s="7" t="n"/>
      <c r="I190" s="21">
        <f>IF($B190="","",IFERROR(IF(OR(WEEKDAY($B190,2)&gt;5,COUNTIF('Paramètres'!$E$5:$E$54,$B190)&gt;0),0,VLOOKUP($C190,'Employés'!$A$5:$F$104,5,FALSE)/'Paramètres'!$B$7),0))</f>
        <v/>
      </c>
      <c r="J190" s="21">
        <f>IF(OR($F190="",$G190=""),"",IFERROR(($G190-$F190+IF($G190&lt;$F190,1,0))*24,0))</f>
        <v/>
      </c>
      <c r="K190" s="21">
        <f>IF($J190="","",IFERROR(MAX(0,$J190-$H190),0))</f>
        <v/>
      </c>
      <c r="L190" s="21">
        <f>IF($K190="","",IFERROR(MIN($K190,'Paramètres'!$B$5),0))</f>
        <v/>
      </c>
      <c r="M190" s="21">
        <f>IF($K190="","",IFERROR(MAX(0,$K190-'Paramètres'!$B$5),0))</f>
        <v/>
      </c>
      <c r="N190" s="22">
        <f>IF($C190="","",IFERROR(VLOOKUP($C190,'Employés'!$A$5:$F$104,4,FALSE),0))</f>
        <v/>
      </c>
      <c r="O190" s="22">
        <f>IF($B190="","",IFERROR(($L190*$N190)+($M190*$N190*'Paramètres'!$B$6),0))</f>
        <v/>
      </c>
      <c r="P190" s="9" t="n"/>
      <c r="Q190" s="23">
        <f>IF($B190="","",IF(OR($C190="",$D190="",$E190="",$F190="",$G190="",$H190=""),"À compléter",IF(OR($J190&lt;0,$H190&gt;$J190,$N190=0),"À corriger",IF($P190="","À approuver",IF($P190="Refusé","Refusée",IF($P190="Approuvé","Approuvée","À approuver"))))))</f>
        <v/>
      </c>
    </row>
    <row r="191">
      <c r="A191" s="19">
        <f>IF($B191="","",ROW()-5)</f>
        <v/>
      </c>
      <c r="B191" s="8" t="n"/>
      <c r="C191" s="13" t="n"/>
      <c r="D191" s="9" t="n"/>
      <c r="E191" s="9" t="n"/>
      <c r="F191" s="20" t="n"/>
      <c r="G191" s="20" t="n"/>
      <c r="H191" s="7" t="n"/>
      <c r="I191" s="21">
        <f>IF($B191="","",IFERROR(IF(OR(WEEKDAY($B191,2)&gt;5,COUNTIF('Paramètres'!$E$5:$E$54,$B191)&gt;0),0,VLOOKUP($C191,'Employés'!$A$5:$F$104,5,FALSE)/'Paramètres'!$B$7),0))</f>
        <v/>
      </c>
      <c r="J191" s="21">
        <f>IF(OR($F191="",$G191=""),"",IFERROR(($G191-$F191+IF($G191&lt;$F191,1,0))*24,0))</f>
        <v/>
      </c>
      <c r="K191" s="21">
        <f>IF($J191="","",IFERROR(MAX(0,$J191-$H191),0))</f>
        <v/>
      </c>
      <c r="L191" s="21">
        <f>IF($K191="","",IFERROR(MIN($K191,'Paramètres'!$B$5),0))</f>
        <v/>
      </c>
      <c r="M191" s="21">
        <f>IF($K191="","",IFERROR(MAX(0,$K191-'Paramètres'!$B$5),0))</f>
        <v/>
      </c>
      <c r="N191" s="22">
        <f>IF($C191="","",IFERROR(VLOOKUP($C191,'Employés'!$A$5:$F$104,4,FALSE),0))</f>
        <v/>
      </c>
      <c r="O191" s="22">
        <f>IF($B191="","",IFERROR(($L191*$N191)+($M191*$N191*'Paramètres'!$B$6),0))</f>
        <v/>
      </c>
      <c r="P191" s="9" t="n"/>
      <c r="Q191" s="23">
        <f>IF($B191="","",IF(OR($C191="",$D191="",$E191="",$F191="",$G191="",$H191=""),"À compléter",IF(OR($J191&lt;0,$H191&gt;$J191,$N191=0),"À corriger",IF($P191="","À approuver",IF($P191="Refusé","Refusée",IF($P191="Approuvé","Approuvée","À approuver"))))))</f>
        <v/>
      </c>
    </row>
    <row r="192">
      <c r="A192" s="19">
        <f>IF($B192="","",ROW()-5)</f>
        <v/>
      </c>
      <c r="B192" s="8" t="n"/>
      <c r="C192" s="13" t="n"/>
      <c r="D192" s="9" t="n"/>
      <c r="E192" s="9" t="n"/>
      <c r="F192" s="20" t="n"/>
      <c r="G192" s="20" t="n"/>
      <c r="H192" s="7" t="n"/>
      <c r="I192" s="21">
        <f>IF($B192="","",IFERROR(IF(OR(WEEKDAY($B192,2)&gt;5,COUNTIF('Paramètres'!$E$5:$E$54,$B192)&gt;0),0,VLOOKUP($C192,'Employés'!$A$5:$F$104,5,FALSE)/'Paramètres'!$B$7),0))</f>
        <v/>
      </c>
      <c r="J192" s="21">
        <f>IF(OR($F192="",$G192=""),"",IFERROR(($G192-$F192+IF($G192&lt;$F192,1,0))*24,0))</f>
        <v/>
      </c>
      <c r="K192" s="21">
        <f>IF($J192="","",IFERROR(MAX(0,$J192-$H192),0))</f>
        <v/>
      </c>
      <c r="L192" s="21">
        <f>IF($K192="","",IFERROR(MIN($K192,'Paramètres'!$B$5),0))</f>
        <v/>
      </c>
      <c r="M192" s="21">
        <f>IF($K192="","",IFERROR(MAX(0,$K192-'Paramètres'!$B$5),0))</f>
        <v/>
      </c>
      <c r="N192" s="22">
        <f>IF($C192="","",IFERROR(VLOOKUP($C192,'Employés'!$A$5:$F$104,4,FALSE),0))</f>
        <v/>
      </c>
      <c r="O192" s="22">
        <f>IF($B192="","",IFERROR(($L192*$N192)+($M192*$N192*'Paramètres'!$B$6),0))</f>
        <v/>
      </c>
      <c r="P192" s="9" t="n"/>
      <c r="Q192" s="23">
        <f>IF($B192="","",IF(OR($C192="",$D192="",$E192="",$F192="",$G192="",$H192=""),"À compléter",IF(OR($J192&lt;0,$H192&gt;$J192,$N192=0),"À corriger",IF($P192="","À approuver",IF($P192="Refusé","Refusée",IF($P192="Approuvé","Approuvée","À approuver"))))))</f>
        <v/>
      </c>
    </row>
    <row r="193">
      <c r="A193" s="19">
        <f>IF($B193="","",ROW()-5)</f>
        <v/>
      </c>
      <c r="B193" s="8" t="n"/>
      <c r="C193" s="13" t="n"/>
      <c r="D193" s="9" t="n"/>
      <c r="E193" s="9" t="n"/>
      <c r="F193" s="20" t="n"/>
      <c r="G193" s="20" t="n"/>
      <c r="H193" s="7" t="n"/>
      <c r="I193" s="21">
        <f>IF($B193="","",IFERROR(IF(OR(WEEKDAY($B193,2)&gt;5,COUNTIF('Paramètres'!$E$5:$E$54,$B193)&gt;0),0,VLOOKUP($C193,'Employés'!$A$5:$F$104,5,FALSE)/'Paramètres'!$B$7),0))</f>
        <v/>
      </c>
      <c r="J193" s="21">
        <f>IF(OR($F193="",$G193=""),"",IFERROR(($G193-$F193+IF($G193&lt;$F193,1,0))*24,0))</f>
        <v/>
      </c>
      <c r="K193" s="21">
        <f>IF($J193="","",IFERROR(MAX(0,$J193-$H193),0))</f>
        <v/>
      </c>
      <c r="L193" s="21">
        <f>IF($K193="","",IFERROR(MIN($K193,'Paramètres'!$B$5),0))</f>
        <v/>
      </c>
      <c r="M193" s="21">
        <f>IF($K193="","",IFERROR(MAX(0,$K193-'Paramètres'!$B$5),0))</f>
        <v/>
      </c>
      <c r="N193" s="22">
        <f>IF($C193="","",IFERROR(VLOOKUP($C193,'Employés'!$A$5:$F$104,4,FALSE),0))</f>
        <v/>
      </c>
      <c r="O193" s="22">
        <f>IF($B193="","",IFERROR(($L193*$N193)+($M193*$N193*'Paramètres'!$B$6),0))</f>
        <v/>
      </c>
      <c r="P193" s="9" t="n"/>
      <c r="Q193" s="23">
        <f>IF($B193="","",IF(OR($C193="",$D193="",$E193="",$F193="",$G193="",$H193=""),"À compléter",IF(OR($J193&lt;0,$H193&gt;$J193,$N193=0),"À corriger",IF($P193="","À approuver",IF($P193="Refusé","Refusée",IF($P193="Approuvé","Approuvée","À approuver"))))))</f>
        <v/>
      </c>
    </row>
    <row r="194">
      <c r="A194" s="19">
        <f>IF($B194="","",ROW()-5)</f>
        <v/>
      </c>
      <c r="B194" s="8" t="n"/>
      <c r="C194" s="13" t="n"/>
      <c r="D194" s="9" t="n"/>
      <c r="E194" s="9" t="n"/>
      <c r="F194" s="20" t="n"/>
      <c r="G194" s="20" t="n"/>
      <c r="H194" s="7" t="n"/>
      <c r="I194" s="21">
        <f>IF($B194="","",IFERROR(IF(OR(WEEKDAY($B194,2)&gt;5,COUNTIF('Paramètres'!$E$5:$E$54,$B194)&gt;0),0,VLOOKUP($C194,'Employés'!$A$5:$F$104,5,FALSE)/'Paramètres'!$B$7),0))</f>
        <v/>
      </c>
      <c r="J194" s="21">
        <f>IF(OR($F194="",$G194=""),"",IFERROR(($G194-$F194+IF($G194&lt;$F194,1,0))*24,0))</f>
        <v/>
      </c>
      <c r="K194" s="21">
        <f>IF($J194="","",IFERROR(MAX(0,$J194-$H194),0))</f>
        <v/>
      </c>
      <c r="L194" s="21">
        <f>IF($K194="","",IFERROR(MIN($K194,'Paramètres'!$B$5),0))</f>
        <v/>
      </c>
      <c r="M194" s="21">
        <f>IF($K194="","",IFERROR(MAX(0,$K194-'Paramètres'!$B$5),0))</f>
        <v/>
      </c>
      <c r="N194" s="22">
        <f>IF($C194="","",IFERROR(VLOOKUP($C194,'Employés'!$A$5:$F$104,4,FALSE),0))</f>
        <v/>
      </c>
      <c r="O194" s="22">
        <f>IF($B194="","",IFERROR(($L194*$N194)+($M194*$N194*'Paramètres'!$B$6),0))</f>
        <v/>
      </c>
      <c r="P194" s="9" t="n"/>
      <c r="Q194" s="23">
        <f>IF($B194="","",IF(OR($C194="",$D194="",$E194="",$F194="",$G194="",$H194=""),"À compléter",IF(OR($J194&lt;0,$H194&gt;$J194,$N194=0),"À corriger",IF($P194="","À approuver",IF($P194="Refusé","Refusée",IF($P194="Approuvé","Approuvée","À approuver"))))))</f>
        <v/>
      </c>
    </row>
    <row r="195">
      <c r="A195" s="19">
        <f>IF($B195="","",ROW()-5)</f>
        <v/>
      </c>
      <c r="B195" s="8" t="n"/>
      <c r="C195" s="13" t="n"/>
      <c r="D195" s="9" t="n"/>
      <c r="E195" s="9" t="n"/>
      <c r="F195" s="20" t="n"/>
      <c r="G195" s="20" t="n"/>
      <c r="H195" s="7" t="n"/>
      <c r="I195" s="21">
        <f>IF($B195="","",IFERROR(IF(OR(WEEKDAY($B195,2)&gt;5,COUNTIF('Paramètres'!$E$5:$E$54,$B195)&gt;0),0,VLOOKUP($C195,'Employés'!$A$5:$F$104,5,FALSE)/'Paramètres'!$B$7),0))</f>
        <v/>
      </c>
      <c r="J195" s="21">
        <f>IF(OR($F195="",$G195=""),"",IFERROR(($G195-$F195+IF($G195&lt;$F195,1,0))*24,0))</f>
        <v/>
      </c>
      <c r="K195" s="21">
        <f>IF($J195="","",IFERROR(MAX(0,$J195-$H195),0))</f>
        <v/>
      </c>
      <c r="L195" s="21">
        <f>IF($K195="","",IFERROR(MIN($K195,'Paramètres'!$B$5),0))</f>
        <v/>
      </c>
      <c r="M195" s="21">
        <f>IF($K195="","",IFERROR(MAX(0,$K195-'Paramètres'!$B$5),0))</f>
        <v/>
      </c>
      <c r="N195" s="22">
        <f>IF($C195="","",IFERROR(VLOOKUP($C195,'Employés'!$A$5:$F$104,4,FALSE),0))</f>
        <v/>
      </c>
      <c r="O195" s="22">
        <f>IF($B195="","",IFERROR(($L195*$N195)+($M195*$N195*'Paramètres'!$B$6),0))</f>
        <v/>
      </c>
      <c r="P195" s="9" t="n"/>
      <c r="Q195" s="23">
        <f>IF($B195="","",IF(OR($C195="",$D195="",$E195="",$F195="",$G195="",$H195=""),"À compléter",IF(OR($J195&lt;0,$H195&gt;$J195,$N195=0),"À corriger",IF($P195="","À approuver",IF($P195="Refusé","Refusée",IF($P195="Approuvé","Approuvée","À approuver"))))))</f>
        <v/>
      </c>
    </row>
    <row r="196">
      <c r="A196" s="19">
        <f>IF($B196="","",ROW()-5)</f>
        <v/>
      </c>
      <c r="B196" s="8" t="n"/>
      <c r="C196" s="13" t="n"/>
      <c r="D196" s="9" t="n"/>
      <c r="E196" s="9" t="n"/>
      <c r="F196" s="20" t="n"/>
      <c r="G196" s="20" t="n"/>
      <c r="H196" s="7" t="n"/>
      <c r="I196" s="21">
        <f>IF($B196="","",IFERROR(IF(OR(WEEKDAY($B196,2)&gt;5,COUNTIF('Paramètres'!$E$5:$E$54,$B196)&gt;0),0,VLOOKUP($C196,'Employés'!$A$5:$F$104,5,FALSE)/'Paramètres'!$B$7),0))</f>
        <v/>
      </c>
      <c r="J196" s="21">
        <f>IF(OR($F196="",$G196=""),"",IFERROR(($G196-$F196+IF($G196&lt;$F196,1,0))*24,0))</f>
        <v/>
      </c>
      <c r="K196" s="21">
        <f>IF($J196="","",IFERROR(MAX(0,$J196-$H196),0))</f>
        <v/>
      </c>
      <c r="L196" s="21">
        <f>IF($K196="","",IFERROR(MIN($K196,'Paramètres'!$B$5),0))</f>
        <v/>
      </c>
      <c r="M196" s="21">
        <f>IF($K196="","",IFERROR(MAX(0,$K196-'Paramètres'!$B$5),0))</f>
        <v/>
      </c>
      <c r="N196" s="22">
        <f>IF($C196="","",IFERROR(VLOOKUP($C196,'Employés'!$A$5:$F$104,4,FALSE),0))</f>
        <v/>
      </c>
      <c r="O196" s="22">
        <f>IF($B196="","",IFERROR(($L196*$N196)+($M196*$N196*'Paramètres'!$B$6),0))</f>
        <v/>
      </c>
      <c r="P196" s="9" t="n"/>
      <c r="Q196" s="23">
        <f>IF($B196="","",IF(OR($C196="",$D196="",$E196="",$F196="",$G196="",$H196=""),"À compléter",IF(OR($J196&lt;0,$H196&gt;$J196,$N196=0),"À corriger",IF($P196="","À approuver",IF($P196="Refusé","Refusée",IF($P196="Approuvé","Approuvée","À approuver"))))))</f>
        <v/>
      </c>
    </row>
    <row r="197">
      <c r="A197" s="19">
        <f>IF($B197="","",ROW()-5)</f>
        <v/>
      </c>
      <c r="B197" s="8" t="n"/>
      <c r="C197" s="13" t="n"/>
      <c r="D197" s="9" t="n"/>
      <c r="E197" s="9" t="n"/>
      <c r="F197" s="20" t="n"/>
      <c r="G197" s="20" t="n"/>
      <c r="H197" s="7" t="n"/>
      <c r="I197" s="21">
        <f>IF($B197="","",IFERROR(IF(OR(WEEKDAY($B197,2)&gt;5,COUNTIF('Paramètres'!$E$5:$E$54,$B197)&gt;0),0,VLOOKUP($C197,'Employés'!$A$5:$F$104,5,FALSE)/'Paramètres'!$B$7),0))</f>
        <v/>
      </c>
      <c r="J197" s="21">
        <f>IF(OR($F197="",$G197=""),"",IFERROR(($G197-$F197+IF($G197&lt;$F197,1,0))*24,0))</f>
        <v/>
      </c>
      <c r="K197" s="21">
        <f>IF($J197="","",IFERROR(MAX(0,$J197-$H197),0))</f>
        <v/>
      </c>
      <c r="L197" s="21">
        <f>IF($K197="","",IFERROR(MIN($K197,'Paramètres'!$B$5),0))</f>
        <v/>
      </c>
      <c r="M197" s="21">
        <f>IF($K197="","",IFERROR(MAX(0,$K197-'Paramètres'!$B$5),0))</f>
        <v/>
      </c>
      <c r="N197" s="22">
        <f>IF($C197="","",IFERROR(VLOOKUP($C197,'Employés'!$A$5:$F$104,4,FALSE),0))</f>
        <v/>
      </c>
      <c r="O197" s="22">
        <f>IF($B197="","",IFERROR(($L197*$N197)+($M197*$N197*'Paramètres'!$B$6),0))</f>
        <v/>
      </c>
      <c r="P197" s="9" t="n"/>
      <c r="Q197" s="23">
        <f>IF($B197="","",IF(OR($C197="",$D197="",$E197="",$F197="",$G197="",$H197=""),"À compléter",IF(OR($J197&lt;0,$H197&gt;$J197,$N197=0),"À corriger",IF($P197="","À approuver",IF($P197="Refusé","Refusée",IF($P197="Approuvé","Approuvée","À approuver"))))))</f>
        <v/>
      </c>
    </row>
    <row r="198">
      <c r="A198" s="19">
        <f>IF($B198="","",ROW()-5)</f>
        <v/>
      </c>
      <c r="B198" s="8" t="n"/>
      <c r="C198" s="13" t="n"/>
      <c r="D198" s="9" t="n"/>
      <c r="E198" s="9" t="n"/>
      <c r="F198" s="20" t="n"/>
      <c r="G198" s="20" t="n"/>
      <c r="H198" s="7" t="n"/>
      <c r="I198" s="21">
        <f>IF($B198="","",IFERROR(IF(OR(WEEKDAY($B198,2)&gt;5,COUNTIF('Paramètres'!$E$5:$E$54,$B198)&gt;0),0,VLOOKUP($C198,'Employés'!$A$5:$F$104,5,FALSE)/'Paramètres'!$B$7),0))</f>
        <v/>
      </c>
      <c r="J198" s="21">
        <f>IF(OR($F198="",$G198=""),"",IFERROR(($G198-$F198+IF($G198&lt;$F198,1,0))*24,0))</f>
        <v/>
      </c>
      <c r="K198" s="21">
        <f>IF($J198="","",IFERROR(MAX(0,$J198-$H198),0))</f>
        <v/>
      </c>
      <c r="L198" s="21">
        <f>IF($K198="","",IFERROR(MIN($K198,'Paramètres'!$B$5),0))</f>
        <v/>
      </c>
      <c r="M198" s="21">
        <f>IF($K198="","",IFERROR(MAX(0,$K198-'Paramètres'!$B$5),0))</f>
        <v/>
      </c>
      <c r="N198" s="22">
        <f>IF($C198="","",IFERROR(VLOOKUP($C198,'Employés'!$A$5:$F$104,4,FALSE),0))</f>
        <v/>
      </c>
      <c r="O198" s="22">
        <f>IF($B198="","",IFERROR(($L198*$N198)+($M198*$N198*'Paramètres'!$B$6),0))</f>
        <v/>
      </c>
      <c r="P198" s="9" t="n"/>
      <c r="Q198" s="23">
        <f>IF($B198="","",IF(OR($C198="",$D198="",$E198="",$F198="",$G198="",$H198=""),"À compléter",IF(OR($J198&lt;0,$H198&gt;$J198,$N198=0),"À corriger",IF($P198="","À approuver",IF($P198="Refusé","Refusée",IF($P198="Approuvé","Approuvée","À approuver"))))))</f>
        <v/>
      </c>
    </row>
    <row r="199">
      <c r="A199" s="19">
        <f>IF($B199="","",ROW()-5)</f>
        <v/>
      </c>
      <c r="B199" s="8" t="n"/>
      <c r="C199" s="13" t="n"/>
      <c r="D199" s="9" t="n"/>
      <c r="E199" s="9" t="n"/>
      <c r="F199" s="20" t="n"/>
      <c r="G199" s="20" t="n"/>
      <c r="H199" s="7" t="n"/>
      <c r="I199" s="21">
        <f>IF($B199="","",IFERROR(IF(OR(WEEKDAY($B199,2)&gt;5,COUNTIF('Paramètres'!$E$5:$E$54,$B199)&gt;0),0,VLOOKUP($C199,'Employés'!$A$5:$F$104,5,FALSE)/'Paramètres'!$B$7),0))</f>
        <v/>
      </c>
      <c r="J199" s="21">
        <f>IF(OR($F199="",$G199=""),"",IFERROR(($G199-$F199+IF($G199&lt;$F199,1,0))*24,0))</f>
        <v/>
      </c>
      <c r="K199" s="21">
        <f>IF($J199="","",IFERROR(MAX(0,$J199-$H199),0))</f>
        <v/>
      </c>
      <c r="L199" s="21">
        <f>IF($K199="","",IFERROR(MIN($K199,'Paramètres'!$B$5),0))</f>
        <v/>
      </c>
      <c r="M199" s="21">
        <f>IF($K199="","",IFERROR(MAX(0,$K199-'Paramètres'!$B$5),0))</f>
        <v/>
      </c>
      <c r="N199" s="22">
        <f>IF($C199="","",IFERROR(VLOOKUP($C199,'Employés'!$A$5:$F$104,4,FALSE),0))</f>
        <v/>
      </c>
      <c r="O199" s="22">
        <f>IF($B199="","",IFERROR(($L199*$N199)+($M199*$N199*'Paramètres'!$B$6),0))</f>
        <v/>
      </c>
      <c r="P199" s="9" t="n"/>
      <c r="Q199" s="23">
        <f>IF($B199="","",IF(OR($C199="",$D199="",$E199="",$F199="",$G199="",$H199=""),"À compléter",IF(OR($J199&lt;0,$H199&gt;$J199,$N199=0),"À corriger",IF($P199="","À approuver",IF($P199="Refusé","Refusée",IF($P199="Approuvé","Approuvée","À approuver"))))))</f>
        <v/>
      </c>
    </row>
    <row r="200">
      <c r="A200" s="19">
        <f>IF($B200="","",ROW()-5)</f>
        <v/>
      </c>
      <c r="B200" s="8" t="n"/>
      <c r="C200" s="13" t="n"/>
      <c r="D200" s="9" t="n"/>
      <c r="E200" s="9" t="n"/>
      <c r="F200" s="20" t="n"/>
      <c r="G200" s="20" t="n"/>
      <c r="H200" s="7" t="n"/>
      <c r="I200" s="21">
        <f>IF($B200="","",IFERROR(IF(OR(WEEKDAY($B200,2)&gt;5,COUNTIF('Paramètres'!$E$5:$E$54,$B200)&gt;0),0,VLOOKUP($C200,'Employés'!$A$5:$F$104,5,FALSE)/'Paramètres'!$B$7),0))</f>
        <v/>
      </c>
      <c r="J200" s="21">
        <f>IF(OR($F200="",$G200=""),"",IFERROR(($G200-$F200+IF($G200&lt;$F200,1,0))*24,0))</f>
        <v/>
      </c>
      <c r="K200" s="21">
        <f>IF($J200="","",IFERROR(MAX(0,$J200-$H200),0))</f>
        <v/>
      </c>
      <c r="L200" s="21">
        <f>IF($K200="","",IFERROR(MIN($K200,'Paramètres'!$B$5),0))</f>
        <v/>
      </c>
      <c r="M200" s="21">
        <f>IF($K200="","",IFERROR(MAX(0,$K200-'Paramètres'!$B$5),0))</f>
        <v/>
      </c>
      <c r="N200" s="22">
        <f>IF($C200="","",IFERROR(VLOOKUP($C200,'Employés'!$A$5:$F$104,4,FALSE),0))</f>
        <v/>
      </c>
      <c r="O200" s="22">
        <f>IF($B200="","",IFERROR(($L200*$N200)+($M200*$N200*'Paramètres'!$B$6),0))</f>
        <v/>
      </c>
      <c r="P200" s="9" t="n"/>
      <c r="Q200" s="23">
        <f>IF($B200="","",IF(OR($C200="",$D200="",$E200="",$F200="",$G200="",$H200=""),"À compléter",IF(OR($J200&lt;0,$H200&gt;$J200,$N200=0),"À corriger",IF($P200="","À approuver",IF($P200="Refusé","Refusée",IF($P200="Approuvé","Approuvée","À approuver"))))))</f>
        <v/>
      </c>
    </row>
    <row r="201">
      <c r="A201" s="19">
        <f>IF($B201="","",ROW()-5)</f>
        <v/>
      </c>
      <c r="B201" s="8" t="n"/>
      <c r="C201" s="13" t="n"/>
      <c r="D201" s="9" t="n"/>
      <c r="E201" s="9" t="n"/>
      <c r="F201" s="20" t="n"/>
      <c r="G201" s="20" t="n"/>
      <c r="H201" s="7" t="n"/>
      <c r="I201" s="21">
        <f>IF($B201="","",IFERROR(IF(OR(WEEKDAY($B201,2)&gt;5,COUNTIF('Paramètres'!$E$5:$E$54,$B201)&gt;0),0,VLOOKUP($C201,'Employés'!$A$5:$F$104,5,FALSE)/'Paramètres'!$B$7),0))</f>
        <v/>
      </c>
      <c r="J201" s="21">
        <f>IF(OR($F201="",$G201=""),"",IFERROR(($G201-$F201+IF($G201&lt;$F201,1,0))*24,0))</f>
        <v/>
      </c>
      <c r="K201" s="21">
        <f>IF($J201="","",IFERROR(MAX(0,$J201-$H201),0))</f>
        <v/>
      </c>
      <c r="L201" s="21">
        <f>IF($K201="","",IFERROR(MIN($K201,'Paramètres'!$B$5),0))</f>
        <v/>
      </c>
      <c r="M201" s="21">
        <f>IF($K201="","",IFERROR(MAX(0,$K201-'Paramètres'!$B$5),0))</f>
        <v/>
      </c>
      <c r="N201" s="22">
        <f>IF($C201="","",IFERROR(VLOOKUP($C201,'Employés'!$A$5:$F$104,4,FALSE),0))</f>
        <v/>
      </c>
      <c r="O201" s="22">
        <f>IF($B201="","",IFERROR(($L201*$N201)+($M201*$N201*'Paramètres'!$B$6),0))</f>
        <v/>
      </c>
      <c r="P201" s="9" t="n"/>
      <c r="Q201" s="23">
        <f>IF($B201="","",IF(OR($C201="",$D201="",$E201="",$F201="",$G201="",$H201=""),"À compléter",IF(OR($J201&lt;0,$H201&gt;$J201,$N201=0),"À corriger",IF($P201="","À approuver",IF($P201="Refusé","Refusée",IF($P201="Approuvé","Approuvée","À approuver"))))))</f>
        <v/>
      </c>
    </row>
    <row r="202">
      <c r="A202" s="19">
        <f>IF($B202="","",ROW()-5)</f>
        <v/>
      </c>
      <c r="B202" s="8" t="n"/>
      <c r="C202" s="13" t="n"/>
      <c r="D202" s="9" t="n"/>
      <c r="E202" s="9" t="n"/>
      <c r="F202" s="20" t="n"/>
      <c r="G202" s="20" t="n"/>
      <c r="H202" s="7" t="n"/>
      <c r="I202" s="21">
        <f>IF($B202="","",IFERROR(IF(OR(WEEKDAY($B202,2)&gt;5,COUNTIF('Paramètres'!$E$5:$E$54,$B202)&gt;0),0,VLOOKUP($C202,'Employés'!$A$5:$F$104,5,FALSE)/'Paramètres'!$B$7),0))</f>
        <v/>
      </c>
      <c r="J202" s="21">
        <f>IF(OR($F202="",$G202=""),"",IFERROR(($G202-$F202+IF($G202&lt;$F202,1,0))*24,0))</f>
        <v/>
      </c>
      <c r="K202" s="21">
        <f>IF($J202="","",IFERROR(MAX(0,$J202-$H202),0))</f>
        <v/>
      </c>
      <c r="L202" s="21">
        <f>IF($K202="","",IFERROR(MIN($K202,'Paramètres'!$B$5),0))</f>
        <v/>
      </c>
      <c r="M202" s="21">
        <f>IF($K202="","",IFERROR(MAX(0,$K202-'Paramètres'!$B$5),0))</f>
        <v/>
      </c>
      <c r="N202" s="22">
        <f>IF($C202="","",IFERROR(VLOOKUP($C202,'Employés'!$A$5:$F$104,4,FALSE),0))</f>
        <v/>
      </c>
      <c r="O202" s="22">
        <f>IF($B202="","",IFERROR(($L202*$N202)+($M202*$N202*'Paramètres'!$B$6),0))</f>
        <v/>
      </c>
      <c r="P202" s="9" t="n"/>
      <c r="Q202" s="23">
        <f>IF($B202="","",IF(OR($C202="",$D202="",$E202="",$F202="",$G202="",$H202=""),"À compléter",IF(OR($J202&lt;0,$H202&gt;$J202,$N202=0),"À corriger",IF($P202="","À approuver",IF($P202="Refusé","Refusée",IF($P202="Approuvé","Approuvée","À approuver"))))))</f>
        <v/>
      </c>
    </row>
    <row r="203">
      <c r="A203" s="19">
        <f>IF($B203="","",ROW()-5)</f>
        <v/>
      </c>
      <c r="B203" s="8" t="n"/>
      <c r="C203" s="13" t="n"/>
      <c r="D203" s="9" t="n"/>
      <c r="E203" s="9" t="n"/>
      <c r="F203" s="20" t="n"/>
      <c r="G203" s="20" t="n"/>
      <c r="H203" s="7" t="n"/>
      <c r="I203" s="21">
        <f>IF($B203="","",IFERROR(IF(OR(WEEKDAY($B203,2)&gt;5,COUNTIF('Paramètres'!$E$5:$E$54,$B203)&gt;0),0,VLOOKUP($C203,'Employés'!$A$5:$F$104,5,FALSE)/'Paramètres'!$B$7),0))</f>
        <v/>
      </c>
      <c r="J203" s="21">
        <f>IF(OR($F203="",$G203=""),"",IFERROR(($G203-$F203+IF($G203&lt;$F203,1,0))*24,0))</f>
        <v/>
      </c>
      <c r="K203" s="21">
        <f>IF($J203="","",IFERROR(MAX(0,$J203-$H203),0))</f>
        <v/>
      </c>
      <c r="L203" s="21">
        <f>IF($K203="","",IFERROR(MIN($K203,'Paramètres'!$B$5),0))</f>
        <v/>
      </c>
      <c r="M203" s="21">
        <f>IF($K203="","",IFERROR(MAX(0,$K203-'Paramètres'!$B$5),0))</f>
        <v/>
      </c>
      <c r="N203" s="22">
        <f>IF($C203="","",IFERROR(VLOOKUP($C203,'Employés'!$A$5:$F$104,4,FALSE),0))</f>
        <v/>
      </c>
      <c r="O203" s="22">
        <f>IF($B203="","",IFERROR(($L203*$N203)+($M203*$N203*'Paramètres'!$B$6),0))</f>
        <v/>
      </c>
      <c r="P203" s="9" t="n"/>
      <c r="Q203" s="23">
        <f>IF($B203="","",IF(OR($C203="",$D203="",$E203="",$F203="",$G203="",$H203=""),"À compléter",IF(OR($J203&lt;0,$H203&gt;$J203,$N203=0),"À corriger",IF($P203="","À approuver",IF($P203="Refusé","Refusée",IF($P203="Approuvé","Approuvée","À approuver"))))))</f>
        <v/>
      </c>
    </row>
    <row r="204">
      <c r="A204" s="19">
        <f>IF($B204="","",ROW()-5)</f>
        <v/>
      </c>
      <c r="B204" s="8" t="n"/>
      <c r="C204" s="13" t="n"/>
      <c r="D204" s="9" t="n"/>
      <c r="E204" s="9" t="n"/>
      <c r="F204" s="20" t="n"/>
      <c r="G204" s="20" t="n"/>
      <c r="H204" s="7" t="n"/>
      <c r="I204" s="21">
        <f>IF($B204="","",IFERROR(IF(OR(WEEKDAY($B204,2)&gt;5,COUNTIF('Paramètres'!$E$5:$E$54,$B204)&gt;0),0,VLOOKUP($C204,'Employés'!$A$5:$F$104,5,FALSE)/'Paramètres'!$B$7),0))</f>
        <v/>
      </c>
      <c r="J204" s="21">
        <f>IF(OR($F204="",$G204=""),"",IFERROR(($G204-$F204+IF($G204&lt;$F204,1,0))*24,0))</f>
        <v/>
      </c>
      <c r="K204" s="21">
        <f>IF($J204="","",IFERROR(MAX(0,$J204-$H204),0))</f>
        <v/>
      </c>
      <c r="L204" s="21">
        <f>IF($K204="","",IFERROR(MIN($K204,'Paramètres'!$B$5),0))</f>
        <v/>
      </c>
      <c r="M204" s="21">
        <f>IF($K204="","",IFERROR(MAX(0,$K204-'Paramètres'!$B$5),0))</f>
        <v/>
      </c>
      <c r="N204" s="22">
        <f>IF($C204="","",IFERROR(VLOOKUP($C204,'Employés'!$A$5:$F$104,4,FALSE),0))</f>
        <v/>
      </c>
      <c r="O204" s="22">
        <f>IF($B204="","",IFERROR(($L204*$N204)+($M204*$N204*'Paramètres'!$B$6),0))</f>
        <v/>
      </c>
      <c r="P204" s="9" t="n"/>
      <c r="Q204" s="23">
        <f>IF($B204="","",IF(OR($C204="",$D204="",$E204="",$F204="",$G204="",$H204=""),"À compléter",IF(OR($J204&lt;0,$H204&gt;$J204,$N204=0),"À corriger",IF($P204="","À approuver",IF($P204="Refusé","Refusée",IF($P204="Approuvé","Approuvée","À approuver"))))))</f>
        <v/>
      </c>
    </row>
    <row r="205">
      <c r="A205" s="19">
        <f>IF($B205="","",ROW()-5)</f>
        <v/>
      </c>
      <c r="B205" s="8" t="n"/>
      <c r="C205" s="13" t="n"/>
      <c r="D205" s="9" t="n"/>
      <c r="E205" s="9" t="n"/>
      <c r="F205" s="20" t="n"/>
      <c r="G205" s="20" t="n"/>
      <c r="H205" s="7" t="n"/>
      <c r="I205" s="21">
        <f>IF($B205="","",IFERROR(IF(OR(WEEKDAY($B205,2)&gt;5,COUNTIF('Paramètres'!$E$5:$E$54,$B205)&gt;0),0,VLOOKUP($C205,'Employés'!$A$5:$F$104,5,FALSE)/'Paramètres'!$B$7),0))</f>
        <v/>
      </c>
      <c r="J205" s="21">
        <f>IF(OR($F205="",$G205=""),"",IFERROR(($G205-$F205+IF($G205&lt;$F205,1,0))*24,0))</f>
        <v/>
      </c>
      <c r="K205" s="21">
        <f>IF($J205="","",IFERROR(MAX(0,$J205-$H205),0))</f>
        <v/>
      </c>
      <c r="L205" s="21">
        <f>IF($K205="","",IFERROR(MIN($K205,'Paramètres'!$B$5),0))</f>
        <v/>
      </c>
      <c r="M205" s="21">
        <f>IF($K205="","",IFERROR(MAX(0,$K205-'Paramètres'!$B$5),0))</f>
        <v/>
      </c>
      <c r="N205" s="22">
        <f>IF($C205="","",IFERROR(VLOOKUP($C205,'Employés'!$A$5:$F$104,4,FALSE),0))</f>
        <v/>
      </c>
      <c r="O205" s="22">
        <f>IF($B205="","",IFERROR(($L205*$N205)+($M205*$N205*'Paramètres'!$B$6),0))</f>
        <v/>
      </c>
      <c r="P205" s="9" t="n"/>
      <c r="Q205" s="23">
        <f>IF($B205="","",IF(OR($C205="",$D205="",$E205="",$F205="",$G205="",$H205=""),"À compléter",IF(OR($J205&lt;0,$H205&gt;$J205,$N205=0),"À corriger",IF($P205="","À approuver",IF($P205="Refusé","Refusée",IF($P205="Approuvé","Approuvée","À approuver"))))))</f>
        <v/>
      </c>
    </row>
    <row r="206">
      <c r="A206" s="19">
        <f>IF($B206="","",ROW()-5)</f>
        <v/>
      </c>
      <c r="B206" s="8" t="n"/>
      <c r="C206" s="13" t="n"/>
      <c r="D206" s="9" t="n"/>
      <c r="E206" s="9" t="n"/>
      <c r="F206" s="20" t="n"/>
      <c r="G206" s="20" t="n"/>
      <c r="H206" s="7" t="n"/>
      <c r="I206" s="21">
        <f>IF($B206="","",IFERROR(IF(OR(WEEKDAY($B206,2)&gt;5,COUNTIF('Paramètres'!$E$5:$E$54,$B206)&gt;0),0,VLOOKUP($C206,'Employés'!$A$5:$F$104,5,FALSE)/'Paramètres'!$B$7),0))</f>
        <v/>
      </c>
      <c r="J206" s="21">
        <f>IF(OR($F206="",$G206=""),"",IFERROR(($G206-$F206+IF($G206&lt;$F206,1,0))*24,0))</f>
        <v/>
      </c>
      <c r="K206" s="21">
        <f>IF($J206="","",IFERROR(MAX(0,$J206-$H206),0))</f>
        <v/>
      </c>
      <c r="L206" s="21">
        <f>IF($K206="","",IFERROR(MIN($K206,'Paramètres'!$B$5),0))</f>
        <v/>
      </c>
      <c r="M206" s="21">
        <f>IF($K206="","",IFERROR(MAX(0,$K206-'Paramètres'!$B$5),0))</f>
        <v/>
      </c>
      <c r="N206" s="22">
        <f>IF($C206="","",IFERROR(VLOOKUP($C206,'Employés'!$A$5:$F$104,4,FALSE),0))</f>
        <v/>
      </c>
      <c r="O206" s="22">
        <f>IF($B206="","",IFERROR(($L206*$N206)+($M206*$N206*'Paramètres'!$B$6),0))</f>
        <v/>
      </c>
      <c r="P206" s="9" t="n"/>
      <c r="Q206" s="23">
        <f>IF($B206="","",IF(OR($C206="",$D206="",$E206="",$F206="",$G206="",$H206=""),"À compléter",IF(OR($J206&lt;0,$H206&gt;$J206,$N206=0),"À corriger",IF($P206="","À approuver",IF($P206="Refusé","Refusée",IF($P206="Approuvé","Approuvée","À approuver"))))))</f>
        <v/>
      </c>
    </row>
    <row r="207">
      <c r="A207" s="19">
        <f>IF($B207="","",ROW()-5)</f>
        <v/>
      </c>
      <c r="B207" s="8" t="n"/>
      <c r="C207" s="13" t="n"/>
      <c r="D207" s="9" t="n"/>
      <c r="E207" s="9" t="n"/>
      <c r="F207" s="20" t="n"/>
      <c r="G207" s="20" t="n"/>
      <c r="H207" s="7" t="n"/>
      <c r="I207" s="21">
        <f>IF($B207="","",IFERROR(IF(OR(WEEKDAY($B207,2)&gt;5,COUNTIF('Paramètres'!$E$5:$E$54,$B207)&gt;0),0,VLOOKUP($C207,'Employés'!$A$5:$F$104,5,FALSE)/'Paramètres'!$B$7),0))</f>
        <v/>
      </c>
      <c r="J207" s="21">
        <f>IF(OR($F207="",$G207=""),"",IFERROR(($G207-$F207+IF($G207&lt;$F207,1,0))*24,0))</f>
        <v/>
      </c>
      <c r="K207" s="21">
        <f>IF($J207="","",IFERROR(MAX(0,$J207-$H207),0))</f>
        <v/>
      </c>
      <c r="L207" s="21">
        <f>IF($K207="","",IFERROR(MIN($K207,'Paramètres'!$B$5),0))</f>
        <v/>
      </c>
      <c r="M207" s="21">
        <f>IF($K207="","",IFERROR(MAX(0,$K207-'Paramètres'!$B$5),0))</f>
        <v/>
      </c>
      <c r="N207" s="22">
        <f>IF($C207="","",IFERROR(VLOOKUP($C207,'Employés'!$A$5:$F$104,4,FALSE),0))</f>
        <v/>
      </c>
      <c r="O207" s="22">
        <f>IF($B207="","",IFERROR(($L207*$N207)+($M207*$N207*'Paramètres'!$B$6),0))</f>
        <v/>
      </c>
      <c r="P207" s="9" t="n"/>
      <c r="Q207" s="23">
        <f>IF($B207="","",IF(OR($C207="",$D207="",$E207="",$F207="",$G207="",$H207=""),"À compléter",IF(OR($J207&lt;0,$H207&gt;$J207,$N207=0),"À corriger",IF($P207="","À approuver",IF($P207="Refusé","Refusée",IF($P207="Approuvé","Approuvée","À approuver"))))))</f>
        <v/>
      </c>
    </row>
    <row r="208">
      <c r="A208" s="19">
        <f>IF($B208="","",ROW()-5)</f>
        <v/>
      </c>
      <c r="B208" s="8" t="n"/>
      <c r="C208" s="13" t="n"/>
      <c r="D208" s="9" t="n"/>
      <c r="E208" s="9" t="n"/>
      <c r="F208" s="20" t="n"/>
      <c r="G208" s="20" t="n"/>
      <c r="H208" s="7" t="n"/>
      <c r="I208" s="21">
        <f>IF($B208="","",IFERROR(IF(OR(WEEKDAY($B208,2)&gt;5,COUNTIF('Paramètres'!$E$5:$E$54,$B208)&gt;0),0,VLOOKUP($C208,'Employés'!$A$5:$F$104,5,FALSE)/'Paramètres'!$B$7),0))</f>
        <v/>
      </c>
      <c r="J208" s="21">
        <f>IF(OR($F208="",$G208=""),"",IFERROR(($G208-$F208+IF($G208&lt;$F208,1,0))*24,0))</f>
        <v/>
      </c>
      <c r="K208" s="21">
        <f>IF($J208="","",IFERROR(MAX(0,$J208-$H208),0))</f>
        <v/>
      </c>
      <c r="L208" s="21">
        <f>IF($K208="","",IFERROR(MIN($K208,'Paramètres'!$B$5),0))</f>
        <v/>
      </c>
      <c r="M208" s="21">
        <f>IF($K208="","",IFERROR(MAX(0,$K208-'Paramètres'!$B$5),0))</f>
        <v/>
      </c>
      <c r="N208" s="22">
        <f>IF($C208="","",IFERROR(VLOOKUP($C208,'Employés'!$A$5:$F$104,4,FALSE),0))</f>
        <v/>
      </c>
      <c r="O208" s="22">
        <f>IF($B208="","",IFERROR(($L208*$N208)+($M208*$N208*'Paramètres'!$B$6),0))</f>
        <v/>
      </c>
      <c r="P208" s="9" t="n"/>
      <c r="Q208" s="23">
        <f>IF($B208="","",IF(OR($C208="",$D208="",$E208="",$F208="",$G208="",$H208=""),"À compléter",IF(OR($J208&lt;0,$H208&gt;$J208,$N208=0),"À corriger",IF($P208="","À approuver",IF($P208="Refusé","Refusée",IF($P208="Approuvé","Approuvée","À approuver"))))))</f>
        <v/>
      </c>
    </row>
    <row r="209">
      <c r="A209" s="19">
        <f>IF($B209="","",ROW()-5)</f>
        <v/>
      </c>
      <c r="B209" s="8" t="n"/>
      <c r="C209" s="13" t="n"/>
      <c r="D209" s="9" t="n"/>
      <c r="E209" s="9" t="n"/>
      <c r="F209" s="20" t="n"/>
      <c r="G209" s="20" t="n"/>
      <c r="H209" s="7" t="n"/>
      <c r="I209" s="21">
        <f>IF($B209="","",IFERROR(IF(OR(WEEKDAY($B209,2)&gt;5,COUNTIF('Paramètres'!$E$5:$E$54,$B209)&gt;0),0,VLOOKUP($C209,'Employés'!$A$5:$F$104,5,FALSE)/'Paramètres'!$B$7),0))</f>
        <v/>
      </c>
      <c r="J209" s="21">
        <f>IF(OR($F209="",$G209=""),"",IFERROR(($G209-$F209+IF($G209&lt;$F209,1,0))*24,0))</f>
        <v/>
      </c>
      <c r="K209" s="21">
        <f>IF($J209="","",IFERROR(MAX(0,$J209-$H209),0))</f>
        <v/>
      </c>
      <c r="L209" s="21">
        <f>IF($K209="","",IFERROR(MIN($K209,'Paramètres'!$B$5),0))</f>
        <v/>
      </c>
      <c r="M209" s="21">
        <f>IF($K209="","",IFERROR(MAX(0,$K209-'Paramètres'!$B$5),0))</f>
        <v/>
      </c>
      <c r="N209" s="22">
        <f>IF($C209="","",IFERROR(VLOOKUP($C209,'Employés'!$A$5:$F$104,4,FALSE),0))</f>
        <v/>
      </c>
      <c r="O209" s="22">
        <f>IF($B209="","",IFERROR(($L209*$N209)+($M209*$N209*'Paramètres'!$B$6),0))</f>
        <v/>
      </c>
      <c r="P209" s="9" t="n"/>
      <c r="Q209" s="23">
        <f>IF($B209="","",IF(OR($C209="",$D209="",$E209="",$F209="",$G209="",$H209=""),"À compléter",IF(OR($J209&lt;0,$H209&gt;$J209,$N209=0),"À corriger",IF($P209="","À approuver",IF($P209="Refusé","Refusée",IF($P209="Approuvé","Approuvée","À approuver"))))))</f>
        <v/>
      </c>
    </row>
    <row r="210">
      <c r="A210" s="19">
        <f>IF($B210="","",ROW()-5)</f>
        <v/>
      </c>
      <c r="B210" s="8" t="n"/>
      <c r="C210" s="13" t="n"/>
      <c r="D210" s="9" t="n"/>
      <c r="E210" s="9" t="n"/>
      <c r="F210" s="20" t="n"/>
      <c r="G210" s="20" t="n"/>
      <c r="H210" s="7" t="n"/>
      <c r="I210" s="21">
        <f>IF($B210="","",IFERROR(IF(OR(WEEKDAY($B210,2)&gt;5,COUNTIF('Paramètres'!$E$5:$E$54,$B210)&gt;0),0,VLOOKUP($C210,'Employés'!$A$5:$F$104,5,FALSE)/'Paramètres'!$B$7),0))</f>
        <v/>
      </c>
      <c r="J210" s="21">
        <f>IF(OR($F210="",$G210=""),"",IFERROR(($G210-$F210+IF($G210&lt;$F210,1,0))*24,0))</f>
        <v/>
      </c>
      <c r="K210" s="21">
        <f>IF($J210="","",IFERROR(MAX(0,$J210-$H210),0))</f>
        <v/>
      </c>
      <c r="L210" s="21">
        <f>IF($K210="","",IFERROR(MIN($K210,'Paramètres'!$B$5),0))</f>
        <v/>
      </c>
      <c r="M210" s="21">
        <f>IF($K210="","",IFERROR(MAX(0,$K210-'Paramètres'!$B$5),0))</f>
        <v/>
      </c>
      <c r="N210" s="22">
        <f>IF($C210="","",IFERROR(VLOOKUP($C210,'Employés'!$A$5:$F$104,4,FALSE),0))</f>
        <v/>
      </c>
      <c r="O210" s="22">
        <f>IF($B210="","",IFERROR(($L210*$N210)+($M210*$N210*'Paramètres'!$B$6),0))</f>
        <v/>
      </c>
      <c r="P210" s="9" t="n"/>
      <c r="Q210" s="23">
        <f>IF($B210="","",IF(OR($C210="",$D210="",$E210="",$F210="",$G210="",$H210=""),"À compléter",IF(OR($J210&lt;0,$H210&gt;$J210,$N210=0),"À corriger",IF($P210="","À approuver",IF($P210="Refusé","Refusée",IF($P210="Approuvé","Approuvée","À approuver"))))))</f>
        <v/>
      </c>
    </row>
    <row r="211">
      <c r="A211" s="19">
        <f>IF($B211="","",ROW()-5)</f>
        <v/>
      </c>
      <c r="B211" s="8" t="n"/>
      <c r="C211" s="13" t="n"/>
      <c r="D211" s="9" t="n"/>
      <c r="E211" s="9" t="n"/>
      <c r="F211" s="20" t="n"/>
      <c r="G211" s="20" t="n"/>
      <c r="H211" s="7" t="n"/>
      <c r="I211" s="21">
        <f>IF($B211="","",IFERROR(IF(OR(WEEKDAY($B211,2)&gt;5,COUNTIF('Paramètres'!$E$5:$E$54,$B211)&gt;0),0,VLOOKUP($C211,'Employés'!$A$5:$F$104,5,FALSE)/'Paramètres'!$B$7),0))</f>
        <v/>
      </c>
      <c r="J211" s="21">
        <f>IF(OR($F211="",$G211=""),"",IFERROR(($G211-$F211+IF($G211&lt;$F211,1,0))*24,0))</f>
        <v/>
      </c>
      <c r="K211" s="21">
        <f>IF($J211="","",IFERROR(MAX(0,$J211-$H211),0))</f>
        <v/>
      </c>
      <c r="L211" s="21">
        <f>IF($K211="","",IFERROR(MIN($K211,'Paramètres'!$B$5),0))</f>
        <v/>
      </c>
      <c r="M211" s="21">
        <f>IF($K211="","",IFERROR(MAX(0,$K211-'Paramètres'!$B$5),0))</f>
        <v/>
      </c>
      <c r="N211" s="22">
        <f>IF($C211="","",IFERROR(VLOOKUP($C211,'Employés'!$A$5:$F$104,4,FALSE),0))</f>
        <v/>
      </c>
      <c r="O211" s="22">
        <f>IF($B211="","",IFERROR(($L211*$N211)+($M211*$N211*'Paramètres'!$B$6),0))</f>
        <v/>
      </c>
      <c r="P211" s="9" t="n"/>
      <c r="Q211" s="23">
        <f>IF($B211="","",IF(OR($C211="",$D211="",$E211="",$F211="",$G211="",$H211=""),"À compléter",IF(OR($J211&lt;0,$H211&gt;$J211,$N211=0),"À corriger",IF($P211="","À approuver",IF($P211="Refusé","Refusée",IF($P211="Approuvé","Approuvée","À approuver"))))))</f>
        <v/>
      </c>
    </row>
    <row r="212">
      <c r="A212" s="19">
        <f>IF($B212="","",ROW()-5)</f>
        <v/>
      </c>
      <c r="B212" s="8" t="n"/>
      <c r="C212" s="13" t="n"/>
      <c r="D212" s="9" t="n"/>
      <c r="E212" s="9" t="n"/>
      <c r="F212" s="20" t="n"/>
      <c r="G212" s="20" t="n"/>
      <c r="H212" s="7" t="n"/>
      <c r="I212" s="21">
        <f>IF($B212="","",IFERROR(IF(OR(WEEKDAY($B212,2)&gt;5,COUNTIF('Paramètres'!$E$5:$E$54,$B212)&gt;0),0,VLOOKUP($C212,'Employés'!$A$5:$F$104,5,FALSE)/'Paramètres'!$B$7),0))</f>
        <v/>
      </c>
      <c r="J212" s="21">
        <f>IF(OR($F212="",$G212=""),"",IFERROR(($G212-$F212+IF($G212&lt;$F212,1,0))*24,0))</f>
        <v/>
      </c>
      <c r="K212" s="21">
        <f>IF($J212="","",IFERROR(MAX(0,$J212-$H212),0))</f>
        <v/>
      </c>
      <c r="L212" s="21">
        <f>IF($K212="","",IFERROR(MIN($K212,'Paramètres'!$B$5),0))</f>
        <v/>
      </c>
      <c r="M212" s="21">
        <f>IF($K212="","",IFERROR(MAX(0,$K212-'Paramètres'!$B$5),0))</f>
        <v/>
      </c>
      <c r="N212" s="22">
        <f>IF($C212="","",IFERROR(VLOOKUP($C212,'Employés'!$A$5:$F$104,4,FALSE),0))</f>
        <v/>
      </c>
      <c r="O212" s="22">
        <f>IF($B212="","",IFERROR(($L212*$N212)+($M212*$N212*'Paramètres'!$B$6),0))</f>
        <v/>
      </c>
      <c r="P212" s="9" t="n"/>
      <c r="Q212" s="23">
        <f>IF($B212="","",IF(OR($C212="",$D212="",$E212="",$F212="",$G212="",$H212=""),"À compléter",IF(OR($J212&lt;0,$H212&gt;$J212,$N212=0),"À corriger",IF($P212="","À approuver",IF($P212="Refusé","Refusée",IF($P212="Approuvé","Approuvée","À approuver"))))))</f>
        <v/>
      </c>
    </row>
    <row r="213">
      <c r="A213" s="19">
        <f>IF($B213="","",ROW()-5)</f>
        <v/>
      </c>
      <c r="B213" s="8" t="n"/>
      <c r="C213" s="13" t="n"/>
      <c r="D213" s="9" t="n"/>
      <c r="E213" s="9" t="n"/>
      <c r="F213" s="20" t="n"/>
      <c r="G213" s="20" t="n"/>
      <c r="H213" s="7" t="n"/>
      <c r="I213" s="21">
        <f>IF($B213="","",IFERROR(IF(OR(WEEKDAY($B213,2)&gt;5,COUNTIF('Paramètres'!$E$5:$E$54,$B213)&gt;0),0,VLOOKUP($C213,'Employés'!$A$5:$F$104,5,FALSE)/'Paramètres'!$B$7),0))</f>
        <v/>
      </c>
      <c r="J213" s="21">
        <f>IF(OR($F213="",$G213=""),"",IFERROR(($G213-$F213+IF($G213&lt;$F213,1,0))*24,0))</f>
        <v/>
      </c>
      <c r="K213" s="21">
        <f>IF($J213="","",IFERROR(MAX(0,$J213-$H213),0))</f>
        <v/>
      </c>
      <c r="L213" s="21">
        <f>IF($K213="","",IFERROR(MIN($K213,'Paramètres'!$B$5),0))</f>
        <v/>
      </c>
      <c r="M213" s="21">
        <f>IF($K213="","",IFERROR(MAX(0,$K213-'Paramètres'!$B$5),0))</f>
        <v/>
      </c>
      <c r="N213" s="22">
        <f>IF($C213="","",IFERROR(VLOOKUP($C213,'Employés'!$A$5:$F$104,4,FALSE),0))</f>
        <v/>
      </c>
      <c r="O213" s="22">
        <f>IF($B213="","",IFERROR(($L213*$N213)+($M213*$N213*'Paramètres'!$B$6),0))</f>
        <v/>
      </c>
      <c r="P213" s="9" t="n"/>
      <c r="Q213" s="23">
        <f>IF($B213="","",IF(OR($C213="",$D213="",$E213="",$F213="",$G213="",$H213=""),"À compléter",IF(OR($J213&lt;0,$H213&gt;$J213,$N213=0),"À corriger",IF($P213="","À approuver",IF($P213="Refusé","Refusée",IF($P213="Approuvé","Approuvée","À approuver"))))))</f>
        <v/>
      </c>
    </row>
    <row r="214">
      <c r="A214" s="19">
        <f>IF($B214="","",ROW()-5)</f>
        <v/>
      </c>
      <c r="B214" s="8" t="n"/>
      <c r="C214" s="13" t="n"/>
      <c r="D214" s="9" t="n"/>
      <c r="E214" s="9" t="n"/>
      <c r="F214" s="20" t="n"/>
      <c r="G214" s="20" t="n"/>
      <c r="H214" s="7" t="n"/>
      <c r="I214" s="21">
        <f>IF($B214="","",IFERROR(IF(OR(WEEKDAY($B214,2)&gt;5,COUNTIF('Paramètres'!$E$5:$E$54,$B214)&gt;0),0,VLOOKUP($C214,'Employés'!$A$5:$F$104,5,FALSE)/'Paramètres'!$B$7),0))</f>
        <v/>
      </c>
      <c r="J214" s="21">
        <f>IF(OR($F214="",$G214=""),"",IFERROR(($G214-$F214+IF($G214&lt;$F214,1,0))*24,0))</f>
        <v/>
      </c>
      <c r="K214" s="21">
        <f>IF($J214="","",IFERROR(MAX(0,$J214-$H214),0))</f>
        <v/>
      </c>
      <c r="L214" s="21">
        <f>IF($K214="","",IFERROR(MIN($K214,'Paramètres'!$B$5),0))</f>
        <v/>
      </c>
      <c r="M214" s="21">
        <f>IF($K214="","",IFERROR(MAX(0,$K214-'Paramètres'!$B$5),0))</f>
        <v/>
      </c>
      <c r="N214" s="22">
        <f>IF($C214="","",IFERROR(VLOOKUP($C214,'Employés'!$A$5:$F$104,4,FALSE),0))</f>
        <v/>
      </c>
      <c r="O214" s="22">
        <f>IF($B214="","",IFERROR(($L214*$N214)+($M214*$N214*'Paramètres'!$B$6),0))</f>
        <v/>
      </c>
      <c r="P214" s="9" t="n"/>
      <c r="Q214" s="23">
        <f>IF($B214="","",IF(OR($C214="",$D214="",$E214="",$F214="",$G214="",$H214=""),"À compléter",IF(OR($J214&lt;0,$H214&gt;$J214,$N214=0),"À corriger",IF($P214="","À approuver",IF($P214="Refusé","Refusée",IF($P214="Approuvé","Approuvée","À approuver"))))))</f>
        <v/>
      </c>
    </row>
    <row r="215">
      <c r="A215" s="19">
        <f>IF($B215="","",ROW()-5)</f>
        <v/>
      </c>
      <c r="B215" s="8" t="n"/>
      <c r="C215" s="13" t="n"/>
      <c r="D215" s="9" t="n"/>
      <c r="E215" s="9" t="n"/>
      <c r="F215" s="20" t="n"/>
      <c r="G215" s="20" t="n"/>
      <c r="H215" s="7" t="n"/>
      <c r="I215" s="21">
        <f>IF($B215="","",IFERROR(IF(OR(WEEKDAY($B215,2)&gt;5,COUNTIF('Paramètres'!$E$5:$E$54,$B215)&gt;0),0,VLOOKUP($C215,'Employés'!$A$5:$F$104,5,FALSE)/'Paramètres'!$B$7),0))</f>
        <v/>
      </c>
      <c r="J215" s="21">
        <f>IF(OR($F215="",$G215=""),"",IFERROR(($G215-$F215+IF($G215&lt;$F215,1,0))*24,0))</f>
        <v/>
      </c>
      <c r="K215" s="21">
        <f>IF($J215="","",IFERROR(MAX(0,$J215-$H215),0))</f>
        <v/>
      </c>
      <c r="L215" s="21">
        <f>IF($K215="","",IFERROR(MIN($K215,'Paramètres'!$B$5),0))</f>
        <v/>
      </c>
      <c r="M215" s="21">
        <f>IF($K215="","",IFERROR(MAX(0,$K215-'Paramètres'!$B$5),0))</f>
        <v/>
      </c>
      <c r="N215" s="22">
        <f>IF($C215="","",IFERROR(VLOOKUP($C215,'Employés'!$A$5:$F$104,4,FALSE),0))</f>
        <v/>
      </c>
      <c r="O215" s="22">
        <f>IF($B215="","",IFERROR(($L215*$N215)+($M215*$N215*'Paramètres'!$B$6),0))</f>
        <v/>
      </c>
      <c r="P215" s="9" t="n"/>
      <c r="Q215" s="23">
        <f>IF($B215="","",IF(OR($C215="",$D215="",$E215="",$F215="",$G215="",$H215=""),"À compléter",IF(OR($J215&lt;0,$H215&gt;$J215,$N215=0),"À corriger",IF($P215="","À approuver",IF($P215="Refusé","Refusée",IF($P215="Approuvé","Approuvée","À approuver"))))))</f>
        <v/>
      </c>
    </row>
    <row r="216">
      <c r="A216" s="19">
        <f>IF($B216="","",ROW()-5)</f>
        <v/>
      </c>
      <c r="B216" s="8" t="n"/>
      <c r="C216" s="13" t="n"/>
      <c r="D216" s="9" t="n"/>
      <c r="E216" s="9" t="n"/>
      <c r="F216" s="20" t="n"/>
      <c r="G216" s="20" t="n"/>
      <c r="H216" s="7" t="n"/>
      <c r="I216" s="21">
        <f>IF($B216="","",IFERROR(IF(OR(WEEKDAY($B216,2)&gt;5,COUNTIF('Paramètres'!$E$5:$E$54,$B216)&gt;0),0,VLOOKUP($C216,'Employés'!$A$5:$F$104,5,FALSE)/'Paramètres'!$B$7),0))</f>
        <v/>
      </c>
      <c r="J216" s="21">
        <f>IF(OR($F216="",$G216=""),"",IFERROR(($G216-$F216+IF($G216&lt;$F216,1,0))*24,0))</f>
        <v/>
      </c>
      <c r="K216" s="21">
        <f>IF($J216="","",IFERROR(MAX(0,$J216-$H216),0))</f>
        <v/>
      </c>
      <c r="L216" s="21">
        <f>IF($K216="","",IFERROR(MIN($K216,'Paramètres'!$B$5),0))</f>
        <v/>
      </c>
      <c r="M216" s="21">
        <f>IF($K216="","",IFERROR(MAX(0,$K216-'Paramètres'!$B$5),0))</f>
        <v/>
      </c>
      <c r="N216" s="22">
        <f>IF($C216="","",IFERROR(VLOOKUP($C216,'Employés'!$A$5:$F$104,4,FALSE),0))</f>
        <v/>
      </c>
      <c r="O216" s="22">
        <f>IF($B216="","",IFERROR(($L216*$N216)+($M216*$N216*'Paramètres'!$B$6),0))</f>
        <v/>
      </c>
      <c r="P216" s="9" t="n"/>
      <c r="Q216" s="23">
        <f>IF($B216="","",IF(OR($C216="",$D216="",$E216="",$F216="",$G216="",$H216=""),"À compléter",IF(OR($J216&lt;0,$H216&gt;$J216,$N216=0),"À corriger",IF($P216="","À approuver",IF($P216="Refusé","Refusée",IF($P216="Approuvé","Approuvée","À approuver"))))))</f>
        <v/>
      </c>
    </row>
    <row r="217">
      <c r="A217" s="19">
        <f>IF($B217="","",ROW()-5)</f>
        <v/>
      </c>
      <c r="B217" s="8" t="n"/>
      <c r="C217" s="13" t="n"/>
      <c r="D217" s="9" t="n"/>
      <c r="E217" s="9" t="n"/>
      <c r="F217" s="20" t="n"/>
      <c r="G217" s="20" t="n"/>
      <c r="H217" s="7" t="n"/>
      <c r="I217" s="21">
        <f>IF($B217="","",IFERROR(IF(OR(WEEKDAY($B217,2)&gt;5,COUNTIF('Paramètres'!$E$5:$E$54,$B217)&gt;0),0,VLOOKUP($C217,'Employés'!$A$5:$F$104,5,FALSE)/'Paramètres'!$B$7),0))</f>
        <v/>
      </c>
      <c r="J217" s="21">
        <f>IF(OR($F217="",$G217=""),"",IFERROR(($G217-$F217+IF($G217&lt;$F217,1,0))*24,0))</f>
        <v/>
      </c>
      <c r="K217" s="21">
        <f>IF($J217="","",IFERROR(MAX(0,$J217-$H217),0))</f>
        <v/>
      </c>
      <c r="L217" s="21">
        <f>IF($K217="","",IFERROR(MIN($K217,'Paramètres'!$B$5),0))</f>
        <v/>
      </c>
      <c r="M217" s="21">
        <f>IF($K217="","",IFERROR(MAX(0,$K217-'Paramètres'!$B$5),0))</f>
        <v/>
      </c>
      <c r="N217" s="22">
        <f>IF($C217="","",IFERROR(VLOOKUP($C217,'Employés'!$A$5:$F$104,4,FALSE),0))</f>
        <v/>
      </c>
      <c r="O217" s="22">
        <f>IF($B217="","",IFERROR(($L217*$N217)+($M217*$N217*'Paramètres'!$B$6),0))</f>
        <v/>
      </c>
      <c r="P217" s="9" t="n"/>
      <c r="Q217" s="23">
        <f>IF($B217="","",IF(OR($C217="",$D217="",$E217="",$F217="",$G217="",$H217=""),"À compléter",IF(OR($J217&lt;0,$H217&gt;$J217,$N217=0),"À corriger",IF($P217="","À approuver",IF($P217="Refusé","Refusée",IF($P217="Approuvé","Approuvée","À approuver"))))))</f>
        <v/>
      </c>
    </row>
    <row r="218">
      <c r="A218" s="19">
        <f>IF($B218="","",ROW()-5)</f>
        <v/>
      </c>
      <c r="B218" s="8" t="n"/>
      <c r="C218" s="13" t="n"/>
      <c r="D218" s="9" t="n"/>
      <c r="E218" s="9" t="n"/>
      <c r="F218" s="20" t="n"/>
      <c r="G218" s="20" t="n"/>
      <c r="H218" s="7" t="n"/>
      <c r="I218" s="21">
        <f>IF($B218="","",IFERROR(IF(OR(WEEKDAY($B218,2)&gt;5,COUNTIF('Paramètres'!$E$5:$E$54,$B218)&gt;0),0,VLOOKUP($C218,'Employés'!$A$5:$F$104,5,FALSE)/'Paramètres'!$B$7),0))</f>
        <v/>
      </c>
      <c r="J218" s="21">
        <f>IF(OR($F218="",$G218=""),"",IFERROR(($G218-$F218+IF($G218&lt;$F218,1,0))*24,0))</f>
        <v/>
      </c>
      <c r="K218" s="21">
        <f>IF($J218="","",IFERROR(MAX(0,$J218-$H218),0))</f>
        <v/>
      </c>
      <c r="L218" s="21">
        <f>IF($K218="","",IFERROR(MIN($K218,'Paramètres'!$B$5),0))</f>
        <v/>
      </c>
      <c r="M218" s="21">
        <f>IF($K218="","",IFERROR(MAX(0,$K218-'Paramètres'!$B$5),0))</f>
        <v/>
      </c>
      <c r="N218" s="22">
        <f>IF($C218="","",IFERROR(VLOOKUP($C218,'Employés'!$A$5:$F$104,4,FALSE),0))</f>
        <v/>
      </c>
      <c r="O218" s="22">
        <f>IF($B218="","",IFERROR(($L218*$N218)+($M218*$N218*'Paramètres'!$B$6),0))</f>
        <v/>
      </c>
      <c r="P218" s="9" t="n"/>
      <c r="Q218" s="23">
        <f>IF($B218="","",IF(OR($C218="",$D218="",$E218="",$F218="",$G218="",$H218=""),"À compléter",IF(OR($J218&lt;0,$H218&gt;$J218,$N218=0),"À corriger",IF($P218="","À approuver",IF($P218="Refusé","Refusée",IF($P218="Approuvé","Approuvée","À approuver"))))))</f>
        <v/>
      </c>
    </row>
    <row r="219">
      <c r="A219" s="19">
        <f>IF($B219="","",ROW()-5)</f>
        <v/>
      </c>
      <c r="B219" s="8" t="n"/>
      <c r="C219" s="13" t="n"/>
      <c r="D219" s="9" t="n"/>
      <c r="E219" s="9" t="n"/>
      <c r="F219" s="20" t="n"/>
      <c r="G219" s="20" t="n"/>
      <c r="H219" s="7" t="n"/>
      <c r="I219" s="21">
        <f>IF($B219="","",IFERROR(IF(OR(WEEKDAY($B219,2)&gt;5,COUNTIF('Paramètres'!$E$5:$E$54,$B219)&gt;0),0,VLOOKUP($C219,'Employés'!$A$5:$F$104,5,FALSE)/'Paramètres'!$B$7),0))</f>
        <v/>
      </c>
      <c r="J219" s="21">
        <f>IF(OR($F219="",$G219=""),"",IFERROR(($G219-$F219+IF($G219&lt;$F219,1,0))*24,0))</f>
        <v/>
      </c>
      <c r="K219" s="21">
        <f>IF($J219="","",IFERROR(MAX(0,$J219-$H219),0))</f>
        <v/>
      </c>
      <c r="L219" s="21">
        <f>IF($K219="","",IFERROR(MIN($K219,'Paramètres'!$B$5),0))</f>
        <v/>
      </c>
      <c r="M219" s="21">
        <f>IF($K219="","",IFERROR(MAX(0,$K219-'Paramètres'!$B$5),0))</f>
        <v/>
      </c>
      <c r="N219" s="22">
        <f>IF($C219="","",IFERROR(VLOOKUP($C219,'Employés'!$A$5:$F$104,4,FALSE),0))</f>
        <v/>
      </c>
      <c r="O219" s="22">
        <f>IF($B219="","",IFERROR(($L219*$N219)+($M219*$N219*'Paramètres'!$B$6),0))</f>
        <v/>
      </c>
      <c r="P219" s="9" t="n"/>
      <c r="Q219" s="23">
        <f>IF($B219="","",IF(OR($C219="",$D219="",$E219="",$F219="",$G219="",$H219=""),"À compléter",IF(OR($J219&lt;0,$H219&gt;$J219,$N219=0),"À corriger",IF($P219="","À approuver",IF($P219="Refusé","Refusée",IF($P219="Approuvé","Approuvée","À approuver"))))))</f>
        <v/>
      </c>
    </row>
    <row r="220">
      <c r="A220" s="19">
        <f>IF($B220="","",ROW()-5)</f>
        <v/>
      </c>
      <c r="B220" s="8" t="n"/>
      <c r="C220" s="13" t="n"/>
      <c r="D220" s="9" t="n"/>
      <c r="E220" s="9" t="n"/>
      <c r="F220" s="20" t="n"/>
      <c r="G220" s="20" t="n"/>
      <c r="H220" s="7" t="n"/>
      <c r="I220" s="21">
        <f>IF($B220="","",IFERROR(IF(OR(WEEKDAY($B220,2)&gt;5,COUNTIF('Paramètres'!$E$5:$E$54,$B220)&gt;0),0,VLOOKUP($C220,'Employés'!$A$5:$F$104,5,FALSE)/'Paramètres'!$B$7),0))</f>
        <v/>
      </c>
      <c r="J220" s="21">
        <f>IF(OR($F220="",$G220=""),"",IFERROR(($G220-$F220+IF($G220&lt;$F220,1,0))*24,0))</f>
        <v/>
      </c>
      <c r="K220" s="21">
        <f>IF($J220="","",IFERROR(MAX(0,$J220-$H220),0))</f>
        <v/>
      </c>
      <c r="L220" s="21">
        <f>IF($K220="","",IFERROR(MIN($K220,'Paramètres'!$B$5),0))</f>
        <v/>
      </c>
      <c r="M220" s="21">
        <f>IF($K220="","",IFERROR(MAX(0,$K220-'Paramètres'!$B$5),0))</f>
        <v/>
      </c>
      <c r="N220" s="22">
        <f>IF($C220="","",IFERROR(VLOOKUP($C220,'Employés'!$A$5:$F$104,4,FALSE),0))</f>
        <v/>
      </c>
      <c r="O220" s="22">
        <f>IF($B220="","",IFERROR(($L220*$N220)+($M220*$N220*'Paramètres'!$B$6),0))</f>
        <v/>
      </c>
      <c r="P220" s="9" t="n"/>
      <c r="Q220" s="23">
        <f>IF($B220="","",IF(OR($C220="",$D220="",$E220="",$F220="",$G220="",$H220=""),"À compléter",IF(OR($J220&lt;0,$H220&gt;$J220,$N220=0),"À corriger",IF($P220="","À approuver",IF($P220="Refusé","Refusée",IF($P220="Approuvé","Approuvée","À approuver"))))))</f>
        <v/>
      </c>
    </row>
    <row r="221">
      <c r="A221" s="19">
        <f>IF($B221="","",ROW()-5)</f>
        <v/>
      </c>
      <c r="B221" s="8" t="n"/>
      <c r="C221" s="13" t="n"/>
      <c r="D221" s="9" t="n"/>
      <c r="E221" s="9" t="n"/>
      <c r="F221" s="20" t="n"/>
      <c r="G221" s="20" t="n"/>
      <c r="H221" s="7" t="n"/>
      <c r="I221" s="21">
        <f>IF($B221="","",IFERROR(IF(OR(WEEKDAY($B221,2)&gt;5,COUNTIF('Paramètres'!$E$5:$E$54,$B221)&gt;0),0,VLOOKUP($C221,'Employés'!$A$5:$F$104,5,FALSE)/'Paramètres'!$B$7),0))</f>
        <v/>
      </c>
      <c r="J221" s="21">
        <f>IF(OR($F221="",$G221=""),"",IFERROR(($G221-$F221+IF($G221&lt;$F221,1,0))*24,0))</f>
        <v/>
      </c>
      <c r="K221" s="21">
        <f>IF($J221="","",IFERROR(MAX(0,$J221-$H221),0))</f>
        <v/>
      </c>
      <c r="L221" s="21">
        <f>IF($K221="","",IFERROR(MIN($K221,'Paramètres'!$B$5),0))</f>
        <v/>
      </c>
      <c r="M221" s="21">
        <f>IF($K221="","",IFERROR(MAX(0,$K221-'Paramètres'!$B$5),0))</f>
        <v/>
      </c>
      <c r="N221" s="22">
        <f>IF($C221="","",IFERROR(VLOOKUP($C221,'Employés'!$A$5:$F$104,4,FALSE),0))</f>
        <v/>
      </c>
      <c r="O221" s="22">
        <f>IF($B221="","",IFERROR(($L221*$N221)+($M221*$N221*'Paramètres'!$B$6),0))</f>
        <v/>
      </c>
      <c r="P221" s="9" t="n"/>
      <c r="Q221" s="23">
        <f>IF($B221="","",IF(OR($C221="",$D221="",$E221="",$F221="",$G221="",$H221=""),"À compléter",IF(OR($J221&lt;0,$H221&gt;$J221,$N221=0),"À corriger",IF($P221="","À approuver",IF($P221="Refusé","Refusée",IF($P221="Approuvé","Approuvée","À approuver"))))))</f>
        <v/>
      </c>
    </row>
    <row r="222">
      <c r="A222" s="19">
        <f>IF($B222="","",ROW()-5)</f>
        <v/>
      </c>
      <c r="B222" s="8" t="n"/>
      <c r="C222" s="13" t="n"/>
      <c r="D222" s="9" t="n"/>
      <c r="E222" s="9" t="n"/>
      <c r="F222" s="20" t="n"/>
      <c r="G222" s="20" t="n"/>
      <c r="H222" s="7" t="n"/>
      <c r="I222" s="21">
        <f>IF($B222="","",IFERROR(IF(OR(WEEKDAY($B222,2)&gt;5,COUNTIF('Paramètres'!$E$5:$E$54,$B222)&gt;0),0,VLOOKUP($C222,'Employés'!$A$5:$F$104,5,FALSE)/'Paramètres'!$B$7),0))</f>
        <v/>
      </c>
      <c r="J222" s="21">
        <f>IF(OR($F222="",$G222=""),"",IFERROR(($G222-$F222+IF($G222&lt;$F222,1,0))*24,0))</f>
        <v/>
      </c>
      <c r="K222" s="21">
        <f>IF($J222="","",IFERROR(MAX(0,$J222-$H222),0))</f>
        <v/>
      </c>
      <c r="L222" s="21">
        <f>IF($K222="","",IFERROR(MIN($K222,'Paramètres'!$B$5),0))</f>
        <v/>
      </c>
      <c r="M222" s="21">
        <f>IF($K222="","",IFERROR(MAX(0,$K222-'Paramètres'!$B$5),0))</f>
        <v/>
      </c>
      <c r="N222" s="22">
        <f>IF($C222="","",IFERROR(VLOOKUP($C222,'Employés'!$A$5:$F$104,4,FALSE),0))</f>
        <v/>
      </c>
      <c r="O222" s="22">
        <f>IF($B222="","",IFERROR(($L222*$N222)+($M222*$N222*'Paramètres'!$B$6),0))</f>
        <v/>
      </c>
      <c r="P222" s="9" t="n"/>
      <c r="Q222" s="23">
        <f>IF($B222="","",IF(OR($C222="",$D222="",$E222="",$F222="",$G222="",$H222=""),"À compléter",IF(OR($J222&lt;0,$H222&gt;$J222,$N222=0),"À corriger",IF($P222="","À approuver",IF($P222="Refusé","Refusée",IF($P222="Approuvé","Approuvée","À approuver"))))))</f>
        <v/>
      </c>
    </row>
    <row r="223">
      <c r="A223" s="19">
        <f>IF($B223="","",ROW()-5)</f>
        <v/>
      </c>
      <c r="B223" s="8" t="n"/>
      <c r="C223" s="13" t="n"/>
      <c r="D223" s="9" t="n"/>
      <c r="E223" s="9" t="n"/>
      <c r="F223" s="20" t="n"/>
      <c r="G223" s="20" t="n"/>
      <c r="H223" s="7" t="n"/>
      <c r="I223" s="21">
        <f>IF($B223="","",IFERROR(IF(OR(WEEKDAY($B223,2)&gt;5,COUNTIF('Paramètres'!$E$5:$E$54,$B223)&gt;0),0,VLOOKUP($C223,'Employés'!$A$5:$F$104,5,FALSE)/'Paramètres'!$B$7),0))</f>
        <v/>
      </c>
      <c r="J223" s="21">
        <f>IF(OR($F223="",$G223=""),"",IFERROR(($G223-$F223+IF($G223&lt;$F223,1,0))*24,0))</f>
        <v/>
      </c>
      <c r="K223" s="21">
        <f>IF($J223="","",IFERROR(MAX(0,$J223-$H223),0))</f>
        <v/>
      </c>
      <c r="L223" s="21">
        <f>IF($K223="","",IFERROR(MIN($K223,'Paramètres'!$B$5),0))</f>
        <v/>
      </c>
      <c r="M223" s="21">
        <f>IF($K223="","",IFERROR(MAX(0,$K223-'Paramètres'!$B$5),0))</f>
        <v/>
      </c>
      <c r="N223" s="22">
        <f>IF($C223="","",IFERROR(VLOOKUP($C223,'Employés'!$A$5:$F$104,4,FALSE),0))</f>
        <v/>
      </c>
      <c r="O223" s="22">
        <f>IF($B223="","",IFERROR(($L223*$N223)+($M223*$N223*'Paramètres'!$B$6),0))</f>
        <v/>
      </c>
      <c r="P223" s="9" t="n"/>
      <c r="Q223" s="23">
        <f>IF($B223="","",IF(OR($C223="",$D223="",$E223="",$F223="",$G223="",$H223=""),"À compléter",IF(OR($J223&lt;0,$H223&gt;$J223,$N223=0),"À corriger",IF($P223="","À approuver",IF($P223="Refusé","Refusée",IF($P223="Approuvé","Approuvée","À approuver"))))))</f>
        <v/>
      </c>
    </row>
    <row r="224">
      <c r="A224" s="19">
        <f>IF($B224="","",ROW()-5)</f>
        <v/>
      </c>
      <c r="B224" s="8" t="n"/>
      <c r="C224" s="13" t="n"/>
      <c r="D224" s="9" t="n"/>
      <c r="E224" s="9" t="n"/>
      <c r="F224" s="20" t="n"/>
      <c r="G224" s="20" t="n"/>
      <c r="H224" s="7" t="n"/>
      <c r="I224" s="21">
        <f>IF($B224="","",IFERROR(IF(OR(WEEKDAY($B224,2)&gt;5,COUNTIF('Paramètres'!$E$5:$E$54,$B224)&gt;0),0,VLOOKUP($C224,'Employés'!$A$5:$F$104,5,FALSE)/'Paramètres'!$B$7),0))</f>
        <v/>
      </c>
      <c r="J224" s="21">
        <f>IF(OR($F224="",$G224=""),"",IFERROR(($G224-$F224+IF($G224&lt;$F224,1,0))*24,0))</f>
        <v/>
      </c>
      <c r="K224" s="21">
        <f>IF($J224="","",IFERROR(MAX(0,$J224-$H224),0))</f>
        <v/>
      </c>
      <c r="L224" s="21">
        <f>IF($K224="","",IFERROR(MIN($K224,'Paramètres'!$B$5),0))</f>
        <v/>
      </c>
      <c r="M224" s="21">
        <f>IF($K224="","",IFERROR(MAX(0,$K224-'Paramètres'!$B$5),0))</f>
        <v/>
      </c>
      <c r="N224" s="22">
        <f>IF($C224="","",IFERROR(VLOOKUP($C224,'Employés'!$A$5:$F$104,4,FALSE),0))</f>
        <v/>
      </c>
      <c r="O224" s="22">
        <f>IF($B224="","",IFERROR(($L224*$N224)+($M224*$N224*'Paramètres'!$B$6),0))</f>
        <v/>
      </c>
      <c r="P224" s="9" t="n"/>
      <c r="Q224" s="23">
        <f>IF($B224="","",IF(OR($C224="",$D224="",$E224="",$F224="",$G224="",$H224=""),"À compléter",IF(OR($J224&lt;0,$H224&gt;$J224,$N224=0),"À corriger",IF($P224="","À approuver",IF($P224="Refusé","Refusée",IF($P224="Approuvé","Approuvée","À approuver"))))))</f>
        <v/>
      </c>
    </row>
    <row r="225">
      <c r="A225" s="19">
        <f>IF($B225="","",ROW()-5)</f>
        <v/>
      </c>
      <c r="B225" s="8" t="n"/>
      <c r="C225" s="13" t="n"/>
      <c r="D225" s="9" t="n"/>
      <c r="E225" s="9" t="n"/>
      <c r="F225" s="20" t="n"/>
      <c r="G225" s="20" t="n"/>
      <c r="H225" s="7" t="n"/>
      <c r="I225" s="21">
        <f>IF($B225="","",IFERROR(IF(OR(WEEKDAY($B225,2)&gt;5,COUNTIF('Paramètres'!$E$5:$E$54,$B225)&gt;0),0,VLOOKUP($C225,'Employés'!$A$5:$F$104,5,FALSE)/'Paramètres'!$B$7),0))</f>
        <v/>
      </c>
      <c r="J225" s="21">
        <f>IF(OR($F225="",$G225=""),"",IFERROR(($G225-$F225+IF($G225&lt;$F225,1,0))*24,0))</f>
        <v/>
      </c>
      <c r="K225" s="21">
        <f>IF($J225="","",IFERROR(MAX(0,$J225-$H225),0))</f>
        <v/>
      </c>
      <c r="L225" s="21">
        <f>IF($K225="","",IFERROR(MIN($K225,'Paramètres'!$B$5),0))</f>
        <v/>
      </c>
      <c r="M225" s="21">
        <f>IF($K225="","",IFERROR(MAX(0,$K225-'Paramètres'!$B$5),0))</f>
        <v/>
      </c>
      <c r="N225" s="22">
        <f>IF($C225="","",IFERROR(VLOOKUP($C225,'Employés'!$A$5:$F$104,4,FALSE),0))</f>
        <v/>
      </c>
      <c r="O225" s="22">
        <f>IF($B225="","",IFERROR(($L225*$N225)+($M225*$N225*'Paramètres'!$B$6),0))</f>
        <v/>
      </c>
      <c r="P225" s="9" t="n"/>
      <c r="Q225" s="23">
        <f>IF($B225="","",IF(OR($C225="",$D225="",$E225="",$F225="",$G225="",$H225=""),"À compléter",IF(OR($J225&lt;0,$H225&gt;$J225,$N225=0),"À corriger",IF($P225="","À approuver",IF($P225="Refusé","Refusée",IF($P225="Approuvé","Approuvée","À approuver"))))))</f>
        <v/>
      </c>
    </row>
    <row r="226">
      <c r="A226" s="19">
        <f>IF($B226="","",ROW()-5)</f>
        <v/>
      </c>
      <c r="B226" s="8" t="n"/>
      <c r="C226" s="13" t="n"/>
      <c r="D226" s="9" t="n"/>
      <c r="E226" s="9" t="n"/>
      <c r="F226" s="20" t="n"/>
      <c r="G226" s="20" t="n"/>
      <c r="H226" s="7" t="n"/>
      <c r="I226" s="21">
        <f>IF($B226="","",IFERROR(IF(OR(WEEKDAY($B226,2)&gt;5,COUNTIF('Paramètres'!$E$5:$E$54,$B226)&gt;0),0,VLOOKUP($C226,'Employés'!$A$5:$F$104,5,FALSE)/'Paramètres'!$B$7),0))</f>
        <v/>
      </c>
      <c r="J226" s="21">
        <f>IF(OR($F226="",$G226=""),"",IFERROR(($G226-$F226+IF($G226&lt;$F226,1,0))*24,0))</f>
        <v/>
      </c>
      <c r="K226" s="21">
        <f>IF($J226="","",IFERROR(MAX(0,$J226-$H226),0))</f>
        <v/>
      </c>
      <c r="L226" s="21">
        <f>IF($K226="","",IFERROR(MIN($K226,'Paramètres'!$B$5),0))</f>
        <v/>
      </c>
      <c r="M226" s="21">
        <f>IF($K226="","",IFERROR(MAX(0,$K226-'Paramètres'!$B$5),0))</f>
        <v/>
      </c>
      <c r="N226" s="22">
        <f>IF($C226="","",IFERROR(VLOOKUP($C226,'Employés'!$A$5:$F$104,4,FALSE),0))</f>
        <v/>
      </c>
      <c r="O226" s="22">
        <f>IF($B226="","",IFERROR(($L226*$N226)+($M226*$N226*'Paramètres'!$B$6),0))</f>
        <v/>
      </c>
      <c r="P226" s="9" t="n"/>
      <c r="Q226" s="23">
        <f>IF($B226="","",IF(OR($C226="",$D226="",$E226="",$F226="",$G226="",$H226=""),"À compléter",IF(OR($J226&lt;0,$H226&gt;$J226,$N226=0),"À corriger",IF($P226="","À approuver",IF($P226="Refusé","Refusée",IF($P226="Approuvé","Approuvée","À approuver"))))))</f>
        <v/>
      </c>
    </row>
    <row r="227">
      <c r="A227" s="19">
        <f>IF($B227="","",ROW()-5)</f>
        <v/>
      </c>
      <c r="B227" s="8" t="n"/>
      <c r="C227" s="13" t="n"/>
      <c r="D227" s="9" t="n"/>
      <c r="E227" s="9" t="n"/>
      <c r="F227" s="20" t="n"/>
      <c r="G227" s="20" t="n"/>
      <c r="H227" s="7" t="n"/>
      <c r="I227" s="21">
        <f>IF($B227="","",IFERROR(IF(OR(WEEKDAY($B227,2)&gt;5,COUNTIF('Paramètres'!$E$5:$E$54,$B227)&gt;0),0,VLOOKUP($C227,'Employés'!$A$5:$F$104,5,FALSE)/'Paramètres'!$B$7),0))</f>
        <v/>
      </c>
      <c r="J227" s="21">
        <f>IF(OR($F227="",$G227=""),"",IFERROR(($G227-$F227+IF($G227&lt;$F227,1,0))*24,0))</f>
        <v/>
      </c>
      <c r="K227" s="21">
        <f>IF($J227="","",IFERROR(MAX(0,$J227-$H227),0))</f>
        <v/>
      </c>
      <c r="L227" s="21">
        <f>IF($K227="","",IFERROR(MIN($K227,'Paramètres'!$B$5),0))</f>
        <v/>
      </c>
      <c r="M227" s="21">
        <f>IF($K227="","",IFERROR(MAX(0,$K227-'Paramètres'!$B$5),0))</f>
        <v/>
      </c>
      <c r="N227" s="22">
        <f>IF($C227="","",IFERROR(VLOOKUP($C227,'Employés'!$A$5:$F$104,4,FALSE),0))</f>
        <v/>
      </c>
      <c r="O227" s="22">
        <f>IF($B227="","",IFERROR(($L227*$N227)+($M227*$N227*'Paramètres'!$B$6),0))</f>
        <v/>
      </c>
      <c r="P227" s="9" t="n"/>
      <c r="Q227" s="23">
        <f>IF($B227="","",IF(OR($C227="",$D227="",$E227="",$F227="",$G227="",$H227=""),"À compléter",IF(OR($J227&lt;0,$H227&gt;$J227,$N227=0),"À corriger",IF($P227="","À approuver",IF($P227="Refusé","Refusée",IF($P227="Approuvé","Approuvée","À approuver"))))))</f>
        <v/>
      </c>
    </row>
    <row r="228">
      <c r="A228" s="19">
        <f>IF($B228="","",ROW()-5)</f>
        <v/>
      </c>
      <c r="B228" s="8" t="n"/>
      <c r="C228" s="13" t="n"/>
      <c r="D228" s="9" t="n"/>
      <c r="E228" s="9" t="n"/>
      <c r="F228" s="20" t="n"/>
      <c r="G228" s="20" t="n"/>
      <c r="H228" s="7" t="n"/>
      <c r="I228" s="21">
        <f>IF($B228="","",IFERROR(IF(OR(WEEKDAY($B228,2)&gt;5,COUNTIF('Paramètres'!$E$5:$E$54,$B228)&gt;0),0,VLOOKUP($C228,'Employés'!$A$5:$F$104,5,FALSE)/'Paramètres'!$B$7),0))</f>
        <v/>
      </c>
      <c r="J228" s="21">
        <f>IF(OR($F228="",$G228=""),"",IFERROR(($G228-$F228+IF($G228&lt;$F228,1,0))*24,0))</f>
        <v/>
      </c>
      <c r="K228" s="21">
        <f>IF($J228="","",IFERROR(MAX(0,$J228-$H228),0))</f>
        <v/>
      </c>
      <c r="L228" s="21">
        <f>IF($K228="","",IFERROR(MIN($K228,'Paramètres'!$B$5),0))</f>
        <v/>
      </c>
      <c r="M228" s="21">
        <f>IF($K228="","",IFERROR(MAX(0,$K228-'Paramètres'!$B$5),0))</f>
        <v/>
      </c>
      <c r="N228" s="22">
        <f>IF($C228="","",IFERROR(VLOOKUP($C228,'Employés'!$A$5:$F$104,4,FALSE),0))</f>
        <v/>
      </c>
      <c r="O228" s="22">
        <f>IF($B228="","",IFERROR(($L228*$N228)+($M228*$N228*'Paramètres'!$B$6),0))</f>
        <v/>
      </c>
      <c r="P228" s="9" t="n"/>
      <c r="Q228" s="23">
        <f>IF($B228="","",IF(OR($C228="",$D228="",$E228="",$F228="",$G228="",$H228=""),"À compléter",IF(OR($J228&lt;0,$H228&gt;$J228,$N228=0),"À corriger",IF($P228="","À approuver",IF($P228="Refusé","Refusée",IF($P228="Approuvé","Approuvée","À approuver"))))))</f>
        <v/>
      </c>
    </row>
    <row r="229">
      <c r="A229" s="19">
        <f>IF($B229="","",ROW()-5)</f>
        <v/>
      </c>
      <c r="B229" s="8" t="n"/>
      <c r="C229" s="13" t="n"/>
      <c r="D229" s="9" t="n"/>
      <c r="E229" s="9" t="n"/>
      <c r="F229" s="20" t="n"/>
      <c r="G229" s="20" t="n"/>
      <c r="H229" s="7" t="n"/>
      <c r="I229" s="21">
        <f>IF($B229="","",IFERROR(IF(OR(WEEKDAY($B229,2)&gt;5,COUNTIF('Paramètres'!$E$5:$E$54,$B229)&gt;0),0,VLOOKUP($C229,'Employés'!$A$5:$F$104,5,FALSE)/'Paramètres'!$B$7),0))</f>
        <v/>
      </c>
      <c r="J229" s="21">
        <f>IF(OR($F229="",$G229=""),"",IFERROR(($G229-$F229+IF($G229&lt;$F229,1,0))*24,0))</f>
        <v/>
      </c>
      <c r="K229" s="21">
        <f>IF($J229="","",IFERROR(MAX(0,$J229-$H229),0))</f>
        <v/>
      </c>
      <c r="L229" s="21">
        <f>IF($K229="","",IFERROR(MIN($K229,'Paramètres'!$B$5),0))</f>
        <v/>
      </c>
      <c r="M229" s="21">
        <f>IF($K229="","",IFERROR(MAX(0,$K229-'Paramètres'!$B$5),0))</f>
        <v/>
      </c>
      <c r="N229" s="22">
        <f>IF($C229="","",IFERROR(VLOOKUP($C229,'Employés'!$A$5:$F$104,4,FALSE),0))</f>
        <v/>
      </c>
      <c r="O229" s="22">
        <f>IF($B229="","",IFERROR(($L229*$N229)+($M229*$N229*'Paramètres'!$B$6),0))</f>
        <v/>
      </c>
      <c r="P229" s="9" t="n"/>
      <c r="Q229" s="23">
        <f>IF($B229="","",IF(OR($C229="",$D229="",$E229="",$F229="",$G229="",$H229=""),"À compléter",IF(OR($J229&lt;0,$H229&gt;$J229,$N229=0),"À corriger",IF($P229="","À approuver",IF($P229="Refusé","Refusée",IF($P229="Approuvé","Approuvée","À approuver"))))))</f>
        <v/>
      </c>
    </row>
    <row r="230">
      <c r="A230" s="19">
        <f>IF($B230="","",ROW()-5)</f>
        <v/>
      </c>
      <c r="B230" s="8" t="n"/>
      <c r="C230" s="13" t="n"/>
      <c r="D230" s="9" t="n"/>
      <c r="E230" s="9" t="n"/>
      <c r="F230" s="20" t="n"/>
      <c r="G230" s="20" t="n"/>
      <c r="H230" s="7" t="n"/>
      <c r="I230" s="21">
        <f>IF($B230="","",IFERROR(IF(OR(WEEKDAY($B230,2)&gt;5,COUNTIF('Paramètres'!$E$5:$E$54,$B230)&gt;0),0,VLOOKUP($C230,'Employés'!$A$5:$F$104,5,FALSE)/'Paramètres'!$B$7),0))</f>
        <v/>
      </c>
      <c r="J230" s="21">
        <f>IF(OR($F230="",$G230=""),"",IFERROR(($G230-$F230+IF($G230&lt;$F230,1,0))*24,0))</f>
        <v/>
      </c>
      <c r="K230" s="21">
        <f>IF($J230="","",IFERROR(MAX(0,$J230-$H230),0))</f>
        <v/>
      </c>
      <c r="L230" s="21">
        <f>IF($K230="","",IFERROR(MIN($K230,'Paramètres'!$B$5),0))</f>
        <v/>
      </c>
      <c r="M230" s="21">
        <f>IF($K230="","",IFERROR(MAX(0,$K230-'Paramètres'!$B$5),0))</f>
        <v/>
      </c>
      <c r="N230" s="22">
        <f>IF($C230="","",IFERROR(VLOOKUP($C230,'Employés'!$A$5:$F$104,4,FALSE),0))</f>
        <v/>
      </c>
      <c r="O230" s="22">
        <f>IF($B230="","",IFERROR(($L230*$N230)+($M230*$N230*'Paramètres'!$B$6),0))</f>
        <v/>
      </c>
      <c r="P230" s="9" t="n"/>
      <c r="Q230" s="23">
        <f>IF($B230="","",IF(OR($C230="",$D230="",$E230="",$F230="",$G230="",$H230=""),"À compléter",IF(OR($J230&lt;0,$H230&gt;$J230,$N230=0),"À corriger",IF($P230="","À approuver",IF($P230="Refusé","Refusée",IF($P230="Approuvé","Approuvée","À approuver"))))))</f>
        <v/>
      </c>
    </row>
    <row r="231">
      <c r="A231" s="19">
        <f>IF($B231="","",ROW()-5)</f>
        <v/>
      </c>
      <c r="B231" s="8" t="n"/>
      <c r="C231" s="13" t="n"/>
      <c r="D231" s="9" t="n"/>
      <c r="E231" s="9" t="n"/>
      <c r="F231" s="20" t="n"/>
      <c r="G231" s="20" t="n"/>
      <c r="H231" s="7" t="n"/>
      <c r="I231" s="21">
        <f>IF($B231="","",IFERROR(IF(OR(WEEKDAY($B231,2)&gt;5,COUNTIF('Paramètres'!$E$5:$E$54,$B231)&gt;0),0,VLOOKUP($C231,'Employés'!$A$5:$F$104,5,FALSE)/'Paramètres'!$B$7),0))</f>
        <v/>
      </c>
      <c r="J231" s="21">
        <f>IF(OR($F231="",$G231=""),"",IFERROR(($G231-$F231+IF($G231&lt;$F231,1,0))*24,0))</f>
        <v/>
      </c>
      <c r="K231" s="21">
        <f>IF($J231="","",IFERROR(MAX(0,$J231-$H231),0))</f>
        <v/>
      </c>
      <c r="L231" s="21">
        <f>IF($K231="","",IFERROR(MIN($K231,'Paramètres'!$B$5),0))</f>
        <v/>
      </c>
      <c r="M231" s="21">
        <f>IF($K231="","",IFERROR(MAX(0,$K231-'Paramètres'!$B$5),0))</f>
        <v/>
      </c>
      <c r="N231" s="22">
        <f>IF($C231="","",IFERROR(VLOOKUP($C231,'Employés'!$A$5:$F$104,4,FALSE),0))</f>
        <v/>
      </c>
      <c r="O231" s="22">
        <f>IF($B231="","",IFERROR(($L231*$N231)+($M231*$N231*'Paramètres'!$B$6),0))</f>
        <v/>
      </c>
      <c r="P231" s="9" t="n"/>
      <c r="Q231" s="23">
        <f>IF($B231="","",IF(OR($C231="",$D231="",$E231="",$F231="",$G231="",$H231=""),"À compléter",IF(OR($J231&lt;0,$H231&gt;$J231,$N231=0),"À corriger",IF($P231="","À approuver",IF($P231="Refusé","Refusée",IF($P231="Approuvé","Approuvée","À approuver"))))))</f>
        <v/>
      </c>
    </row>
    <row r="232">
      <c r="A232" s="19">
        <f>IF($B232="","",ROW()-5)</f>
        <v/>
      </c>
      <c r="B232" s="8" t="n"/>
      <c r="C232" s="13" t="n"/>
      <c r="D232" s="9" t="n"/>
      <c r="E232" s="9" t="n"/>
      <c r="F232" s="20" t="n"/>
      <c r="G232" s="20" t="n"/>
      <c r="H232" s="7" t="n"/>
      <c r="I232" s="21">
        <f>IF($B232="","",IFERROR(IF(OR(WEEKDAY($B232,2)&gt;5,COUNTIF('Paramètres'!$E$5:$E$54,$B232)&gt;0),0,VLOOKUP($C232,'Employés'!$A$5:$F$104,5,FALSE)/'Paramètres'!$B$7),0))</f>
        <v/>
      </c>
      <c r="J232" s="21">
        <f>IF(OR($F232="",$G232=""),"",IFERROR(($G232-$F232+IF($G232&lt;$F232,1,0))*24,0))</f>
        <v/>
      </c>
      <c r="K232" s="21">
        <f>IF($J232="","",IFERROR(MAX(0,$J232-$H232),0))</f>
        <v/>
      </c>
      <c r="L232" s="21">
        <f>IF($K232="","",IFERROR(MIN($K232,'Paramètres'!$B$5),0))</f>
        <v/>
      </c>
      <c r="M232" s="21">
        <f>IF($K232="","",IFERROR(MAX(0,$K232-'Paramètres'!$B$5),0))</f>
        <v/>
      </c>
      <c r="N232" s="22">
        <f>IF($C232="","",IFERROR(VLOOKUP($C232,'Employés'!$A$5:$F$104,4,FALSE),0))</f>
        <v/>
      </c>
      <c r="O232" s="22">
        <f>IF($B232="","",IFERROR(($L232*$N232)+($M232*$N232*'Paramètres'!$B$6),0))</f>
        <v/>
      </c>
      <c r="P232" s="9" t="n"/>
      <c r="Q232" s="23">
        <f>IF($B232="","",IF(OR($C232="",$D232="",$E232="",$F232="",$G232="",$H232=""),"À compléter",IF(OR($J232&lt;0,$H232&gt;$J232,$N232=0),"À corriger",IF($P232="","À approuver",IF($P232="Refusé","Refusée",IF($P232="Approuvé","Approuvée","À approuver"))))))</f>
        <v/>
      </c>
    </row>
    <row r="233">
      <c r="A233" s="19">
        <f>IF($B233="","",ROW()-5)</f>
        <v/>
      </c>
      <c r="B233" s="8" t="n"/>
      <c r="C233" s="13" t="n"/>
      <c r="D233" s="9" t="n"/>
      <c r="E233" s="9" t="n"/>
      <c r="F233" s="20" t="n"/>
      <c r="G233" s="20" t="n"/>
      <c r="H233" s="7" t="n"/>
      <c r="I233" s="21">
        <f>IF($B233="","",IFERROR(IF(OR(WEEKDAY($B233,2)&gt;5,COUNTIF('Paramètres'!$E$5:$E$54,$B233)&gt;0),0,VLOOKUP($C233,'Employés'!$A$5:$F$104,5,FALSE)/'Paramètres'!$B$7),0))</f>
        <v/>
      </c>
      <c r="J233" s="21">
        <f>IF(OR($F233="",$G233=""),"",IFERROR(($G233-$F233+IF($G233&lt;$F233,1,0))*24,0))</f>
        <v/>
      </c>
      <c r="K233" s="21">
        <f>IF($J233="","",IFERROR(MAX(0,$J233-$H233),0))</f>
        <v/>
      </c>
      <c r="L233" s="21">
        <f>IF($K233="","",IFERROR(MIN($K233,'Paramètres'!$B$5),0))</f>
        <v/>
      </c>
      <c r="M233" s="21">
        <f>IF($K233="","",IFERROR(MAX(0,$K233-'Paramètres'!$B$5),0))</f>
        <v/>
      </c>
      <c r="N233" s="22">
        <f>IF($C233="","",IFERROR(VLOOKUP($C233,'Employés'!$A$5:$F$104,4,FALSE),0))</f>
        <v/>
      </c>
      <c r="O233" s="22">
        <f>IF($B233="","",IFERROR(($L233*$N233)+($M233*$N233*'Paramètres'!$B$6),0))</f>
        <v/>
      </c>
      <c r="P233" s="9" t="n"/>
      <c r="Q233" s="23">
        <f>IF($B233="","",IF(OR($C233="",$D233="",$E233="",$F233="",$G233="",$H233=""),"À compléter",IF(OR($J233&lt;0,$H233&gt;$J233,$N233=0),"À corriger",IF($P233="","À approuver",IF($P233="Refusé","Refusée",IF($P233="Approuvé","Approuvée","À approuver"))))))</f>
        <v/>
      </c>
    </row>
    <row r="234">
      <c r="A234" s="19">
        <f>IF($B234="","",ROW()-5)</f>
        <v/>
      </c>
      <c r="B234" s="8" t="n"/>
      <c r="C234" s="13" t="n"/>
      <c r="D234" s="9" t="n"/>
      <c r="E234" s="9" t="n"/>
      <c r="F234" s="20" t="n"/>
      <c r="G234" s="20" t="n"/>
      <c r="H234" s="7" t="n"/>
      <c r="I234" s="21">
        <f>IF($B234="","",IFERROR(IF(OR(WEEKDAY($B234,2)&gt;5,COUNTIF('Paramètres'!$E$5:$E$54,$B234)&gt;0),0,VLOOKUP($C234,'Employés'!$A$5:$F$104,5,FALSE)/'Paramètres'!$B$7),0))</f>
        <v/>
      </c>
      <c r="J234" s="21">
        <f>IF(OR($F234="",$G234=""),"",IFERROR(($G234-$F234+IF($G234&lt;$F234,1,0))*24,0))</f>
        <v/>
      </c>
      <c r="K234" s="21">
        <f>IF($J234="","",IFERROR(MAX(0,$J234-$H234),0))</f>
        <v/>
      </c>
      <c r="L234" s="21">
        <f>IF($K234="","",IFERROR(MIN($K234,'Paramètres'!$B$5),0))</f>
        <v/>
      </c>
      <c r="M234" s="21">
        <f>IF($K234="","",IFERROR(MAX(0,$K234-'Paramètres'!$B$5),0))</f>
        <v/>
      </c>
      <c r="N234" s="22">
        <f>IF($C234="","",IFERROR(VLOOKUP($C234,'Employés'!$A$5:$F$104,4,FALSE),0))</f>
        <v/>
      </c>
      <c r="O234" s="22">
        <f>IF($B234="","",IFERROR(($L234*$N234)+($M234*$N234*'Paramètres'!$B$6),0))</f>
        <v/>
      </c>
      <c r="P234" s="9" t="n"/>
      <c r="Q234" s="23">
        <f>IF($B234="","",IF(OR($C234="",$D234="",$E234="",$F234="",$G234="",$H234=""),"À compléter",IF(OR($J234&lt;0,$H234&gt;$J234,$N234=0),"À corriger",IF($P234="","À approuver",IF($P234="Refusé","Refusée",IF($P234="Approuvé","Approuvée","À approuver"))))))</f>
        <v/>
      </c>
    </row>
    <row r="235">
      <c r="A235" s="19">
        <f>IF($B235="","",ROW()-5)</f>
        <v/>
      </c>
      <c r="B235" s="8" t="n"/>
      <c r="C235" s="13" t="n"/>
      <c r="D235" s="9" t="n"/>
      <c r="E235" s="9" t="n"/>
      <c r="F235" s="20" t="n"/>
      <c r="G235" s="20" t="n"/>
      <c r="H235" s="7" t="n"/>
      <c r="I235" s="21">
        <f>IF($B235="","",IFERROR(IF(OR(WEEKDAY($B235,2)&gt;5,COUNTIF('Paramètres'!$E$5:$E$54,$B235)&gt;0),0,VLOOKUP($C235,'Employés'!$A$5:$F$104,5,FALSE)/'Paramètres'!$B$7),0))</f>
        <v/>
      </c>
      <c r="J235" s="21">
        <f>IF(OR($F235="",$G235=""),"",IFERROR(($G235-$F235+IF($G235&lt;$F235,1,0))*24,0))</f>
        <v/>
      </c>
      <c r="K235" s="21">
        <f>IF($J235="","",IFERROR(MAX(0,$J235-$H235),0))</f>
        <v/>
      </c>
      <c r="L235" s="21">
        <f>IF($K235="","",IFERROR(MIN($K235,'Paramètres'!$B$5),0))</f>
        <v/>
      </c>
      <c r="M235" s="21">
        <f>IF($K235="","",IFERROR(MAX(0,$K235-'Paramètres'!$B$5),0))</f>
        <v/>
      </c>
      <c r="N235" s="22">
        <f>IF($C235="","",IFERROR(VLOOKUP($C235,'Employés'!$A$5:$F$104,4,FALSE),0))</f>
        <v/>
      </c>
      <c r="O235" s="22">
        <f>IF($B235="","",IFERROR(($L235*$N235)+($M235*$N235*'Paramètres'!$B$6),0))</f>
        <v/>
      </c>
      <c r="P235" s="9" t="n"/>
      <c r="Q235" s="23">
        <f>IF($B235="","",IF(OR($C235="",$D235="",$E235="",$F235="",$G235="",$H235=""),"À compléter",IF(OR($J235&lt;0,$H235&gt;$J235,$N235=0),"À corriger",IF($P235="","À approuver",IF($P235="Refusé","Refusée",IF($P235="Approuvé","Approuvée","À approuver"))))))</f>
        <v/>
      </c>
    </row>
    <row r="236">
      <c r="A236" s="19">
        <f>IF($B236="","",ROW()-5)</f>
        <v/>
      </c>
      <c r="B236" s="8" t="n"/>
      <c r="C236" s="13" t="n"/>
      <c r="D236" s="9" t="n"/>
      <c r="E236" s="9" t="n"/>
      <c r="F236" s="20" t="n"/>
      <c r="G236" s="20" t="n"/>
      <c r="H236" s="7" t="n"/>
      <c r="I236" s="21">
        <f>IF($B236="","",IFERROR(IF(OR(WEEKDAY($B236,2)&gt;5,COUNTIF('Paramètres'!$E$5:$E$54,$B236)&gt;0),0,VLOOKUP($C236,'Employés'!$A$5:$F$104,5,FALSE)/'Paramètres'!$B$7),0))</f>
        <v/>
      </c>
      <c r="J236" s="21">
        <f>IF(OR($F236="",$G236=""),"",IFERROR(($G236-$F236+IF($G236&lt;$F236,1,0))*24,0))</f>
        <v/>
      </c>
      <c r="K236" s="21">
        <f>IF($J236="","",IFERROR(MAX(0,$J236-$H236),0))</f>
        <v/>
      </c>
      <c r="L236" s="21">
        <f>IF($K236="","",IFERROR(MIN($K236,'Paramètres'!$B$5),0))</f>
        <v/>
      </c>
      <c r="M236" s="21">
        <f>IF($K236="","",IFERROR(MAX(0,$K236-'Paramètres'!$B$5),0))</f>
        <v/>
      </c>
      <c r="N236" s="22">
        <f>IF($C236="","",IFERROR(VLOOKUP($C236,'Employés'!$A$5:$F$104,4,FALSE),0))</f>
        <v/>
      </c>
      <c r="O236" s="22">
        <f>IF($B236="","",IFERROR(($L236*$N236)+($M236*$N236*'Paramètres'!$B$6),0))</f>
        <v/>
      </c>
      <c r="P236" s="9" t="n"/>
      <c r="Q236" s="23">
        <f>IF($B236="","",IF(OR($C236="",$D236="",$E236="",$F236="",$G236="",$H236=""),"À compléter",IF(OR($J236&lt;0,$H236&gt;$J236,$N236=0),"À corriger",IF($P236="","À approuver",IF($P236="Refusé","Refusée",IF($P236="Approuvé","Approuvée","À approuver"))))))</f>
        <v/>
      </c>
    </row>
    <row r="237">
      <c r="A237" s="19">
        <f>IF($B237="","",ROW()-5)</f>
        <v/>
      </c>
      <c r="B237" s="8" t="n"/>
      <c r="C237" s="13" t="n"/>
      <c r="D237" s="9" t="n"/>
      <c r="E237" s="9" t="n"/>
      <c r="F237" s="20" t="n"/>
      <c r="G237" s="20" t="n"/>
      <c r="H237" s="7" t="n"/>
      <c r="I237" s="21">
        <f>IF($B237="","",IFERROR(IF(OR(WEEKDAY($B237,2)&gt;5,COUNTIF('Paramètres'!$E$5:$E$54,$B237)&gt;0),0,VLOOKUP($C237,'Employés'!$A$5:$F$104,5,FALSE)/'Paramètres'!$B$7),0))</f>
        <v/>
      </c>
      <c r="J237" s="21">
        <f>IF(OR($F237="",$G237=""),"",IFERROR(($G237-$F237+IF($G237&lt;$F237,1,0))*24,0))</f>
        <v/>
      </c>
      <c r="K237" s="21">
        <f>IF($J237="","",IFERROR(MAX(0,$J237-$H237),0))</f>
        <v/>
      </c>
      <c r="L237" s="21">
        <f>IF($K237="","",IFERROR(MIN($K237,'Paramètres'!$B$5),0))</f>
        <v/>
      </c>
      <c r="M237" s="21">
        <f>IF($K237="","",IFERROR(MAX(0,$K237-'Paramètres'!$B$5),0))</f>
        <v/>
      </c>
      <c r="N237" s="22">
        <f>IF($C237="","",IFERROR(VLOOKUP($C237,'Employés'!$A$5:$F$104,4,FALSE),0))</f>
        <v/>
      </c>
      <c r="O237" s="22">
        <f>IF($B237="","",IFERROR(($L237*$N237)+($M237*$N237*'Paramètres'!$B$6),0))</f>
        <v/>
      </c>
      <c r="P237" s="9" t="n"/>
      <c r="Q237" s="23">
        <f>IF($B237="","",IF(OR($C237="",$D237="",$E237="",$F237="",$G237="",$H237=""),"À compléter",IF(OR($J237&lt;0,$H237&gt;$J237,$N237=0),"À corriger",IF($P237="","À approuver",IF($P237="Refusé","Refusée",IF($P237="Approuvé","Approuvée","À approuver"))))))</f>
        <v/>
      </c>
    </row>
    <row r="238">
      <c r="A238" s="19">
        <f>IF($B238="","",ROW()-5)</f>
        <v/>
      </c>
      <c r="B238" s="8" t="n"/>
      <c r="C238" s="13" t="n"/>
      <c r="D238" s="9" t="n"/>
      <c r="E238" s="9" t="n"/>
      <c r="F238" s="20" t="n"/>
      <c r="G238" s="20" t="n"/>
      <c r="H238" s="7" t="n"/>
      <c r="I238" s="21">
        <f>IF($B238="","",IFERROR(IF(OR(WEEKDAY($B238,2)&gt;5,COUNTIF('Paramètres'!$E$5:$E$54,$B238)&gt;0),0,VLOOKUP($C238,'Employés'!$A$5:$F$104,5,FALSE)/'Paramètres'!$B$7),0))</f>
        <v/>
      </c>
      <c r="J238" s="21">
        <f>IF(OR($F238="",$G238=""),"",IFERROR(($G238-$F238+IF($G238&lt;$F238,1,0))*24,0))</f>
        <v/>
      </c>
      <c r="K238" s="21">
        <f>IF($J238="","",IFERROR(MAX(0,$J238-$H238),0))</f>
        <v/>
      </c>
      <c r="L238" s="21">
        <f>IF($K238="","",IFERROR(MIN($K238,'Paramètres'!$B$5),0))</f>
        <v/>
      </c>
      <c r="M238" s="21">
        <f>IF($K238="","",IFERROR(MAX(0,$K238-'Paramètres'!$B$5),0))</f>
        <v/>
      </c>
      <c r="N238" s="22">
        <f>IF($C238="","",IFERROR(VLOOKUP($C238,'Employés'!$A$5:$F$104,4,FALSE),0))</f>
        <v/>
      </c>
      <c r="O238" s="22">
        <f>IF($B238="","",IFERROR(($L238*$N238)+($M238*$N238*'Paramètres'!$B$6),0))</f>
        <v/>
      </c>
      <c r="P238" s="9" t="n"/>
      <c r="Q238" s="23">
        <f>IF($B238="","",IF(OR($C238="",$D238="",$E238="",$F238="",$G238="",$H238=""),"À compléter",IF(OR($J238&lt;0,$H238&gt;$J238,$N238=0),"À corriger",IF($P238="","À approuver",IF($P238="Refusé","Refusée",IF($P238="Approuvé","Approuvée","À approuver"))))))</f>
        <v/>
      </c>
    </row>
    <row r="239">
      <c r="A239" s="19">
        <f>IF($B239="","",ROW()-5)</f>
        <v/>
      </c>
      <c r="B239" s="8" t="n"/>
      <c r="C239" s="13" t="n"/>
      <c r="D239" s="9" t="n"/>
      <c r="E239" s="9" t="n"/>
      <c r="F239" s="20" t="n"/>
      <c r="G239" s="20" t="n"/>
      <c r="H239" s="7" t="n"/>
      <c r="I239" s="21">
        <f>IF($B239="","",IFERROR(IF(OR(WEEKDAY($B239,2)&gt;5,COUNTIF('Paramètres'!$E$5:$E$54,$B239)&gt;0),0,VLOOKUP($C239,'Employés'!$A$5:$F$104,5,FALSE)/'Paramètres'!$B$7),0))</f>
        <v/>
      </c>
      <c r="J239" s="21">
        <f>IF(OR($F239="",$G239=""),"",IFERROR(($G239-$F239+IF($G239&lt;$F239,1,0))*24,0))</f>
        <v/>
      </c>
      <c r="K239" s="21">
        <f>IF($J239="","",IFERROR(MAX(0,$J239-$H239),0))</f>
        <v/>
      </c>
      <c r="L239" s="21">
        <f>IF($K239="","",IFERROR(MIN($K239,'Paramètres'!$B$5),0))</f>
        <v/>
      </c>
      <c r="M239" s="21">
        <f>IF($K239="","",IFERROR(MAX(0,$K239-'Paramètres'!$B$5),0))</f>
        <v/>
      </c>
      <c r="N239" s="22">
        <f>IF($C239="","",IFERROR(VLOOKUP($C239,'Employés'!$A$5:$F$104,4,FALSE),0))</f>
        <v/>
      </c>
      <c r="O239" s="22">
        <f>IF($B239="","",IFERROR(($L239*$N239)+($M239*$N239*'Paramètres'!$B$6),0))</f>
        <v/>
      </c>
      <c r="P239" s="9" t="n"/>
      <c r="Q239" s="23">
        <f>IF($B239="","",IF(OR($C239="",$D239="",$E239="",$F239="",$G239="",$H239=""),"À compléter",IF(OR($J239&lt;0,$H239&gt;$J239,$N239=0),"À corriger",IF($P239="","À approuver",IF($P239="Refusé","Refusée",IF($P239="Approuvé","Approuvée","À approuver"))))))</f>
        <v/>
      </c>
    </row>
    <row r="240">
      <c r="A240" s="19">
        <f>IF($B240="","",ROW()-5)</f>
        <v/>
      </c>
      <c r="B240" s="8" t="n"/>
      <c r="C240" s="13" t="n"/>
      <c r="D240" s="9" t="n"/>
      <c r="E240" s="9" t="n"/>
      <c r="F240" s="20" t="n"/>
      <c r="G240" s="20" t="n"/>
      <c r="H240" s="7" t="n"/>
      <c r="I240" s="21">
        <f>IF($B240="","",IFERROR(IF(OR(WEEKDAY($B240,2)&gt;5,COUNTIF('Paramètres'!$E$5:$E$54,$B240)&gt;0),0,VLOOKUP($C240,'Employés'!$A$5:$F$104,5,FALSE)/'Paramètres'!$B$7),0))</f>
        <v/>
      </c>
      <c r="J240" s="21">
        <f>IF(OR($F240="",$G240=""),"",IFERROR(($G240-$F240+IF($G240&lt;$F240,1,0))*24,0))</f>
        <v/>
      </c>
      <c r="K240" s="21">
        <f>IF($J240="","",IFERROR(MAX(0,$J240-$H240),0))</f>
        <v/>
      </c>
      <c r="L240" s="21">
        <f>IF($K240="","",IFERROR(MIN($K240,'Paramètres'!$B$5),0))</f>
        <v/>
      </c>
      <c r="M240" s="21">
        <f>IF($K240="","",IFERROR(MAX(0,$K240-'Paramètres'!$B$5),0))</f>
        <v/>
      </c>
      <c r="N240" s="22">
        <f>IF($C240="","",IFERROR(VLOOKUP($C240,'Employés'!$A$5:$F$104,4,FALSE),0))</f>
        <v/>
      </c>
      <c r="O240" s="22">
        <f>IF($B240="","",IFERROR(($L240*$N240)+($M240*$N240*'Paramètres'!$B$6),0))</f>
        <v/>
      </c>
      <c r="P240" s="9" t="n"/>
      <c r="Q240" s="23">
        <f>IF($B240="","",IF(OR($C240="",$D240="",$E240="",$F240="",$G240="",$H240=""),"À compléter",IF(OR($J240&lt;0,$H240&gt;$J240,$N240=0),"À corriger",IF($P240="","À approuver",IF($P240="Refusé","Refusée",IF($P240="Approuvé","Approuvée","À approuver"))))))</f>
        <v/>
      </c>
    </row>
    <row r="241">
      <c r="A241" s="19">
        <f>IF($B241="","",ROW()-5)</f>
        <v/>
      </c>
      <c r="B241" s="8" t="n"/>
      <c r="C241" s="13" t="n"/>
      <c r="D241" s="9" t="n"/>
      <c r="E241" s="9" t="n"/>
      <c r="F241" s="20" t="n"/>
      <c r="G241" s="20" t="n"/>
      <c r="H241" s="7" t="n"/>
      <c r="I241" s="21">
        <f>IF($B241="","",IFERROR(IF(OR(WEEKDAY($B241,2)&gt;5,COUNTIF('Paramètres'!$E$5:$E$54,$B241)&gt;0),0,VLOOKUP($C241,'Employés'!$A$5:$F$104,5,FALSE)/'Paramètres'!$B$7),0))</f>
        <v/>
      </c>
      <c r="J241" s="21">
        <f>IF(OR($F241="",$G241=""),"",IFERROR(($G241-$F241+IF($G241&lt;$F241,1,0))*24,0))</f>
        <v/>
      </c>
      <c r="K241" s="21">
        <f>IF($J241="","",IFERROR(MAX(0,$J241-$H241),0))</f>
        <v/>
      </c>
      <c r="L241" s="21">
        <f>IF($K241="","",IFERROR(MIN($K241,'Paramètres'!$B$5),0))</f>
        <v/>
      </c>
      <c r="M241" s="21">
        <f>IF($K241="","",IFERROR(MAX(0,$K241-'Paramètres'!$B$5),0))</f>
        <v/>
      </c>
      <c r="N241" s="22">
        <f>IF($C241="","",IFERROR(VLOOKUP($C241,'Employés'!$A$5:$F$104,4,FALSE),0))</f>
        <v/>
      </c>
      <c r="O241" s="22">
        <f>IF($B241="","",IFERROR(($L241*$N241)+($M241*$N241*'Paramètres'!$B$6),0))</f>
        <v/>
      </c>
      <c r="P241" s="9" t="n"/>
      <c r="Q241" s="23">
        <f>IF($B241="","",IF(OR($C241="",$D241="",$E241="",$F241="",$G241="",$H241=""),"À compléter",IF(OR($J241&lt;0,$H241&gt;$J241,$N241=0),"À corriger",IF($P241="","À approuver",IF($P241="Refusé","Refusée",IF($P241="Approuvé","Approuvée","À approuver"))))))</f>
        <v/>
      </c>
    </row>
    <row r="242">
      <c r="A242" s="19">
        <f>IF($B242="","",ROW()-5)</f>
        <v/>
      </c>
      <c r="B242" s="8" t="n"/>
      <c r="C242" s="13" t="n"/>
      <c r="D242" s="9" t="n"/>
      <c r="E242" s="9" t="n"/>
      <c r="F242" s="20" t="n"/>
      <c r="G242" s="20" t="n"/>
      <c r="H242" s="7" t="n"/>
      <c r="I242" s="21">
        <f>IF($B242="","",IFERROR(IF(OR(WEEKDAY($B242,2)&gt;5,COUNTIF('Paramètres'!$E$5:$E$54,$B242)&gt;0),0,VLOOKUP($C242,'Employés'!$A$5:$F$104,5,FALSE)/'Paramètres'!$B$7),0))</f>
        <v/>
      </c>
      <c r="J242" s="21">
        <f>IF(OR($F242="",$G242=""),"",IFERROR(($G242-$F242+IF($G242&lt;$F242,1,0))*24,0))</f>
        <v/>
      </c>
      <c r="K242" s="21">
        <f>IF($J242="","",IFERROR(MAX(0,$J242-$H242),0))</f>
        <v/>
      </c>
      <c r="L242" s="21">
        <f>IF($K242="","",IFERROR(MIN($K242,'Paramètres'!$B$5),0))</f>
        <v/>
      </c>
      <c r="M242" s="21">
        <f>IF($K242="","",IFERROR(MAX(0,$K242-'Paramètres'!$B$5),0))</f>
        <v/>
      </c>
      <c r="N242" s="22">
        <f>IF($C242="","",IFERROR(VLOOKUP($C242,'Employés'!$A$5:$F$104,4,FALSE),0))</f>
        <v/>
      </c>
      <c r="O242" s="22">
        <f>IF($B242="","",IFERROR(($L242*$N242)+($M242*$N242*'Paramètres'!$B$6),0))</f>
        <v/>
      </c>
      <c r="P242" s="9" t="n"/>
      <c r="Q242" s="23">
        <f>IF($B242="","",IF(OR($C242="",$D242="",$E242="",$F242="",$G242="",$H242=""),"À compléter",IF(OR($J242&lt;0,$H242&gt;$J242,$N242=0),"À corriger",IF($P242="","À approuver",IF($P242="Refusé","Refusée",IF($P242="Approuvé","Approuvée","À approuver"))))))</f>
        <v/>
      </c>
    </row>
    <row r="243">
      <c r="A243" s="19">
        <f>IF($B243="","",ROW()-5)</f>
        <v/>
      </c>
      <c r="B243" s="8" t="n"/>
      <c r="C243" s="13" t="n"/>
      <c r="D243" s="9" t="n"/>
      <c r="E243" s="9" t="n"/>
      <c r="F243" s="20" t="n"/>
      <c r="G243" s="20" t="n"/>
      <c r="H243" s="7" t="n"/>
      <c r="I243" s="21">
        <f>IF($B243="","",IFERROR(IF(OR(WEEKDAY($B243,2)&gt;5,COUNTIF('Paramètres'!$E$5:$E$54,$B243)&gt;0),0,VLOOKUP($C243,'Employés'!$A$5:$F$104,5,FALSE)/'Paramètres'!$B$7),0))</f>
        <v/>
      </c>
      <c r="J243" s="21">
        <f>IF(OR($F243="",$G243=""),"",IFERROR(($G243-$F243+IF($G243&lt;$F243,1,0))*24,0))</f>
        <v/>
      </c>
      <c r="K243" s="21">
        <f>IF($J243="","",IFERROR(MAX(0,$J243-$H243),0))</f>
        <v/>
      </c>
      <c r="L243" s="21">
        <f>IF($K243="","",IFERROR(MIN($K243,'Paramètres'!$B$5),0))</f>
        <v/>
      </c>
      <c r="M243" s="21">
        <f>IF($K243="","",IFERROR(MAX(0,$K243-'Paramètres'!$B$5),0))</f>
        <v/>
      </c>
      <c r="N243" s="22">
        <f>IF($C243="","",IFERROR(VLOOKUP($C243,'Employés'!$A$5:$F$104,4,FALSE),0))</f>
        <v/>
      </c>
      <c r="O243" s="22">
        <f>IF($B243="","",IFERROR(($L243*$N243)+($M243*$N243*'Paramètres'!$B$6),0))</f>
        <v/>
      </c>
      <c r="P243" s="9" t="n"/>
      <c r="Q243" s="23">
        <f>IF($B243="","",IF(OR($C243="",$D243="",$E243="",$F243="",$G243="",$H243=""),"À compléter",IF(OR($J243&lt;0,$H243&gt;$J243,$N243=0),"À corriger",IF($P243="","À approuver",IF($P243="Refusé","Refusée",IF($P243="Approuvé","Approuvée","À approuver"))))))</f>
        <v/>
      </c>
    </row>
    <row r="244">
      <c r="A244" s="19">
        <f>IF($B244="","",ROW()-5)</f>
        <v/>
      </c>
      <c r="B244" s="8" t="n"/>
      <c r="C244" s="13" t="n"/>
      <c r="D244" s="9" t="n"/>
      <c r="E244" s="9" t="n"/>
      <c r="F244" s="20" t="n"/>
      <c r="G244" s="20" t="n"/>
      <c r="H244" s="7" t="n"/>
      <c r="I244" s="21">
        <f>IF($B244="","",IFERROR(IF(OR(WEEKDAY($B244,2)&gt;5,COUNTIF('Paramètres'!$E$5:$E$54,$B244)&gt;0),0,VLOOKUP($C244,'Employés'!$A$5:$F$104,5,FALSE)/'Paramètres'!$B$7),0))</f>
        <v/>
      </c>
      <c r="J244" s="21">
        <f>IF(OR($F244="",$G244=""),"",IFERROR(($G244-$F244+IF($G244&lt;$F244,1,0))*24,0))</f>
        <v/>
      </c>
      <c r="K244" s="21">
        <f>IF($J244="","",IFERROR(MAX(0,$J244-$H244),0))</f>
        <v/>
      </c>
      <c r="L244" s="21">
        <f>IF($K244="","",IFERROR(MIN($K244,'Paramètres'!$B$5),0))</f>
        <v/>
      </c>
      <c r="M244" s="21">
        <f>IF($K244="","",IFERROR(MAX(0,$K244-'Paramètres'!$B$5),0))</f>
        <v/>
      </c>
      <c r="N244" s="22">
        <f>IF($C244="","",IFERROR(VLOOKUP($C244,'Employés'!$A$5:$F$104,4,FALSE),0))</f>
        <v/>
      </c>
      <c r="O244" s="22">
        <f>IF($B244="","",IFERROR(($L244*$N244)+($M244*$N244*'Paramètres'!$B$6),0))</f>
        <v/>
      </c>
      <c r="P244" s="9" t="n"/>
      <c r="Q244" s="23">
        <f>IF($B244="","",IF(OR($C244="",$D244="",$E244="",$F244="",$G244="",$H244=""),"À compléter",IF(OR($J244&lt;0,$H244&gt;$J244,$N244=0),"À corriger",IF($P244="","À approuver",IF($P244="Refusé","Refusée",IF($P244="Approuvé","Approuvée","À approuver"))))))</f>
        <v/>
      </c>
    </row>
    <row r="245">
      <c r="A245" s="19">
        <f>IF($B245="","",ROW()-5)</f>
        <v/>
      </c>
      <c r="B245" s="8" t="n"/>
      <c r="C245" s="13" t="n"/>
      <c r="D245" s="9" t="n"/>
      <c r="E245" s="9" t="n"/>
      <c r="F245" s="20" t="n"/>
      <c r="G245" s="20" t="n"/>
      <c r="H245" s="7" t="n"/>
      <c r="I245" s="21">
        <f>IF($B245="","",IFERROR(IF(OR(WEEKDAY($B245,2)&gt;5,COUNTIF('Paramètres'!$E$5:$E$54,$B245)&gt;0),0,VLOOKUP($C245,'Employés'!$A$5:$F$104,5,FALSE)/'Paramètres'!$B$7),0))</f>
        <v/>
      </c>
      <c r="J245" s="21">
        <f>IF(OR($F245="",$G245=""),"",IFERROR(($G245-$F245+IF($G245&lt;$F245,1,0))*24,0))</f>
        <v/>
      </c>
      <c r="K245" s="21">
        <f>IF($J245="","",IFERROR(MAX(0,$J245-$H245),0))</f>
        <v/>
      </c>
      <c r="L245" s="21">
        <f>IF($K245="","",IFERROR(MIN($K245,'Paramètres'!$B$5),0))</f>
        <v/>
      </c>
      <c r="M245" s="21">
        <f>IF($K245="","",IFERROR(MAX(0,$K245-'Paramètres'!$B$5),0))</f>
        <v/>
      </c>
      <c r="N245" s="22">
        <f>IF($C245="","",IFERROR(VLOOKUP($C245,'Employés'!$A$5:$F$104,4,FALSE),0))</f>
        <v/>
      </c>
      <c r="O245" s="22">
        <f>IF($B245="","",IFERROR(($L245*$N245)+($M245*$N245*'Paramètres'!$B$6),0))</f>
        <v/>
      </c>
      <c r="P245" s="9" t="n"/>
      <c r="Q245" s="23">
        <f>IF($B245="","",IF(OR($C245="",$D245="",$E245="",$F245="",$G245="",$H245=""),"À compléter",IF(OR($J245&lt;0,$H245&gt;$J245,$N245=0),"À corriger",IF($P245="","À approuver",IF($P245="Refusé","Refusée",IF($P245="Approuvé","Approuvée","À approuver"))))))</f>
        <v/>
      </c>
    </row>
    <row r="246">
      <c r="A246" s="19">
        <f>IF($B246="","",ROW()-5)</f>
        <v/>
      </c>
      <c r="B246" s="8" t="n"/>
      <c r="C246" s="13" t="n"/>
      <c r="D246" s="9" t="n"/>
      <c r="E246" s="9" t="n"/>
      <c r="F246" s="20" t="n"/>
      <c r="G246" s="20" t="n"/>
      <c r="H246" s="7" t="n"/>
      <c r="I246" s="21">
        <f>IF($B246="","",IFERROR(IF(OR(WEEKDAY($B246,2)&gt;5,COUNTIF('Paramètres'!$E$5:$E$54,$B246)&gt;0),0,VLOOKUP($C246,'Employés'!$A$5:$F$104,5,FALSE)/'Paramètres'!$B$7),0))</f>
        <v/>
      </c>
      <c r="J246" s="21">
        <f>IF(OR($F246="",$G246=""),"",IFERROR(($G246-$F246+IF($G246&lt;$F246,1,0))*24,0))</f>
        <v/>
      </c>
      <c r="K246" s="21">
        <f>IF($J246="","",IFERROR(MAX(0,$J246-$H246),0))</f>
        <v/>
      </c>
      <c r="L246" s="21">
        <f>IF($K246="","",IFERROR(MIN($K246,'Paramètres'!$B$5),0))</f>
        <v/>
      </c>
      <c r="M246" s="21">
        <f>IF($K246="","",IFERROR(MAX(0,$K246-'Paramètres'!$B$5),0))</f>
        <v/>
      </c>
      <c r="N246" s="22">
        <f>IF($C246="","",IFERROR(VLOOKUP($C246,'Employés'!$A$5:$F$104,4,FALSE),0))</f>
        <v/>
      </c>
      <c r="O246" s="22">
        <f>IF($B246="","",IFERROR(($L246*$N246)+($M246*$N246*'Paramètres'!$B$6),0))</f>
        <v/>
      </c>
      <c r="P246" s="9" t="n"/>
      <c r="Q246" s="23">
        <f>IF($B246="","",IF(OR($C246="",$D246="",$E246="",$F246="",$G246="",$H246=""),"À compléter",IF(OR($J246&lt;0,$H246&gt;$J246,$N246=0),"À corriger",IF($P246="","À approuver",IF($P246="Refusé","Refusée",IF($P246="Approuvé","Approuvée","À approuver"))))))</f>
        <v/>
      </c>
    </row>
    <row r="247">
      <c r="A247" s="19">
        <f>IF($B247="","",ROW()-5)</f>
        <v/>
      </c>
      <c r="B247" s="8" t="n"/>
      <c r="C247" s="13" t="n"/>
      <c r="D247" s="9" t="n"/>
      <c r="E247" s="9" t="n"/>
      <c r="F247" s="20" t="n"/>
      <c r="G247" s="20" t="n"/>
      <c r="H247" s="7" t="n"/>
      <c r="I247" s="21">
        <f>IF($B247="","",IFERROR(IF(OR(WEEKDAY($B247,2)&gt;5,COUNTIF('Paramètres'!$E$5:$E$54,$B247)&gt;0),0,VLOOKUP($C247,'Employés'!$A$5:$F$104,5,FALSE)/'Paramètres'!$B$7),0))</f>
        <v/>
      </c>
      <c r="J247" s="21">
        <f>IF(OR($F247="",$G247=""),"",IFERROR(($G247-$F247+IF($G247&lt;$F247,1,0))*24,0))</f>
        <v/>
      </c>
      <c r="K247" s="21">
        <f>IF($J247="","",IFERROR(MAX(0,$J247-$H247),0))</f>
        <v/>
      </c>
      <c r="L247" s="21">
        <f>IF($K247="","",IFERROR(MIN($K247,'Paramètres'!$B$5),0))</f>
        <v/>
      </c>
      <c r="M247" s="21">
        <f>IF($K247="","",IFERROR(MAX(0,$K247-'Paramètres'!$B$5),0))</f>
        <v/>
      </c>
      <c r="N247" s="22">
        <f>IF($C247="","",IFERROR(VLOOKUP($C247,'Employés'!$A$5:$F$104,4,FALSE),0))</f>
        <v/>
      </c>
      <c r="O247" s="22">
        <f>IF($B247="","",IFERROR(($L247*$N247)+($M247*$N247*'Paramètres'!$B$6),0))</f>
        <v/>
      </c>
      <c r="P247" s="9" t="n"/>
      <c r="Q247" s="23">
        <f>IF($B247="","",IF(OR($C247="",$D247="",$E247="",$F247="",$G247="",$H247=""),"À compléter",IF(OR($J247&lt;0,$H247&gt;$J247,$N247=0),"À corriger",IF($P247="","À approuver",IF($P247="Refusé","Refusée",IF($P247="Approuvé","Approuvée","À approuver"))))))</f>
        <v/>
      </c>
    </row>
    <row r="248">
      <c r="A248" s="19">
        <f>IF($B248="","",ROW()-5)</f>
        <v/>
      </c>
      <c r="B248" s="8" t="n"/>
      <c r="C248" s="13" t="n"/>
      <c r="D248" s="9" t="n"/>
      <c r="E248" s="9" t="n"/>
      <c r="F248" s="20" t="n"/>
      <c r="G248" s="20" t="n"/>
      <c r="H248" s="7" t="n"/>
      <c r="I248" s="21">
        <f>IF($B248="","",IFERROR(IF(OR(WEEKDAY($B248,2)&gt;5,COUNTIF('Paramètres'!$E$5:$E$54,$B248)&gt;0),0,VLOOKUP($C248,'Employés'!$A$5:$F$104,5,FALSE)/'Paramètres'!$B$7),0))</f>
        <v/>
      </c>
      <c r="J248" s="21">
        <f>IF(OR($F248="",$G248=""),"",IFERROR(($G248-$F248+IF($G248&lt;$F248,1,0))*24,0))</f>
        <v/>
      </c>
      <c r="K248" s="21">
        <f>IF($J248="","",IFERROR(MAX(0,$J248-$H248),0))</f>
        <v/>
      </c>
      <c r="L248" s="21">
        <f>IF($K248="","",IFERROR(MIN($K248,'Paramètres'!$B$5),0))</f>
        <v/>
      </c>
      <c r="M248" s="21">
        <f>IF($K248="","",IFERROR(MAX(0,$K248-'Paramètres'!$B$5),0))</f>
        <v/>
      </c>
      <c r="N248" s="22">
        <f>IF($C248="","",IFERROR(VLOOKUP($C248,'Employés'!$A$5:$F$104,4,FALSE),0))</f>
        <v/>
      </c>
      <c r="O248" s="22">
        <f>IF($B248="","",IFERROR(($L248*$N248)+($M248*$N248*'Paramètres'!$B$6),0))</f>
        <v/>
      </c>
      <c r="P248" s="9" t="n"/>
      <c r="Q248" s="23">
        <f>IF($B248="","",IF(OR($C248="",$D248="",$E248="",$F248="",$G248="",$H248=""),"À compléter",IF(OR($J248&lt;0,$H248&gt;$J248,$N248=0),"À corriger",IF($P248="","À approuver",IF($P248="Refusé","Refusée",IF($P248="Approuvé","Approuvée","À approuver"))))))</f>
        <v/>
      </c>
    </row>
    <row r="249">
      <c r="A249" s="19">
        <f>IF($B249="","",ROW()-5)</f>
        <v/>
      </c>
      <c r="B249" s="8" t="n"/>
      <c r="C249" s="13" t="n"/>
      <c r="D249" s="9" t="n"/>
      <c r="E249" s="9" t="n"/>
      <c r="F249" s="20" t="n"/>
      <c r="G249" s="20" t="n"/>
      <c r="H249" s="7" t="n"/>
      <c r="I249" s="21">
        <f>IF($B249="","",IFERROR(IF(OR(WEEKDAY($B249,2)&gt;5,COUNTIF('Paramètres'!$E$5:$E$54,$B249)&gt;0),0,VLOOKUP($C249,'Employés'!$A$5:$F$104,5,FALSE)/'Paramètres'!$B$7),0))</f>
        <v/>
      </c>
      <c r="J249" s="21">
        <f>IF(OR($F249="",$G249=""),"",IFERROR(($G249-$F249+IF($G249&lt;$F249,1,0))*24,0))</f>
        <v/>
      </c>
      <c r="K249" s="21">
        <f>IF($J249="","",IFERROR(MAX(0,$J249-$H249),0))</f>
        <v/>
      </c>
      <c r="L249" s="21">
        <f>IF($K249="","",IFERROR(MIN($K249,'Paramètres'!$B$5),0))</f>
        <v/>
      </c>
      <c r="M249" s="21">
        <f>IF($K249="","",IFERROR(MAX(0,$K249-'Paramètres'!$B$5),0))</f>
        <v/>
      </c>
      <c r="N249" s="22">
        <f>IF($C249="","",IFERROR(VLOOKUP($C249,'Employés'!$A$5:$F$104,4,FALSE),0))</f>
        <v/>
      </c>
      <c r="O249" s="22">
        <f>IF($B249="","",IFERROR(($L249*$N249)+($M249*$N249*'Paramètres'!$B$6),0))</f>
        <v/>
      </c>
      <c r="P249" s="9" t="n"/>
      <c r="Q249" s="23">
        <f>IF($B249="","",IF(OR($C249="",$D249="",$E249="",$F249="",$G249="",$H249=""),"À compléter",IF(OR($J249&lt;0,$H249&gt;$J249,$N249=0),"À corriger",IF($P249="","À approuver",IF($P249="Refusé","Refusée",IF($P249="Approuvé","Approuvée","À approuver"))))))</f>
        <v/>
      </c>
    </row>
    <row r="250">
      <c r="A250" s="19">
        <f>IF($B250="","",ROW()-5)</f>
        <v/>
      </c>
      <c r="B250" s="8" t="n"/>
      <c r="C250" s="13" t="n"/>
      <c r="D250" s="9" t="n"/>
      <c r="E250" s="9" t="n"/>
      <c r="F250" s="20" t="n"/>
      <c r="G250" s="20" t="n"/>
      <c r="H250" s="7" t="n"/>
      <c r="I250" s="21">
        <f>IF($B250="","",IFERROR(IF(OR(WEEKDAY($B250,2)&gt;5,COUNTIF('Paramètres'!$E$5:$E$54,$B250)&gt;0),0,VLOOKUP($C250,'Employés'!$A$5:$F$104,5,FALSE)/'Paramètres'!$B$7),0))</f>
        <v/>
      </c>
      <c r="J250" s="21">
        <f>IF(OR($F250="",$G250=""),"",IFERROR(($G250-$F250+IF($G250&lt;$F250,1,0))*24,0))</f>
        <v/>
      </c>
      <c r="K250" s="21">
        <f>IF($J250="","",IFERROR(MAX(0,$J250-$H250),0))</f>
        <v/>
      </c>
      <c r="L250" s="21">
        <f>IF($K250="","",IFERROR(MIN($K250,'Paramètres'!$B$5),0))</f>
        <v/>
      </c>
      <c r="M250" s="21">
        <f>IF($K250="","",IFERROR(MAX(0,$K250-'Paramètres'!$B$5),0))</f>
        <v/>
      </c>
      <c r="N250" s="22">
        <f>IF($C250="","",IFERROR(VLOOKUP($C250,'Employés'!$A$5:$F$104,4,FALSE),0))</f>
        <v/>
      </c>
      <c r="O250" s="22">
        <f>IF($B250="","",IFERROR(($L250*$N250)+($M250*$N250*'Paramètres'!$B$6),0))</f>
        <v/>
      </c>
      <c r="P250" s="9" t="n"/>
      <c r="Q250" s="23">
        <f>IF($B250="","",IF(OR($C250="",$D250="",$E250="",$F250="",$G250="",$H250=""),"À compléter",IF(OR($J250&lt;0,$H250&gt;$J250,$N250=0),"À corriger",IF($P250="","À approuver",IF($P250="Refusé","Refusée",IF($P250="Approuvé","Approuvée","À approuver"))))))</f>
        <v/>
      </c>
    </row>
    <row r="251">
      <c r="A251" s="19">
        <f>IF($B251="","",ROW()-5)</f>
        <v/>
      </c>
      <c r="B251" s="8" t="n"/>
      <c r="C251" s="13" t="n"/>
      <c r="D251" s="9" t="n"/>
      <c r="E251" s="9" t="n"/>
      <c r="F251" s="20" t="n"/>
      <c r="G251" s="20" t="n"/>
      <c r="H251" s="7" t="n"/>
      <c r="I251" s="21">
        <f>IF($B251="","",IFERROR(IF(OR(WEEKDAY($B251,2)&gt;5,COUNTIF('Paramètres'!$E$5:$E$54,$B251)&gt;0),0,VLOOKUP($C251,'Employés'!$A$5:$F$104,5,FALSE)/'Paramètres'!$B$7),0))</f>
        <v/>
      </c>
      <c r="J251" s="21">
        <f>IF(OR($F251="",$G251=""),"",IFERROR(($G251-$F251+IF($G251&lt;$F251,1,0))*24,0))</f>
        <v/>
      </c>
      <c r="K251" s="21">
        <f>IF($J251="","",IFERROR(MAX(0,$J251-$H251),0))</f>
        <v/>
      </c>
      <c r="L251" s="21">
        <f>IF($K251="","",IFERROR(MIN($K251,'Paramètres'!$B$5),0))</f>
        <v/>
      </c>
      <c r="M251" s="21">
        <f>IF($K251="","",IFERROR(MAX(0,$K251-'Paramètres'!$B$5),0))</f>
        <v/>
      </c>
      <c r="N251" s="22">
        <f>IF($C251="","",IFERROR(VLOOKUP($C251,'Employés'!$A$5:$F$104,4,FALSE),0))</f>
        <v/>
      </c>
      <c r="O251" s="22">
        <f>IF($B251="","",IFERROR(($L251*$N251)+($M251*$N251*'Paramètres'!$B$6),0))</f>
        <v/>
      </c>
      <c r="P251" s="9" t="n"/>
      <c r="Q251" s="23">
        <f>IF($B251="","",IF(OR($C251="",$D251="",$E251="",$F251="",$G251="",$H251=""),"À compléter",IF(OR($J251&lt;0,$H251&gt;$J251,$N251=0),"À corriger",IF($P251="","À approuver",IF($P251="Refusé","Refusée",IF($P251="Approuvé","Approuvée","À approuver"))))))</f>
        <v/>
      </c>
    </row>
    <row r="252">
      <c r="A252" s="19">
        <f>IF($B252="","",ROW()-5)</f>
        <v/>
      </c>
      <c r="B252" s="8" t="n"/>
      <c r="C252" s="13" t="n"/>
      <c r="D252" s="9" t="n"/>
      <c r="E252" s="9" t="n"/>
      <c r="F252" s="20" t="n"/>
      <c r="G252" s="20" t="n"/>
      <c r="H252" s="7" t="n"/>
      <c r="I252" s="21">
        <f>IF($B252="","",IFERROR(IF(OR(WEEKDAY($B252,2)&gt;5,COUNTIF('Paramètres'!$E$5:$E$54,$B252)&gt;0),0,VLOOKUP($C252,'Employés'!$A$5:$F$104,5,FALSE)/'Paramètres'!$B$7),0))</f>
        <v/>
      </c>
      <c r="J252" s="21">
        <f>IF(OR($F252="",$G252=""),"",IFERROR(($G252-$F252+IF($G252&lt;$F252,1,0))*24,0))</f>
        <v/>
      </c>
      <c r="K252" s="21">
        <f>IF($J252="","",IFERROR(MAX(0,$J252-$H252),0))</f>
        <v/>
      </c>
      <c r="L252" s="21">
        <f>IF($K252="","",IFERROR(MIN($K252,'Paramètres'!$B$5),0))</f>
        <v/>
      </c>
      <c r="M252" s="21">
        <f>IF($K252="","",IFERROR(MAX(0,$K252-'Paramètres'!$B$5),0))</f>
        <v/>
      </c>
      <c r="N252" s="22">
        <f>IF($C252="","",IFERROR(VLOOKUP($C252,'Employés'!$A$5:$F$104,4,FALSE),0))</f>
        <v/>
      </c>
      <c r="O252" s="22">
        <f>IF($B252="","",IFERROR(($L252*$N252)+($M252*$N252*'Paramètres'!$B$6),0))</f>
        <v/>
      </c>
      <c r="P252" s="9" t="n"/>
      <c r="Q252" s="23">
        <f>IF($B252="","",IF(OR($C252="",$D252="",$E252="",$F252="",$G252="",$H252=""),"À compléter",IF(OR($J252&lt;0,$H252&gt;$J252,$N252=0),"À corriger",IF($P252="","À approuver",IF($P252="Refusé","Refusée",IF($P252="Approuvé","Approuvée","À approuver"))))))</f>
        <v/>
      </c>
    </row>
    <row r="253">
      <c r="A253" s="19">
        <f>IF($B253="","",ROW()-5)</f>
        <v/>
      </c>
      <c r="B253" s="8" t="n"/>
      <c r="C253" s="13" t="n"/>
      <c r="D253" s="9" t="n"/>
      <c r="E253" s="9" t="n"/>
      <c r="F253" s="20" t="n"/>
      <c r="G253" s="20" t="n"/>
      <c r="H253" s="7" t="n"/>
      <c r="I253" s="21">
        <f>IF($B253="","",IFERROR(IF(OR(WEEKDAY($B253,2)&gt;5,COUNTIF('Paramètres'!$E$5:$E$54,$B253)&gt;0),0,VLOOKUP($C253,'Employés'!$A$5:$F$104,5,FALSE)/'Paramètres'!$B$7),0))</f>
        <v/>
      </c>
      <c r="J253" s="21">
        <f>IF(OR($F253="",$G253=""),"",IFERROR(($G253-$F253+IF($G253&lt;$F253,1,0))*24,0))</f>
        <v/>
      </c>
      <c r="K253" s="21">
        <f>IF($J253="","",IFERROR(MAX(0,$J253-$H253),0))</f>
        <v/>
      </c>
      <c r="L253" s="21">
        <f>IF($K253="","",IFERROR(MIN($K253,'Paramètres'!$B$5),0))</f>
        <v/>
      </c>
      <c r="M253" s="21">
        <f>IF($K253="","",IFERROR(MAX(0,$K253-'Paramètres'!$B$5),0))</f>
        <v/>
      </c>
      <c r="N253" s="22">
        <f>IF($C253="","",IFERROR(VLOOKUP($C253,'Employés'!$A$5:$F$104,4,FALSE),0))</f>
        <v/>
      </c>
      <c r="O253" s="22">
        <f>IF($B253="","",IFERROR(($L253*$N253)+($M253*$N253*'Paramètres'!$B$6),0))</f>
        <v/>
      </c>
      <c r="P253" s="9" t="n"/>
      <c r="Q253" s="23">
        <f>IF($B253="","",IF(OR($C253="",$D253="",$E253="",$F253="",$G253="",$H253=""),"À compléter",IF(OR($J253&lt;0,$H253&gt;$J253,$N253=0),"À corriger",IF($P253="","À approuver",IF($P253="Refusé","Refusée",IF($P253="Approuvé","Approuvée","À approuver"))))))</f>
        <v/>
      </c>
    </row>
    <row r="254">
      <c r="A254" s="19">
        <f>IF($B254="","",ROW()-5)</f>
        <v/>
      </c>
      <c r="B254" s="8" t="n"/>
      <c r="C254" s="13" t="n"/>
      <c r="D254" s="9" t="n"/>
      <c r="E254" s="9" t="n"/>
      <c r="F254" s="20" t="n"/>
      <c r="G254" s="20" t="n"/>
      <c r="H254" s="7" t="n"/>
      <c r="I254" s="21">
        <f>IF($B254="","",IFERROR(IF(OR(WEEKDAY($B254,2)&gt;5,COUNTIF('Paramètres'!$E$5:$E$54,$B254)&gt;0),0,VLOOKUP($C254,'Employés'!$A$5:$F$104,5,FALSE)/'Paramètres'!$B$7),0))</f>
        <v/>
      </c>
      <c r="J254" s="21">
        <f>IF(OR($F254="",$G254=""),"",IFERROR(($G254-$F254+IF($G254&lt;$F254,1,0))*24,0))</f>
        <v/>
      </c>
      <c r="K254" s="21">
        <f>IF($J254="","",IFERROR(MAX(0,$J254-$H254),0))</f>
        <v/>
      </c>
      <c r="L254" s="21">
        <f>IF($K254="","",IFERROR(MIN($K254,'Paramètres'!$B$5),0))</f>
        <v/>
      </c>
      <c r="M254" s="21">
        <f>IF($K254="","",IFERROR(MAX(0,$K254-'Paramètres'!$B$5),0))</f>
        <v/>
      </c>
      <c r="N254" s="22">
        <f>IF($C254="","",IFERROR(VLOOKUP($C254,'Employés'!$A$5:$F$104,4,FALSE),0))</f>
        <v/>
      </c>
      <c r="O254" s="22">
        <f>IF($B254="","",IFERROR(($L254*$N254)+($M254*$N254*'Paramètres'!$B$6),0))</f>
        <v/>
      </c>
      <c r="P254" s="9" t="n"/>
      <c r="Q254" s="23">
        <f>IF($B254="","",IF(OR($C254="",$D254="",$E254="",$F254="",$G254="",$H254=""),"À compléter",IF(OR($J254&lt;0,$H254&gt;$J254,$N254=0),"À corriger",IF($P254="","À approuver",IF($P254="Refusé","Refusée",IF($P254="Approuvé","Approuvée","À approuver"))))))</f>
        <v/>
      </c>
    </row>
    <row r="255">
      <c r="A255" s="19">
        <f>IF($B255="","",ROW()-5)</f>
        <v/>
      </c>
      <c r="B255" s="8" t="n"/>
      <c r="C255" s="13" t="n"/>
      <c r="D255" s="9" t="n"/>
      <c r="E255" s="9" t="n"/>
      <c r="F255" s="20" t="n"/>
      <c r="G255" s="20" t="n"/>
      <c r="H255" s="7" t="n"/>
      <c r="I255" s="21">
        <f>IF($B255="","",IFERROR(IF(OR(WEEKDAY($B255,2)&gt;5,COUNTIF('Paramètres'!$E$5:$E$54,$B255)&gt;0),0,VLOOKUP($C255,'Employés'!$A$5:$F$104,5,FALSE)/'Paramètres'!$B$7),0))</f>
        <v/>
      </c>
      <c r="J255" s="21">
        <f>IF(OR($F255="",$G255=""),"",IFERROR(($G255-$F255+IF($G255&lt;$F255,1,0))*24,0))</f>
        <v/>
      </c>
      <c r="K255" s="21">
        <f>IF($J255="","",IFERROR(MAX(0,$J255-$H255),0))</f>
        <v/>
      </c>
      <c r="L255" s="21">
        <f>IF($K255="","",IFERROR(MIN($K255,'Paramètres'!$B$5),0))</f>
        <v/>
      </c>
      <c r="M255" s="21">
        <f>IF($K255="","",IFERROR(MAX(0,$K255-'Paramètres'!$B$5),0))</f>
        <v/>
      </c>
      <c r="N255" s="22">
        <f>IF($C255="","",IFERROR(VLOOKUP($C255,'Employés'!$A$5:$F$104,4,FALSE),0))</f>
        <v/>
      </c>
      <c r="O255" s="22">
        <f>IF($B255="","",IFERROR(($L255*$N255)+($M255*$N255*'Paramètres'!$B$6),0))</f>
        <v/>
      </c>
      <c r="P255" s="9" t="n"/>
      <c r="Q255" s="23">
        <f>IF($B255="","",IF(OR($C255="",$D255="",$E255="",$F255="",$G255="",$H255=""),"À compléter",IF(OR($J255&lt;0,$H255&gt;$J255,$N255=0),"À corriger",IF($P255="","À approuver",IF($P255="Refusé","Refusée",IF($P255="Approuvé","Approuvée","À approuver"))))))</f>
        <v/>
      </c>
    </row>
    <row r="256">
      <c r="A256" s="19">
        <f>IF($B256="","",ROW()-5)</f>
        <v/>
      </c>
      <c r="B256" s="8" t="n"/>
      <c r="C256" s="13" t="n"/>
      <c r="D256" s="9" t="n"/>
      <c r="E256" s="9" t="n"/>
      <c r="F256" s="20" t="n"/>
      <c r="G256" s="20" t="n"/>
      <c r="H256" s="7" t="n"/>
      <c r="I256" s="21">
        <f>IF($B256="","",IFERROR(IF(OR(WEEKDAY($B256,2)&gt;5,COUNTIF('Paramètres'!$E$5:$E$54,$B256)&gt;0),0,VLOOKUP($C256,'Employés'!$A$5:$F$104,5,FALSE)/'Paramètres'!$B$7),0))</f>
        <v/>
      </c>
      <c r="J256" s="21">
        <f>IF(OR($F256="",$G256=""),"",IFERROR(($G256-$F256+IF($G256&lt;$F256,1,0))*24,0))</f>
        <v/>
      </c>
      <c r="K256" s="21">
        <f>IF($J256="","",IFERROR(MAX(0,$J256-$H256),0))</f>
        <v/>
      </c>
      <c r="L256" s="21">
        <f>IF($K256="","",IFERROR(MIN($K256,'Paramètres'!$B$5),0))</f>
        <v/>
      </c>
      <c r="M256" s="21">
        <f>IF($K256="","",IFERROR(MAX(0,$K256-'Paramètres'!$B$5),0))</f>
        <v/>
      </c>
      <c r="N256" s="22">
        <f>IF($C256="","",IFERROR(VLOOKUP($C256,'Employés'!$A$5:$F$104,4,FALSE),0))</f>
        <v/>
      </c>
      <c r="O256" s="22">
        <f>IF($B256="","",IFERROR(($L256*$N256)+($M256*$N256*'Paramètres'!$B$6),0))</f>
        <v/>
      </c>
      <c r="P256" s="9" t="n"/>
      <c r="Q256" s="23">
        <f>IF($B256="","",IF(OR($C256="",$D256="",$E256="",$F256="",$G256="",$H256=""),"À compléter",IF(OR($J256&lt;0,$H256&gt;$J256,$N256=0),"À corriger",IF($P256="","À approuver",IF($P256="Refusé","Refusée",IF($P256="Approuvé","Approuvée","À approuver"))))))</f>
        <v/>
      </c>
    </row>
    <row r="257">
      <c r="A257" s="19">
        <f>IF($B257="","",ROW()-5)</f>
        <v/>
      </c>
      <c r="B257" s="8" t="n"/>
      <c r="C257" s="13" t="n"/>
      <c r="D257" s="9" t="n"/>
      <c r="E257" s="9" t="n"/>
      <c r="F257" s="20" t="n"/>
      <c r="G257" s="20" t="n"/>
      <c r="H257" s="7" t="n"/>
      <c r="I257" s="21">
        <f>IF($B257="","",IFERROR(IF(OR(WEEKDAY($B257,2)&gt;5,COUNTIF('Paramètres'!$E$5:$E$54,$B257)&gt;0),0,VLOOKUP($C257,'Employés'!$A$5:$F$104,5,FALSE)/'Paramètres'!$B$7),0))</f>
        <v/>
      </c>
      <c r="J257" s="21">
        <f>IF(OR($F257="",$G257=""),"",IFERROR(($G257-$F257+IF($G257&lt;$F257,1,0))*24,0))</f>
        <v/>
      </c>
      <c r="K257" s="21">
        <f>IF($J257="","",IFERROR(MAX(0,$J257-$H257),0))</f>
        <v/>
      </c>
      <c r="L257" s="21">
        <f>IF($K257="","",IFERROR(MIN($K257,'Paramètres'!$B$5),0))</f>
        <v/>
      </c>
      <c r="M257" s="21">
        <f>IF($K257="","",IFERROR(MAX(0,$K257-'Paramètres'!$B$5),0))</f>
        <v/>
      </c>
      <c r="N257" s="22">
        <f>IF($C257="","",IFERROR(VLOOKUP($C257,'Employés'!$A$5:$F$104,4,FALSE),0))</f>
        <v/>
      </c>
      <c r="O257" s="22">
        <f>IF($B257="","",IFERROR(($L257*$N257)+($M257*$N257*'Paramètres'!$B$6),0))</f>
        <v/>
      </c>
      <c r="P257" s="9" t="n"/>
      <c r="Q257" s="23">
        <f>IF($B257="","",IF(OR($C257="",$D257="",$E257="",$F257="",$G257="",$H257=""),"À compléter",IF(OR($J257&lt;0,$H257&gt;$J257,$N257=0),"À corriger",IF($P257="","À approuver",IF($P257="Refusé","Refusée",IF($P257="Approuvé","Approuvée","À approuver"))))))</f>
        <v/>
      </c>
    </row>
    <row r="258">
      <c r="A258" s="19">
        <f>IF($B258="","",ROW()-5)</f>
        <v/>
      </c>
      <c r="B258" s="8" t="n"/>
      <c r="C258" s="13" t="n"/>
      <c r="D258" s="9" t="n"/>
      <c r="E258" s="9" t="n"/>
      <c r="F258" s="20" t="n"/>
      <c r="G258" s="20" t="n"/>
      <c r="H258" s="7" t="n"/>
      <c r="I258" s="21">
        <f>IF($B258="","",IFERROR(IF(OR(WEEKDAY($B258,2)&gt;5,COUNTIF('Paramètres'!$E$5:$E$54,$B258)&gt;0),0,VLOOKUP($C258,'Employés'!$A$5:$F$104,5,FALSE)/'Paramètres'!$B$7),0))</f>
        <v/>
      </c>
      <c r="J258" s="21">
        <f>IF(OR($F258="",$G258=""),"",IFERROR(($G258-$F258+IF($G258&lt;$F258,1,0))*24,0))</f>
        <v/>
      </c>
      <c r="K258" s="21">
        <f>IF($J258="","",IFERROR(MAX(0,$J258-$H258),0))</f>
        <v/>
      </c>
      <c r="L258" s="21">
        <f>IF($K258="","",IFERROR(MIN($K258,'Paramètres'!$B$5),0))</f>
        <v/>
      </c>
      <c r="M258" s="21">
        <f>IF($K258="","",IFERROR(MAX(0,$K258-'Paramètres'!$B$5),0))</f>
        <v/>
      </c>
      <c r="N258" s="22">
        <f>IF($C258="","",IFERROR(VLOOKUP($C258,'Employés'!$A$5:$F$104,4,FALSE),0))</f>
        <v/>
      </c>
      <c r="O258" s="22">
        <f>IF($B258="","",IFERROR(($L258*$N258)+($M258*$N258*'Paramètres'!$B$6),0))</f>
        <v/>
      </c>
      <c r="P258" s="9" t="n"/>
      <c r="Q258" s="23">
        <f>IF($B258="","",IF(OR($C258="",$D258="",$E258="",$F258="",$G258="",$H258=""),"À compléter",IF(OR($J258&lt;0,$H258&gt;$J258,$N258=0),"À corriger",IF($P258="","À approuver",IF($P258="Refusé","Refusée",IF($P258="Approuvé","Approuvée","À approuver"))))))</f>
        <v/>
      </c>
    </row>
    <row r="259">
      <c r="A259" s="19">
        <f>IF($B259="","",ROW()-5)</f>
        <v/>
      </c>
      <c r="B259" s="8" t="n"/>
      <c r="C259" s="13" t="n"/>
      <c r="D259" s="9" t="n"/>
      <c r="E259" s="9" t="n"/>
      <c r="F259" s="20" t="n"/>
      <c r="G259" s="20" t="n"/>
      <c r="H259" s="7" t="n"/>
      <c r="I259" s="21">
        <f>IF($B259="","",IFERROR(IF(OR(WEEKDAY($B259,2)&gt;5,COUNTIF('Paramètres'!$E$5:$E$54,$B259)&gt;0),0,VLOOKUP($C259,'Employés'!$A$5:$F$104,5,FALSE)/'Paramètres'!$B$7),0))</f>
        <v/>
      </c>
      <c r="J259" s="21">
        <f>IF(OR($F259="",$G259=""),"",IFERROR(($G259-$F259+IF($G259&lt;$F259,1,0))*24,0))</f>
        <v/>
      </c>
      <c r="K259" s="21">
        <f>IF($J259="","",IFERROR(MAX(0,$J259-$H259),0))</f>
        <v/>
      </c>
      <c r="L259" s="21">
        <f>IF($K259="","",IFERROR(MIN($K259,'Paramètres'!$B$5),0))</f>
        <v/>
      </c>
      <c r="M259" s="21">
        <f>IF($K259="","",IFERROR(MAX(0,$K259-'Paramètres'!$B$5),0))</f>
        <v/>
      </c>
      <c r="N259" s="22">
        <f>IF($C259="","",IFERROR(VLOOKUP($C259,'Employés'!$A$5:$F$104,4,FALSE),0))</f>
        <v/>
      </c>
      <c r="O259" s="22">
        <f>IF($B259="","",IFERROR(($L259*$N259)+($M259*$N259*'Paramètres'!$B$6),0))</f>
        <v/>
      </c>
      <c r="P259" s="9" t="n"/>
      <c r="Q259" s="23">
        <f>IF($B259="","",IF(OR($C259="",$D259="",$E259="",$F259="",$G259="",$H259=""),"À compléter",IF(OR($J259&lt;0,$H259&gt;$J259,$N259=0),"À corriger",IF($P259="","À approuver",IF($P259="Refusé","Refusée",IF($P259="Approuvé","Approuvée","À approuver"))))))</f>
        <v/>
      </c>
    </row>
    <row r="260">
      <c r="A260" s="19">
        <f>IF($B260="","",ROW()-5)</f>
        <v/>
      </c>
      <c r="B260" s="8" t="n"/>
      <c r="C260" s="13" t="n"/>
      <c r="D260" s="9" t="n"/>
      <c r="E260" s="9" t="n"/>
      <c r="F260" s="20" t="n"/>
      <c r="G260" s="20" t="n"/>
      <c r="H260" s="7" t="n"/>
      <c r="I260" s="21">
        <f>IF($B260="","",IFERROR(IF(OR(WEEKDAY($B260,2)&gt;5,COUNTIF('Paramètres'!$E$5:$E$54,$B260)&gt;0),0,VLOOKUP($C260,'Employés'!$A$5:$F$104,5,FALSE)/'Paramètres'!$B$7),0))</f>
        <v/>
      </c>
      <c r="J260" s="21">
        <f>IF(OR($F260="",$G260=""),"",IFERROR(($G260-$F260+IF($G260&lt;$F260,1,0))*24,0))</f>
        <v/>
      </c>
      <c r="K260" s="21">
        <f>IF($J260="","",IFERROR(MAX(0,$J260-$H260),0))</f>
        <v/>
      </c>
      <c r="L260" s="21">
        <f>IF($K260="","",IFERROR(MIN($K260,'Paramètres'!$B$5),0))</f>
        <v/>
      </c>
      <c r="M260" s="21">
        <f>IF($K260="","",IFERROR(MAX(0,$K260-'Paramètres'!$B$5),0))</f>
        <v/>
      </c>
      <c r="N260" s="22">
        <f>IF($C260="","",IFERROR(VLOOKUP($C260,'Employés'!$A$5:$F$104,4,FALSE),0))</f>
        <v/>
      </c>
      <c r="O260" s="22">
        <f>IF($B260="","",IFERROR(($L260*$N260)+($M260*$N260*'Paramètres'!$B$6),0))</f>
        <v/>
      </c>
      <c r="P260" s="9" t="n"/>
      <c r="Q260" s="23">
        <f>IF($B260="","",IF(OR($C260="",$D260="",$E260="",$F260="",$G260="",$H260=""),"À compléter",IF(OR($J260&lt;0,$H260&gt;$J260,$N260=0),"À corriger",IF($P260="","À approuver",IF($P260="Refusé","Refusée",IF($P260="Approuvé","Approuvée","À approuver"))))))</f>
        <v/>
      </c>
    </row>
    <row r="261">
      <c r="A261" s="19">
        <f>IF($B261="","",ROW()-5)</f>
        <v/>
      </c>
      <c r="B261" s="8" t="n"/>
      <c r="C261" s="13" t="n"/>
      <c r="D261" s="9" t="n"/>
      <c r="E261" s="9" t="n"/>
      <c r="F261" s="20" t="n"/>
      <c r="G261" s="20" t="n"/>
      <c r="H261" s="7" t="n"/>
      <c r="I261" s="21">
        <f>IF($B261="","",IFERROR(IF(OR(WEEKDAY($B261,2)&gt;5,COUNTIF('Paramètres'!$E$5:$E$54,$B261)&gt;0),0,VLOOKUP($C261,'Employés'!$A$5:$F$104,5,FALSE)/'Paramètres'!$B$7),0))</f>
        <v/>
      </c>
      <c r="J261" s="21">
        <f>IF(OR($F261="",$G261=""),"",IFERROR(($G261-$F261+IF($G261&lt;$F261,1,0))*24,0))</f>
        <v/>
      </c>
      <c r="K261" s="21">
        <f>IF($J261="","",IFERROR(MAX(0,$J261-$H261),0))</f>
        <v/>
      </c>
      <c r="L261" s="21">
        <f>IF($K261="","",IFERROR(MIN($K261,'Paramètres'!$B$5),0))</f>
        <v/>
      </c>
      <c r="M261" s="21">
        <f>IF($K261="","",IFERROR(MAX(0,$K261-'Paramètres'!$B$5),0))</f>
        <v/>
      </c>
      <c r="N261" s="22">
        <f>IF($C261="","",IFERROR(VLOOKUP($C261,'Employés'!$A$5:$F$104,4,FALSE),0))</f>
        <v/>
      </c>
      <c r="O261" s="22">
        <f>IF($B261="","",IFERROR(($L261*$N261)+($M261*$N261*'Paramètres'!$B$6),0))</f>
        <v/>
      </c>
      <c r="P261" s="9" t="n"/>
      <c r="Q261" s="23">
        <f>IF($B261="","",IF(OR($C261="",$D261="",$E261="",$F261="",$G261="",$H261=""),"À compléter",IF(OR($J261&lt;0,$H261&gt;$J261,$N261=0),"À corriger",IF($P261="","À approuver",IF($P261="Refusé","Refusée",IF($P261="Approuvé","Approuvée","À approuver"))))))</f>
        <v/>
      </c>
    </row>
    <row r="262">
      <c r="A262" s="19">
        <f>IF($B262="","",ROW()-5)</f>
        <v/>
      </c>
      <c r="B262" s="8" t="n"/>
      <c r="C262" s="13" t="n"/>
      <c r="D262" s="9" t="n"/>
      <c r="E262" s="9" t="n"/>
      <c r="F262" s="20" t="n"/>
      <c r="G262" s="20" t="n"/>
      <c r="H262" s="7" t="n"/>
      <c r="I262" s="21">
        <f>IF($B262="","",IFERROR(IF(OR(WEEKDAY($B262,2)&gt;5,COUNTIF('Paramètres'!$E$5:$E$54,$B262)&gt;0),0,VLOOKUP($C262,'Employés'!$A$5:$F$104,5,FALSE)/'Paramètres'!$B$7),0))</f>
        <v/>
      </c>
      <c r="J262" s="21">
        <f>IF(OR($F262="",$G262=""),"",IFERROR(($G262-$F262+IF($G262&lt;$F262,1,0))*24,0))</f>
        <v/>
      </c>
      <c r="K262" s="21">
        <f>IF($J262="","",IFERROR(MAX(0,$J262-$H262),0))</f>
        <v/>
      </c>
      <c r="L262" s="21">
        <f>IF($K262="","",IFERROR(MIN($K262,'Paramètres'!$B$5),0))</f>
        <v/>
      </c>
      <c r="M262" s="21">
        <f>IF($K262="","",IFERROR(MAX(0,$K262-'Paramètres'!$B$5),0))</f>
        <v/>
      </c>
      <c r="N262" s="22">
        <f>IF($C262="","",IFERROR(VLOOKUP($C262,'Employés'!$A$5:$F$104,4,FALSE),0))</f>
        <v/>
      </c>
      <c r="O262" s="22">
        <f>IF($B262="","",IFERROR(($L262*$N262)+($M262*$N262*'Paramètres'!$B$6),0))</f>
        <v/>
      </c>
      <c r="P262" s="9" t="n"/>
      <c r="Q262" s="23">
        <f>IF($B262="","",IF(OR($C262="",$D262="",$E262="",$F262="",$G262="",$H262=""),"À compléter",IF(OR($J262&lt;0,$H262&gt;$J262,$N262=0),"À corriger",IF($P262="","À approuver",IF($P262="Refusé","Refusée",IF($P262="Approuvé","Approuvée","À approuver"))))))</f>
        <v/>
      </c>
    </row>
    <row r="263">
      <c r="A263" s="19">
        <f>IF($B263="","",ROW()-5)</f>
        <v/>
      </c>
      <c r="B263" s="8" t="n"/>
      <c r="C263" s="13" t="n"/>
      <c r="D263" s="9" t="n"/>
      <c r="E263" s="9" t="n"/>
      <c r="F263" s="20" t="n"/>
      <c r="G263" s="20" t="n"/>
      <c r="H263" s="7" t="n"/>
      <c r="I263" s="21">
        <f>IF($B263="","",IFERROR(IF(OR(WEEKDAY($B263,2)&gt;5,COUNTIF('Paramètres'!$E$5:$E$54,$B263)&gt;0),0,VLOOKUP($C263,'Employés'!$A$5:$F$104,5,FALSE)/'Paramètres'!$B$7),0))</f>
        <v/>
      </c>
      <c r="J263" s="21">
        <f>IF(OR($F263="",$G263=""),"",IFERROR(($G263-$F263+IF($G263&lt;$F263,1,0))*24,0))</f>
        <v/>
      </c>
      <c r="K263" s="21">
        <f>IF($J263="","",IFERROR(MAX(0,$J263-$H263),0))</f>
        <v/>
      </c>
      <c r="L263" s="21">
        <f>IF($K263="","",IFERROR(MIN($K263,'Paramètres'!$B$5),0))</f>
        <v/>
      </c>
      <c r="M263" s="21">
        <f>IF($K263="","",IFERROR(MAX(0,$K263-'Paramètres'!$B$5),0))</f>
        <v/>
      </c>
      <c r="N263" s="22">
        <f>IF($C263="","",IFERROR(VLOOKUP($C263,'Employés'!$A$5:$F$104,4,FALSE),0))</f>
        <v/>
      </c>
      <c r="O263" s="22">
        <f>IF($B263="","",IFERROR(($L263*$N263)+($M263*$N263*'Paramètres'!$B$6),0))</f>
        <v/>
      </c>
      <c r="P263" s="9" t="n"/>
      <c r="Q263" s="23">
        <f>IF($B263="","",IF(OR($C263="",$D263="",$E263="",$F263="",$G263="",$H263=""),"À compléter",IF(OR($J263&lt;0,$H263&gt;$J263,$N263=0),"À corriger",IF($P263="","À approuver",IF($P263="Refusé","Refusée",IF($P263="Approuvé","Approuvée","À approuver"))))))</f>
        <v/>
      </c>
    </row>
    <row r="264">
      <c r="A264" s="19">
        <f>IF($B264="","",ROW()-5)</f>
        <v/>
      </c>
      <c r="B264" s="8" t="n"/>
      <c r="C264" s="13" t="n"/>
      <c r="D264" s="9" t="n"/>
      <c r="E264" s="9" t="n"/>
      <c r="F264" s="20" t="n"/>
      <c r="G264" s="20" t="n"/>
      <c r="H264" s="7" t="n"/>
      <c r="I264" s="21">
        <f>IF($B264="","",IFERROR(IF(OR(WEEKDAY($B264,2)&gt;5,COUNTIF('Paramètres'!$E$5:$E$54,$B264)&gt;0),0,VLOOKUP($C264,'Employés'!$A$5:$F$104,5,FALSE)/'Paramètres'!$B$7),0))</f>
        <v/>
      </c>
      <c r="J264" s="21">
        <f>IF(OR($F264="",$G264=""),"",IFERROR(($G264-$F264+IF($G264&lt;$F264,1,0))*24,0))</f>
        <v/>
      </c>
      <c r="K264" s="21">
        <f>IF($J264="","",IFERROR(MAX(0,$J264-$H264),0))</f>
        <v/>
      </c>
      <c r="L264" s="21">
        <f>IF($K264="","",IFERROR(MIN($K264,'Paramètres'!$B$5),0))</f>
        <v/>
      </c>
      <c r="M264" s="21">
        <f>IF($K264="","",IFERROR(MAX(0,$K264-'Paramètres'!$B$5),0))</f>
        <v/>
      </c>
      <c r="N264" s="22">
        <f>IF($C264="","",IFERROR(VLOOKUP($C264,'Employés'!$A$5:$F$104,4,FALSE),0))</f>
        <v/>
      </c>
      <c r="O264" s="22">
        <f>IF($B264="","",IFERROR(($L264*$N264)+($M264*$N264*'Paramètres'!$B$6),0))</f>
        <v/>
      </c>
      <c r="P264" s="9" t="n"/>
      <c r="Q264" s="23">
        <f>IF($B264="","",IF(OR($C264="",$D264="",$E264="",$F264="",$G264="",$H264=""),"À compléter",IF(OR($J264&lt;0,$H264&gt;$J264,$N264=0),"À corriger",IF($P264="","À approuver",IF($P264="Refusé","Refusée",IF($P264="Approuvé","Approuvée","À approuver"))))))</f>
        <v/>
      </c>
    </row>
    <row r="265">
      <c r="A265" s="19">
        <f>IF($B265="","",ROW()-5)</f>
        <v/>
      </c>
      <c r="B265" s="8" t="n"/>
      <c r="C265" s="13" t="n"/>
      <c r="D265" s="9" t="n"/>
      <c r="E265" s="9" t="n"/>
      <c r="F265" s="20" t="n"/>
      <c r="G265" s="20" t="n"/>
      <c r="H265" s="7" t="n"/>
      <c r="I265" s="21">
        <f>IF($B265="","",IFERROR(IF(OR(WEEKDAY($B265,2)&gt;5,COUNTIF('Paramètres'!$E$5:$E$54,$B265)&gt;0),0,VLOOKUP($C265,'Employés'!$A$5:$F$104,5,FALSE)/'Paramètres'!$B$7),0))</f>
        <v/>
      </c>
      <c r="J265" s="21">
        <f>IF(OR($F265="",$G265=""),"",IFERROR(($G265-$F265+IF($G265&lt;$F265,1,0))*24,0))</f>
        <v/>
      </c>
      <c r="K265" s="21">
        <f>IF($J265="","",IFERROR(MAX(0,$J265-$H265),0))</f>
        <v/>
      </c>
      <c r="L265" s="21">
        <f>IF($K265="","",IFERROR(MIN($K265,'Paramètres'!$B$5),0))</f>
        <v/>
      </c>
      <c r="M265" s="21">
        <f>IF($K265="","",IFERROR(MAX(0,$K265-'Paramètres'!$B$5),0))</f>
        <v/>
      </c>
      <c r="N265" s="22">
        <f>IF($C265="","",IFERROR(VLOOKUP($C265,'Employés'!$A$5:$F$104,4,FALSE),0))</f>
        <v/>
      </c>
      <c r="O265" s="22">
        <f>IF($B265="","",IFERROR(($L265*$N265)+($M265*$N265*'Paramètres'!$B$6),0))</f>
        <v/>
      </c>
      <c r="P265" s="9" t="n"/>
      <c r="Q265" s="23">
        <f>IF($B265="","",IF(OR($C265="",$D265="",$E265="",$F265="",$G265="",$H265=""),"À compléter",IF(OR($J265&lt;0,$H265&gt;$J265,$N265=0),"À corriger",IF($P265="","À approuver",IF($P265="Refusé","Refusée",IF($P265="Approuvé","Approuvée","À approuver"))))))</f>
        <v/>
      </c>
    </row>
    <row r="266">
      <c r="A266" s="19">
        <f>IF($B266="","",ROW()-5)</f>
        <v/>
      </c>
      <c r="B266" s="8" t="n"/>
      <c r="C266" s="13" t="n"/>
      <c r="D266" s="9" t="n"/>
      <c r="E266" s="9" t="n"/>
      <c r="F266" s="20" t="n"/>
      <c r="G266" s="20" t="n"/>
      <c r="H266" s="7" t="n"/>
      <c r="I266" s="21">
        <f>IF($B266="","",IFERROR(IF(OR(WEEKDAY($B266,2)&gt;5,COUNTIF('Paramètres'!$E$5:$E$54,$B266)&gt;0),0,VLOOKUP($C266,'Employés'!$A$5:$F$104,5,FALSE)/'Paramètres'!$B$7),0))</f>
        <v/>
      </c>
      <c r="J266" s="21">
        <f>IF(OR($F266="",$G266=""),"",IFERROR(($G266-$F266+IF($G266&lt;$F266,1,0))*24,0))</f>
        <v/>
      </c>
      <c r="K266" s="21">
        <f>IF($J266="","",IFERROR(MAX(0,$J266-$H266),0))</f>
        <v/>
      </c>
      <c r="L266" s="21">
        <f>IF($K266="","",IFERROR(MIN($K266,'Paramètres'!$B$5),0))</f>
        <v/>
      </c>
      <c r="M266" s="21">
        <f>IF($K266="","",IFERROR(MAX(0,$K266-'Paramètres'!$B$5),0))</f>
        <v/>
      </c>
      <c r="N266" s="22">
        <f>IF($C266="","",IFERROR(VLOOKUP($C266,'Employés'!$A$5:$F$104,4,FALSE),0))</f>
        <v/>
      </c>
      <c r="O266" s="22">
        <f>IF($B266="","",IFERROR(($L266*$N266)+($M266*$N266*'Paramètres'!$B$6),0))</f>
        <v/>
      </c>
      <c r="P266" s="9" t="n"/>
      <c r="Q266" s="23">
        <f>IF($B266="","",IF(OR($C266="",$D266="",$E266="",$F266="",$G266="",$H266=""),"À compléter",IF(OR($J266&lt;0,$H266&gt;$J266,$N266=0),"À corriger",IF($P266="","À approuver",IF($P266="Refusé","Refusée",IF($P266="Approuvé","Approuvée","À approuver"))))))</f>
        <v/>
      </c>
    </row>
    <row r="267">
      <c r="A267" s="19">
        <f>IF($B267="","",ROW()-5)</f>
        <v/>
      </c>
      <c r="B267" s="8" t="n"/>
      <c r="C267" s="13" t="n"/>
      <c r="D267" s="9" t="n"/>
      <c r="E267" s="9" t="n"/>
      <c r="F267" s="20" t="n"/>
      <c r="G267" s="20" t="n"/>
      <c r="H267" s="7" t="n"/>
      <c r="I267" s="21">
        <f>IF($B267="","",IFERROR(IF(OR(WEEKDAY($B267,2)&gt;5,COUNTIF('Paramètres'!$E$5:$E$54,$B267)&gt;0),0,VLOOKUP($C267,'Employés'!$A$5:$F$104,5,FALSE)/'Paramètres'!$B$7),0))</f>
        <v/>
      </c>
      <c r="J267" s="21">
        <f>IF(OR($F267="",$G267=""),"",IFERROR(($G267-$F267+IF($G267&lt;$F267,1,0))*24,0))</f>
        <v/>
      </c>
      <c r="K267" s="21">
        <f>IF($J267="","",IFERROR(MAX(0,$J267-$H267),0))</f>
        <v/>
      </c>
      <c r="L267" s="21">
        <f>IF($K267="","",IFERROR(MIN($K267,'Paramètres'!$B$5),0))</f>
        <v/>
      </c>
      <c r="M267" s="21">
        <f>IF($K267="","",IFERROR(MAX(0,$K267-'Paramètres'!$B$5),0))</f>
        <v/>
      </c>
      <c r="N267" s="22">
        <f>IF($C267="","",IFERROR(VLOOKUP($C267,'Employés'!$A$5:$F$104,4,FALSE),0))</f>
        <v/>
      </c>
      <c r="O267" s="22">
        <f>IF($B267="","",IFERROR(($L267*$N267)+($M267*$N267*'Paramètres'!$B$6),0))</f>
        <v/>
      </c>
      <c r="P267" s="9" t="n"/>
      <c r="Q267" s="23">
        <f>IF($B267="","",IF(OR($C267="",$D267="",$E267="",$F267="",$G267="",$H267=""),"À compléter",IF(OR($J267&lt;0,$H267&gt;$J267,$N267=0),"À corriger",IF($P267="","À approuver",IF($P267="Refusé","Refusée",IF($P267="Approuvé","Approuvée","À approuver"))))))</f>
        <v/>
      </c>
    </row>
    <row r="268">
      <c r="A268" s="19">
        <f>IF($B268="","",ROW()-5)</f>
        <v/>
      </c>
      <c r="B268" s="8" t="n"/>
      <c r="C268" s="13" t="n"/>
      <c r="D268" s="9" t="n"/>
      <c r="E268" s="9" t="n"/>
      <c r="F268" s="20" t="n"/>
      <c r="G268" s="20" t="n"/>
      <c r="H268" s="7" t="n"/>
      <c r="I268" s="21">
        <f>IF($B268="","",IFERROR(IF(OR(WEEKDAY($B268,2)&gt;5,COUNTIF('Paramètres'!$E$5:$E$54,$B268)&gt;0),0,VLOOKUP($C268,'Employés'!$A$5:$F$104,5,FALSE)/'Paramètres'!$B$7),0))</f>
        <v/>
      </c>
      <c r="J268" s="21">
        <f>IF(OR($F268="",$G268=""),"",IFERROR(($G268-$F268+IF($G268&lt;$F268,1,0))*24,0))</f>
        <v/>
      </c>
      <c r="K268" s="21">
        <f>IF($J268="","",IFERROR(MAX(0,$J268-$H268),0))</f>
        <v/>
      </c>
      <c r="L268" s="21">
        <f>IF($K268="","",IFERROR(MIN($K268,'Paramètres'!$B$5),0))</f>
        <v/>
      </c>
      <c r="M268" s="21">
        <f>IF($K268="","",IFERROR(MAX(0,$K268-'Paramètres'!$B$5),0))</f>
        <v/>
      </c>
      <c r="N268" s="22">
        <f>IF($C268="","",IFERROR(VLOOKUP($C268,'Employés'!$A$5:$F$104,4,FALSE),0))</f>
        <v/>
      </c>
      <c r="O268" s="22">
        <f>IF($B268="","",IFERROR(($L268*$N268)+($M268*$N268*'Paramètres'!$B$6),0))</f>
        <v/>
      </c>
      <c r="P268" s="9" t="n"/>
      <c r="Q268" s="23">
        <f>IF($B268="","",IF(OR($C268="",$D268="",$E268="",$F268="",$G268="",$H268=""),"À compléter",IF(OR($J268&lt;0,$H268&gt;$J268,$N268=0),"À corriger",IF($P268="","À approuver",IF($P268="Refusé","Refusée",IF($P268="Approuvé","Approuvée","À approuver"))))))</f>
        <v/>
      </c>
    </row>
    <row r="269">
      <c r="A269" s="19">
        <f>IF($B269="","",ROW()-5)</f>
        <v/>
      </c>
      <c r="B269" s="8" t="n"/>
      <c r="C269" s="13" t="n"/>
      <c r="D269" s="9" t="n"/>
      <c r="E269" s="9" t="n"/>
      <c r="F269" s="20" t="n"/>
      <c r="G269" s="20" t="n"/>
      <c r="H269" s="7" t="n"/>
      <c r="I269" s="21">
        <f>IF($B269="","",IFERROR(IF(OR(WEEKDAY($B269,2)&gt;5,COUNTIF('Paramètres'!$E$5:$E$54,$B269)&gt;0),0,VLOOKUP($C269,'Employés'!$A$5:$F$104,5,FALSE)/'Paramètres'!$B$7),0))</f>
        <v/>
      </c>
      <c r="J269" s="21">
        <f>IF(OR($F269="",$G269=""),"",IFERROR(($G269-$F269+IF($G269&lt;$F269,1,0))*24,0))</f>
        <v/>
      </c>
      <c r="K269" s="21">
        <f>IF($J269="","",IFERROR(MAX(0,$J269-$H269),0))</f>
        <v/>
      </c>
      <c r="L269" s="21">
        <f>IF($K269="","",IFERROR(MIN($K269,'Paramètres'!$B$5),0))</f>
        <v/>
      </c>
      <c r="M269" s="21">
        <f>IF($K269="","",IFERROR(MAX(0,$K269-'Paramètres'!$B$5),0))</f>
        <v/>
      </c>
      <c r="N269" s="22">
        <f>IF($C269="","",IFERROR(VLOOKUP($C269,'Employés'!$A$5:$F$104,4,FALSE),0))</f>
        <v/>
      </c>
      <c r="O269" s="22">
        <f>IF($B269="","",IFERROR(($L269*$N269)+($M269*$N269*'Paramètres'!$B$6),0))</f>
        <v/>
      </c>
      <c r="P269" s="9" t="n"/>
      <c r="Q269" s="23">
        <f>IF($B269="","",IF(OR($C269="",$D269="",$E269="",$F269="",$G269="",$H269=""),"À compléter",IF(OR($J269&lt;0,$H269&gt;$J269,$N269=0),"À corriger",IF($P269="","À approuver",IF($P269="Refusé","Refusée",IF($P269="Approuvé","Approuvée","À approuver"))))))</f>
        <v/>
      </c>
    </row>
    <row r="270">
      <c r="A270" s="19">
        <f>IF($B270="","",ROW()-5)</f>
        <v/>
      </c>
      <c r="B270" s="8" t="n"/>
      <c r="C270" s="13" t="n"/>
      <c r="D270" s="9" t="n"/>
      <c r="E270" s="9" t="n"/>
      <c r="F270" s="20" t="n"/>
      <c r="G270" s="20" t="n"/>
      <c r="H270" s="7" t="n"/>
      <c r="I270" s="21">
        <f>IF($B270="","",IFERROR(IF(OR(WEEKDAY($B270,2)&gt;5,COUNTIF('Paramètres'!$E$5:$E$54,$B270)&gt;0),0,VLOOKUP($C270,'Employés'!$A$5:$F$104,5,FALSE)/'Paramètres'!$B$7),0))</f>
        <v/>
      </c>
      <c r="J270" s="21">
        <f>IF(OR($F270="",$G270=""),"",IFERROR(($G270-$F270+IF($G270&lt;$F270,1,0))*24,0))</f>
        <v/>
      </c>
      <c r="K270" s="21">
        <f>IF($J270="","",IFERROR(MAX(0,$J270-$H270),0))</f>
        <v/>
      </c>
      <c r="L270" s="21">
        <f>IF($K270="","",IFERROR(MIN($K270,'Paramètres'!$B$5),0))</f>
        <v/>
      </c>
      <c r="M270" s="21">
        <f>IF($K270="","",IFERROR(MAX(0,$K270-'Paramètres'!$B$5),0))</f>
        <v/>
      </c>
      <c r="N270" s="22">
        <f>IF($C270="","",IFERROR(VLOOKUP($C270,'Employés'!$A$5:$F$104,4,FALSE),0))</f>
        <v/>
      </c>
      <c r="O270" s="22">
        <f>IF($B270="","",IFERROR(($L270*$N270)+($M270*$N270*'Paramètres'!$B$6),0))</f>
        <v/>
      </c>
      <c r="P270" s="9" t="n"/>
      <c r="Q270" s="23">
        <f>IF($B270="","",IF(OR($C270="",$D270="",$E270="",$F270="",$G270="",$H270=""),"À compléter",IF(OR($J270&lt;0,$H270&gt;$J270,$N270=0),"À corriger",IF($P270="","À approuver",IF($P270="Refusé","Refusée",IF($P270="Approuvé","Approuvée","À approuver"))))))</f>
        <v/>
      </c>
    </row>
    <row r="271">
      <c r="A271" s="19">
        <f>IF($B271="","",ROW()-5)</f>
        <v/>
      </c>
      <c r="B271" s="8" t="n"/>
      <c r="C271" s="13" t="n"/>
      <c r="D271" s="9" t="n"/>
      <c r="E271" s="9" t="n"/>
      <c r="F271" s="20" t="n"/>
      <c r="G271" s="20" t="n"/>
      <c r="H271" s="7" t="n"/>
      <c r="I271" s="21">
        <f>IF($B271="","",IFERROR(IF(OR(WEEKDAY($B271,2)&gt;5,COUNTIF('Paramètres'!$E$5:$E$54,$B271)&gt;0),0,VLOOKUP($C271,'Employés'!$A$5:$F$104,5,FALSE)/'Paramètres'!$B$7),0))</f>
        <v/>
      </c>
      <c r="J271" s="21">
        <f>IF(OR($F271="",$G271=""),"",IFERROR(($G271-$F271+IF($G271&lt;$F271,1,0))*24,0))</f>
        <v/>
      </c>
      <c r="K271" s="21">
        <f>IF($J271="","",IFERROR(MAX(0,$J271-$H271),0))</f>
        <v/>
      </c>
      <c r="L271" s="21">
        <f>IF($K271="","",IFERROR(MIN($K271,'Paramètres'!$B$5),0))</f>
        <v/>
      </c>
      <c r="M271" s="21">
        <f>IF($K271="","",IFERROR(MAX(0,$K271-'Paramètres'!$B$5),0))</f>
        <v/>
      </c>
      <c r="N271" s="22">
        <f>IF($C271="","",IFERROR(VLOOKUP($C271,'Employés'!$A$5:$F$104,4,FALSE),0))</f>
        <v/>
      </c>
      <c r="O271" s="22">
        <f>IF($B271="","",IFERROR(($L271*$N271)+($M271*$N271*'Paramètres'!$B$6),0))</f>
        <v/>
      </c>
      <c r="P271" s="9" t="n"/>
      <c r="Q271" s="23">
        <f>IF($B271="","",IF(OR($C271="",$D271="",$E271="",$F271="",$G271="",$H271=""),"À compléter",IF(OR($J271&lt;0,$H271&gt;$J271,$N271=0),"À corriger",IF($P271="","À approuver",IF($P271="Refusé","Refusée",IF($P271="Approuvé","Approuvée","À approuver"))))))</f>
        <v/>
      </c>
    </row>
    <row r="272">
      <c r="A272" s="19">
        <f>IF($B272="","",ROW()-5)</f>
        <v/>
      </c>
      <c r="B272" s="8" t="n"/>
      <c r="C272" s="13" t="n"/>
      <c r="D272" s="9" t="n"/>
      <c r="E272" s="9" t="n"/>
      <c r="F272" s="20" t="n"/>
      <c r="G272" s="20" t="n"/>
      <c r="H272" s="7" t="n"/>
      <c r="I272" s="21">
        <f>IF($B272="","",IFERROR(IF(OR(WEEKDAY($B272,2)&gt;5,COUNTIF('Paramètres'!$E$5:$E$54,$B272)&gt;0),0,VLOOKUP($C272,'Employés'!$A$5:$F$104,5,FALSE)/'Paramètres'!$B$7),0))</f>
        <v/>
      </c>
      <c r="J272" s="21">
        <f>IF(OR($F272="",$G272=""),"",IFERROR(($G272-$F272+IF($G272&lt;$F272,1,0))*24,0))</f>
        <v/>
      </c>
      <c r="K272" s="21">
        <f>IF($J272="","",IFERROR(MAX(0,$J272-$H272),0))</f>
        <v/>
      </c>
      <c r="L272" s="21">
        <f>IF($K272="","",IFERROR(MIN($K272,'Paramètres'!$B$5),0))</f>
        <v/>
      </c>
      <c r="M272" s="21">
        <f>IF($K272="","",IFERROR(MAX(0,$K272-'Paramètres'!$B$5),0))</f>
        <v/>
      </c>
      <c r="N272" s="22">
        <f>IF($C272="","",IFERROR(VLOOKUP($C272,'Employés'!$A$5:$F$104,4,FALSE),0))</f>
        <v/>
      </c>
      <c r="O272" s="22">
        <f>IF($B272="","",IFERROR(($L272*$N272)+($M272*$N272*'Paramètres'!$B$6),0))</f>
        <v/>
      </c>
      <c r="P272" s="9" t="n"/>
      <c r="Q272" s="23">
        <f>IF($B272="","",IF(OR($C272="",$D272="",$E272="",$F272="",$G272="",$H272=""),"À compléter",IF(OR($J272&lt;0,$H272&gt;$J272,$N272=0),"À corriger",IF($P272="","À approuver",IF($P272="Refusé","Refusée",IF($P272="Approuvé","Approuvée","À approuver"))))))</f>
        <v/>
      </c>
    </row>
    <row r="273">
      <c r="A273" s="19">
        <f>IF($B273="","",ROW()-5)</f>
        <v/>
      </c>
      <c r="B273" s="8" t="n"/>
      <c r="C273" s="13" t="n"/>
      <c r="D273" s="9" t="n"/>
      <c r="E273" s="9" t="n"/>
      <c r="F273" s="20" t="n"/>
      <c r="G273" s="20" t="n"/>
      <c r="H273" s="7" t="n"/>
      <c r="I273" s="21">
        <f>IF($B273="","",IFERROR(IF(OR(WEEKDAY($B273,2)&gt;5,COUNTIF('Paramètres'!$E$5:$E$54,$B273)&gt;0),0,VLOOKUP($C273,'Employés'!$A$5:$F$104,5,FALSE)/'Paramètres'!$B$7),0))</f>
        <v/>
      </c>
      <c r="J273" s="21">
        <f>IF(OR($F273="",$G273=""),"",IFERROR(($G273-$F273+IF($G273&lt;$F273,1,0))*24,0))</f>
        <v/>
      </c>
      <c r="K273" s="21">
        <f>IF($J273="","",IFERROR(MAX(0,$J273-$H273),0))</f>
        <v/>
      </c>
      <c r="L273" s="21">
        <f>IF($K273="","",IFERROR(MIN($K273,'Paramètres'!$B$5),0))</f>
        <v/>
      </c>
      <c r="M273" s="21">
        <f>IF($K273="","",IFERROR(MAX(0,$K273-'Paramètres'!$B$5),0))</f>
        <v/>
      </c>
      <c r="N273" s="22">
        <f>IF($C273="","",IFERROR(VLOOKUP($C273,'Employés'!$A$5:$F$104,4,FALSE),0))</f>
        <v/>
      </c>
      <c r="O273" s="22">
        <f>IF($B273="","",IFERROR(($L273*$N273)+($M273*$N273*'Paramètres'!$B$6),0))</f>
        <v/>
      </c>
      <c r="P273" s="9" t="n"/>
      <c r="Q273" s="23">
        <f>IF($B273="","",IF(OR($C273="",$D273="",$E273="",$F273="",$G273="",$H273=""),"À compléter",IF(OR($J273&lt;0,$H273&gt;$J273,$N273=0),"À corriger",IF($P273="","À approuver",IF($P273="Refusé","Refusée",IF($P273="Approuvé","Approuvée","À approuver"))))))</f>
        <v/>
      </c>
    </row>
    <row r="274">
      <c r="A274" s="19">
        <f>IF($B274="","",ROW()-5)</f>
        <v/>
      </c>
      <c r="B274" s="8" t="n"/>
      <c r="C274" s="13" t="n"/>
      <c r="D274" s="9" t="n"/>
      <c r="E274" s="9" t="n"/>
      <c r="F274" s="20" t="n"/>
      <c r="G274" s="20" t="n"/>
      <c r="H274" s="7" t="n"/>
      <c r="I274" s="21">
        <f>IF($B274="","",IFERROR(IF(OR(WEEKDAY($B274,2)&gt;5,COUNTIF('Paramètres'!$E$5:$E$54,$B274)&gt;0),0,VLOOKUP($C274,'Employés'!$A$5:$F$104,5,FALSE)/'Paramètres'!$B$7),0))</f>
        <v/>
      </c>
      <c r="J274" s="21">
        <f>IF(OR($F274="",$G274=""),"",IFERROR(($G274-$F274+IF($G274&lt;$F274,1,0))*24,0))</f>
        <v/>
      </c>
      <c r="K274" s="21">
        <f>IF($J274="","",IFERROR(MAX(0,$J274-$H274),0))</f>
        <v/>
      </c>
      <c r="L274" s="21">
        <f>IF($K274="","",IFERROR(MIN($K274,'Paramètres'!$B$5),0))</f>
        <v/>
      </c>
      <c r="M274" s="21">
        <f>IF($K274="","",IFERROR(MAX(0,$K274-'Paramètres'!$B$5),0))</f>
        <v/>
      </c>
      <c r="N274" s="22">
        <f>IF($C274="","",IFERROR(VLOOKUP($C274,'Employés'!$A$5:$F$104,4,FALSE),0))</f>
        <v/>
      </c>
      <c r="O274" s="22">
        <f>IF($B274="","",IFERROR(($L274*$N274)+($M274*$N274*'Paramètres'!$B$6),0))</f>
        <v/>
      </c>
      <c r="P274" s="9" t="n"/>
      <c r="Q274" s="23">
        <f>IF($B274="","",IF(OR($C274="",$D274="",$E274="",$F274="",$G274="",$H274=""),"À compléter",IF(OR($J274&lt;0,$H274&gt;$J274,$N274=0),"À corriger",IF($P274="","À approuver",IF($P274="Refusé","Refusée",IF($P274="Approuvé","Approuvée","À approuver"))))))</f>
        <v/>
      </c>
    </row>
    <row r="275">
      <c r="A275" s="19">
        <f>IF($B275="","",ROW()-5)</f>
        <v/>
      </c>
      <c r="B275" s="8" t="n"/>
      <c r="C275" s="13" t="n"/>
      <c r="D275" s="9" t="n"/>
      <c r="E275" s="9" t="n"/>
      <c r="F275" s="20" t="n"/>
      <c r="G275" s="20" t="n"/>
      <c r="H275" s="7" t="n"/>
      <c r="I275" s="21">
        <f>IF($B275="","",IFERROR(IF(OR(WEEKDAY($B275,2)&gt;5,COUNTIF('Paramètres'!$E$5:$E$54,$B275)&gt;0),0,VLOOKUP($C275,'Employés'!$A$5:$F$104,5,FALSE)/'Paramètres'!$B$7),0))</f>
        <v/>
      </c>
      <c r="J275" s="21">
        <f>IF(OR($F275="",$G275=""),"",IFERROR(($G275-$F275+IF($G275&lt;$F275,1,0))*24,0))</f>
        <v/>
      </c>
      <c r="K275" s="21">
        <f>IF($J275="","",IFERROR(MAX(0,$J275-$H275),0))</f>
        <v/>
      </c>
      <c r="L275" s="21">
        <f>IF($K275="","",IFERROR(MIN($K275,'Paramètres'!$B$5),0))</f>
        <v/>
      </c>
      <c r="M275" s="21">
        <f>IF($K275="","",IFERROR(MAX(0,$K275-'Paramètres'!$B$5),0))</f>
        <v/>
      </c>
      <c r="N275" s="22">
        <f>IF($C275="","",IFERROR(VLOOKUP($C275,'Employés'!$A$5:$F$104,4,FALSE),0))</f>
        <v/>
      </c>
      <c r="O275" s="22">
        <f>IF($B275="","",IFERROR(($L275*$N275)+($M275*$N275*'Paramètres'!$B$6),0))</f>
        <v/>
      </c>
      <c r="P275" s="9" t="n"/>
      <c r="Q275" s="23">
        <f>IF($B275="","",IF(OR($C275="",$D275="",$E275="",$F275="",$G275="",$H275=""),"À compléter",IF(OR($J275&lt;0,$H275&gt;$J275,$N275=0),"À corriger",IF($P275="","À approuver",IF($P275="Refusé","Refusée",IF($P275="Approuvé","Approuvée","À approuver"))))))</f>
        <v/>
      </c>
    </row>
    <row r="276">
      <c r="A276" s="19">
        <f>IF($B276="","",ROW()-5)</f>
        <v/>
      </c>
      <c r="B276" s="8" t="n"/>
      <c r="C276" s="13" t="n"/>
      <c r="D276" s="9" t="n"/>
      <c r="E276" s="9" t="n"/>
      <c r="F276" s="20" t="n"/>
      <c r="G276" s="20" t="n"/>
      <c r="H276" s="7" t="n"/>
      <c r="I276" s="21">
        <f>IF($B276="","",IFERROR(IF(OR(WEEKDAY($B276,2)&gt;5,COUNTIF('Paramètres'!$E$5:$E$54,$B276)&gt;0),0,VLOOKUP($C276,'Employés'!$A$5:$F$104,5,FALSE)/'Paramètres'!$B$7),0))</f>
        <v/>
      </c>
      <c r="J276" s="21">
        <f>IF(OR($F276="",$G276=""),"",IFERROR(($G276-$F276+IF($G276&lt;$F276,1,0))*24,0))</f>
        <v/>
      </c>
      <c r="K276" s="21">
        <f>IF($J276="","",IFERROR(MAX(0,$J276-$H276),0))</f>
        <v/>
      </c>
      <c r="L276" s="21">
        <f>IF($K276="","",IFERROR(MIN($K276,'Paramètres'!$B$5),0))</f>
        <v/>
      </c>
      <c r="M276" s="21">
        <f>IF($K276="","",IFERROR(MAX(0,$K276-'Paramètres'!$B$5),0))</f>
        <v/>
      </c>
      <c r="N276" s="22">
        <f>IF($C276="","",IFERROR(VLOOKUP($C276,'Employés'!$A$5:$F$104,4,FALSE),0))</f>
        <v/>
      </c>
      <c r="O276" s="22">
        <f>IF($B276="","",IFERROR(($L276*$N276)+($M276*$N276*'Paramètres'!$B$6),0))</f>
        <v/>
      </c>
      <c r="P276" s="9" t="n"/>
      <c r="Q276" s="23">
        <f>IF($B276="","",IF(OR($C276="",$D276="",$E276="",$F276="",$G276="",$H276=""),"À compléter",IF(OR($J276&lt;0,$H276&gt;$J276,$N276=0),"À corriger",IF($P276="","À approuver",IF($P276="Refusé","Refusée",IF($P276="Approuvé","Approuvée","À approuver"))))))</f>
        <v/>
      </c>
    </row>
    <row r="277">
      <c r="A277" s="19">
        <f>IF($B277="","",ROW()-5)</f>
        <v/>
      </c>
      <c r="B277" s="8" t="n"/>
      <c r="C277" s="13" t="n"/>
      <c r="D277" s="9" t="n"/>
      <c r="E277" s="9" t="n"/>
      <c r="F277" s="20" t="n"/>
      <c r="G277" s="20" t="n"/>
      <c r="H277" s="7" t="n"/>
      <c r="I277" s="21">
        <f>IF($B277="","",IFERROR(IF(OR(WEEKDAY($B277,2)&gt;5,COUNTIF('Paramètres'!$E$5:$E$54,$B277)&gt;0),0,VLOOKUP($C277,'Employés'!$A$5:$F$104,5,FALSE)/'Paramètres'!$B$7),0))</f>
        <v/>
      </c>
      <c r="J277" s="21">
        <f>IF(OR($F277="",$G277=""),"",IFERROR(($G277-$F277+IF($G277&lt;$F277,1,0))*24,0))</f>
        <v/>
      </c>
      <c r="K277" s="21">
        <f>IF($J277="","",IFERROR(MAX(0,$J277-$H277),0))</f>
        <v/>
      </c>
      <c r="L277" s="21">
        <f>IF($K277="","",IFERROR(MIN($K277,'Paramètres'!$B$5),0))</f>
        <v/>
      </c>
      <c r="M277" s="21">
        <f>IF($K277="","",IFERROR(MAX(0,$K277-'Paramètres'!$B$5),0))</f>
        <v/>
      </c>
      <c r="N277" s="22">
        <f>IF($C277="","",IFERROR(VLOOKUP($C277,'Employés'!$A$5:$F$104,4,FALSE),0))</f>
        <v/>
      </c>
      <c r="O277" s="22">
        <f>IF($B277="","",IFERROR(($L277*$N277)+($M277*$N277*'Paramètres'!$B$6),0))</f>
        <v/>
      </c>
      <c r="P277" s="9" t="n"/>
      <c r="Q277" s="23">
        <f>IF($B277="","",IF(OR($C277="",$D277="",$E277="",$F277="",$G277="",$H277=""),"À compléter",IF(OR($J277&lt;0,$H277&gt;$J277,$N277=0),"À corriger",IF($P277="","À approuver",IF($P277="Refusé","Refusée",IF($P277="Approuvé","Approuvée","À approuver"))))))</f>
        <v/>
      </c>
    </row>
    <row r="278">
      <c r="A278" s="19">
        <f>IF($B278="","",ROW()-5)</f>
        <v/>
      </c>
      <c r="B278" s="8" t="n"/>
      <c r="C278" s="13" t="n"/>
      <c r="D278" s="9" t="n"/>
      <c r="E278" s="9" t="n"/>
      <c r="F278" s="20" t="n"/>
      <c r="G278" s="20" t="n"/>
      <c r="H278" s="7" t="n"/>
      <c r="I278" s="21">
        <f>IF($B278="","",IFERROR(IF(OR(WEEKDAY($B278,2)&gt;5,COUNTIF('Paramètres'!$E$5:$E$54,$B278)&gt;0),0,VLOOKUP($C278,'Employés'!$A$5:$F$104,5,FALSE)/'Paramètres'!$B$7),0))</f>
        <v/>
      </c>
      <c r="J278" s="21">
        <f>IF(OR($F278="",$G278=""),"",IFERROR(($G278-$F278+IF($G278&lt;$F278,1,0))*24,0))</f>
        <v/>
      </c>
      <c r="K278" s="21">
        <f>IF($J278="","",IFERROR(MAX(0,$J278-$H278),0))</f>
        <v/>
      </c>
      <c r="L278" s="21">
        <f>IF($K278="","",IFERROR(MIN($K278,'Paramètres'!$B$5),0))</f>
        <v/>
      </c>
      <c r="M278" s="21">
        <f>IF($K278="","",IFERROR(MAX(0,$K278-'Paramètres'!$B$5),0))</f>
        <v/>
      </c>
      <c r="N278" s="22">
        <f>IF($C278="","",IFERROR(VLOOKUP($C278,'Employés'!$A$5:$F$104,4,FALSE),0))</f>
        <v/>
      </c>
      <c r="O278" s="22">
        <f>IF($B278="","",IFERROR(($L278*$N278)+($M278*$N278*'Paramètres'!$B$6),0))</f>
        <v/>
      </c>
      <c r="P278" s="9" t="n"/>
      <c r="Q278" s="23">
        <f>IF($B278="","",IF(OR($C278="",$D278="",$E278="",$F278="",$G278="",$H278=""),"À compléter",IF(OR($J278&lt;0,$H278&gt;$J278,$N278=0),"À corriger",IF($P278="","À approuver",IF($P278="Refusé","Refusée",IF($P278="Approuvé","Approuvée","À approuver"))))))</f>
        <v/>
      </c>
    </row>
    <row r="279">
      <c r="A279" s="19">
        <f>IF($B279="","",ROW()-5)</f>
        <v/>
      </c>
      <c r="B279" s="8" t="n"/>
      <c r="C279" s="13" t="n"/>
      <c r="D279" s="9" t="n"/>
      <c r="E279" s="9" t="n"/>
      <c r="F279" s="20" t="n"/>
      <c r="G279" s="20" t="n"/>
      <c r="H279" s="7" t="n"/>
      <c r="I279" s="21">
        <f>IF($B279="","",IFERROR(IF(OR(WEEKDAY($B279,2)&gt;5,COUNTIF('Paramètres'!$E$5:$E$54,$B279)&gt;0),0,VLOOKUP($C279,'Employés'!$A$5:$F$104,5,FALSE)/'Paramètres'!$B$7),0))</f>
        <v/>
      </c>
      <c r="J279" s="21">
        <f>IF(OR($F279="",$G279=""),"",IFERROR(($G279-$F279+IF($G279&lt;$F279,1,0))*24,0))</f>
        <v/>
      </c>
      <c r="K279" s="21">
        <f>IF($J279="","",IFERROR(MAX(0,$J279-$H279),0))</f>
        <v/>
      </c>
      <c r="L279" s="21">
        <f>IF($K279="","",IFERROR(MIN($K279,'Paramètres'!$B$5),0))</f>
        <v/>
      </c>
      <c r="M279" s="21">
        <f>IF($K279="","",IFERROR(MAX(0,$K279-'Paramètres'!$B$5),0))</f>
        <v/>
      </c>
      <c r="N279" s="22">
        <f>IF($C279="","",IFERROR(VLOOKUP($C279,'Employés'!$A$5:$F$104,4,FALSE),0))</f>
        <v/>
      </c>
      <c r="O279" s="22">
        <f>IF($B279="","",IFERROR(($L279*$N279)+($M279*$N279*'Paramètres'!$B$6),0))</f>
        <v/>
      </c>
      <c r="P279" s="9" t="n"/>
      <c r="Q279" s="23">
        <f>IF($B279="","",IF(OR($C279="",$D279="",$E279="",$F279="",$G279="",$H279=""),"À compléter",IF(OR($J279&lt;0,$H279&gt;$J279,$N279=0),"À corriger",IF($P279="","À approuver",IF($P279="Refusé","Refusée",IF($P279="Approuvé","Approuvée","À approuver"))))))</f>
        <v/>
      </c>
    </row>
    <row r="280">
      <c r="A280" s="19">
        <f>IF($B280="","",ROW()-5)</f>
        <v/>
      </c>
      <c r="B280" s="8" t="n"/>
      <c r="C280" s="13" t="n"/>
      <c r="D280" s="9" t="n"/>
      <c r="E280" s="9" t="n"/>
      <c r="F280" s="20" t="n"/>
      <c r="G280" s="20" t="n"/>
      <c r="H280" s="7" t="n"/>
      <c r="I280" s="21">
        <f>IF($B280="","",IFERROR(IF(OR(WEEKDAY($B280,2)&gt;5,COUNTIF('Paramètres'!$E$5:$E$54,$B280)&gt;0),0,VLOOKUP($C280,'Employés'!$A$5:$F$104,5,FALSE)/'Paramètres'!$B$7),0))</f>
        <v/>
      </c>
      <c r="J280" s="21">
        <f>IF(OR($F280="",$G280=""),"",IFERROR(($G280-$F280+IF($G280&lt;$F280,1,0))*24,0))</f>
        <v/>
      </c>
      <c r="K280" s="21">
        <f>IF($J280="","",IFERROR(MAX(0,$J280-$H280),0))</f>
        <v/>
      </c>
      <c r="L280" s="21">
        <f>IF($K280="","",IFERROR(MIN($K280,'Paramètres'!$B$5),0))</f>
        <v/>
      </c>
      <c r="M280" s="21">
        <f>IF($K280="","",IFERROR(MAX(0,$K280-'Paramètres'!$B$5),0))</f>
        <v/>
      </c>
      <c r="N280" s="22">
        <f>IF($C280="","",IFERROR(VLOOKUP($C280,'Employés'!$A$5:$F$104,4,FALSE),0))</f>
        <v/>
      </c>
      <c r="O280" s="22">
        <f>IF($B280="","",IFERROR(($L280*$N280)+($M280*$N280*'Paramètres'!$B$6),0))</f>
        <v/>
      </c>
      <c r="P280" s="9" t="n"/>
      <c r="Q280" s="23">
        <f>IF($B280="","",IF(OR($C280="",$D280="",$E280="",$F280="",$G280="",$H280=""),"À compléter",IF(OR($J280&lt;0,$H280&gt;$J280,$N280=0),"À corriger",IF($P280="","À approuver",IF($P280="Refusé","Refusée",IF($P280="Approuvé","Approuvée","À approuver"))))))</f>
        <v/>
      </c>
    </row>
    <row r="281">
      <c r="A281" s="19">
        <f>IF($B281="","",ROW()-5)</f>
        <v/>
      </c>
      <c r="B281" s="8" t="n"/>
      <c r="C281" s="13" t="n"/>
      <c r="D281" s="9" t="n"/>
      <c r="E281" s="9" t="n"/>
      <c r="F281" s="20" t="n"/>
      <c r="G281" s="20" t="n"/>
      <c r="H281" s="7" t="n"/>
      <c r="I281" s="21">
        <f>IF($B281="","",IFERROR(IF(OR(WEEKDAY($B281,2)&gt;5,COUNTIF('Paramètres'!$E$5:$E$54,$B281)&gt;0),0,VLOOKUP($C281,'Employés'!$A$5:$F$104,5,FALSE)/'Paramètres'!$B$7),0))</f>
        <v/>
      </c>
      <c r="J281" s="21">
        <f>IF(OR($F281="",$G281=""),"",IFERROR(($G281-$F281+IF($G281&lt;$F281,1,0))*24,0))</f>
        <v/>
      </c>
      <c r="K281" s="21">
        <f>IF($J281="","",IFERROR(MAX(0,$J281-$H281),0))</f>
        <v/>
      </c>
      <c r="L281" s="21">
        <f>IF($K281="","",IFERROR(MIN($K281,'Paramètres'!$B$5),0))</f>
        <v/>
      </c>
      <c r="M281" s="21">
        <f>IF($K281="","",IFERROR(MAX(0,$K281-'Paramètres'!$B$5),0))</f>
        <v/>
      </c>
      <c r="N281" s="22">
        <f>IF($C281="","",IFERROR(VLOOKUP($C281,'Employés'!$A$5:$F$104,4,FALSE),0))</f>
        <v/>
      </c>
      <c r="O281" s="22">
        <f>IF($B281="","",IFERROR(($L281*$N281)+($M281*$N281*'Paramètres'!$B$6),0))</f>
        <v/>
      </c>
      <c r="P281" s="9" t="n"/>
      <c r="Q281" s="23">
        <f>IF($B281="","",IF(OR($C281="",$D281="",$E281="",$F281="",$G281="",$H281=""),"À compléter",IF(OR($J281&lt;0,$H281&gt;$J281,$N281=0),"À corriger",IF($P281="","À approuver",IF($P281="Refusé","Refusée",IF($P281="Approuvé","Approuvée","À approuver"))))))</f>
        <v/>
      </c>
    </row>
    <row r="282">
      <c r="A282" s="19">
        <f>IF($B282="","",ROW()-5)</f>
        <v/>
      </c>
      <c r="B282" s="8" t="n"/>
      <c r="C282" s="13" t="n"/>
      <c r="D282" s="9" t="n"/>
      <c r="E282" s="9" t="n"/>
      <c r="F282" s="20" t="n"/>
      <c r="G282" s="20" t="n"/>
      <c r="H282" s="7" t="n"/>
      <c r="I282" s="21">
        <f>IF($B282="","",IFERROR(IF(OR(WEEKDAY($B282,2)&gt;5,COUNTIF('Paramètres'!$E$5:$E$54,$B282)&gt;0),0,VLOOKUP($C282,'Employés'!$A$5:$F$104,5,FALSE)/'Paramètres'!$B$7),0))</f>
        <v/>
      </c>
      <c r="J282" s="21">
        <f>IF(OR($F282="",$G282=""),"",IFERROR(($G282-$F282+IF($G282&lt;$F282,1,0))*24,0))</f>
        <v/>
      </c>
      <c r="K282" s="21">
        <f>IF($J282="","",IFERROR(MAX(0,$J282-$H282),0))</f>
        <v/>
      </c>
      <c r="L282" s="21">
        <f>IF($K282="","",IFERROR(MIN($K282,'Paramètres'!$B$5),0))</f>
        <v/>
      </c>
      <c r="M282" s="21">
        <f>IF($K282="","",IFERROR(MAX(0,$K282-'Paramètres'!$B$5),0))</f>
        <v/>
      </c>
      <c r="N282" s="22">
        <f>IF($C282="","",IFERROR(VLOOKUP($C282,'Employés'!$A$5:$F$104,4,FALSE),0))</f>
        <v/>
      </c>
      <c r="O282" s="22">
        <f>IF($B282="","",IFERROR(($L282*$N282)+($M282*$N282*'Paramètres'!$B$6),0))</f>
        <v/>
      </c>
      <c r="P282" s="9" t="n"/>
      <c r="Q282" s="23">
        <f>IF($B282="","",IF(OR($C282="",$D282="",$E282="",$F282="",$G282="",$H282=""),"À compléter",IF(OR($J282&lt;0,$H282&gt;$J282,$N282=0),"À corriger",IF($P282="","À approuver",IF($P282="Refusé","Refusée",IF($P282="Approuvé","Approuvée","À approuver"))))))</f>
        <v/>
      </c>
    </row>
    <row r="283">
      <c r="A283" s="19">
        <f>IF($B283="","",ROW()-5)</f>
        <v/>
      </c>
      <c r="B283" s="8" t="n"/>
      <c r="C283" s="13" t="n"/>
      <c r="D283" s="9" t="n"/>
      <c r="E283" s="9" t="n"/>
      <c r="F283" s="20" t="n"/>
      <c r="G283" s="20" t="n"/>
      <c r="H283" s="7" t="n"/>
      <c r="I283" s="21">
        <f>IF($B283="","",IFERROR(IF(OR(WEEKDAY($B283,2)&gt;5,COUNTIF('Paramètres'!$E$5:$E$54,$B283)&gt;0),0,VLOOKUP($C283,'Employés'!$A$5:$F$104,5,FALSE)/'Paramètres'!$B$7),0))</f>
        <v/>
      </c>
      <c r="J283" s="21">
        <f>IF(OR($F283="",$G283=""),"",IFERROR(($G283-$F283+IF($G283&lt;$F283,1,0))*24,0))</f>
        <v/>
      </c>
      <c r="K283" s="21">
        <f>IF($J283="","",IFERROR(MAX(0,$J283-$H283),0))</f>
        <v/>
      </c>
      <c r="L283" s="21">
        <f>IF($K283="","",IFERROR(MIN($K283,'Paramètres'!$B$5),0))</f>
        <v/>
      </c>
      <c r="M283" s="21">
        <f>IF($K283="","",IFERROR(MAX(0,$K283-'Paramètres'!$B$5),0))</f>
        <v/>
      </c>
      <c r="N283" s="22">
        <f>IF($C283="","",IFERROR(VLOOKUP($C283,'Employés'!$A$5:$F$104,4,FALSE),0))</f>
        <v/>
      </c>
      <c r="O283" s="22">
        <f>IF($B283="","",IFERROR(($L283*$N283)+($M283*$N283*'Paramètres'!$B$6),0))</f>
        <v/>
      </c>
      <c r="P283" s="9" t="n"/>
      <c r="Q283" s="23">
        <f>IF($B283="","",IF(OR($C283="",$D283="",$E283="",$F283="",$G283="",$H283=""),"À compléter",IF(OR($J283&lt;0,$H283&gt;$J283,$N283=0),"À corriger",IF($P283="","À approuver",IF($P283="Refusé","Refusée",IF($P283="Approuvé","Approuvée","À approuver"))))))</f>
        <v/>
      </c>
    </row>
    <row r="284">
      <c r="A284" s="19">
        <f>IF($B284="","",ROW()-5)</f>
        <v/>
      </c>
      <c r="B284" s="8" t="n"/>
      <c r="C284" s="13" t="n"/>
      <c r="D284" s="9" t="n"/>
      <c r="E284" s="9" t="n"/>
      <c r="F284" s="20" t="n"/>
      <c r="G284" s="20" t="n"/>
      <c r="H284" s="7" t="n"/>
      <c r="I284" s="21">
        <f>IF($B284="","",IFERROR(IF(OR(WEEKDAY($B284,2)&gt;5,COUNTIF('Paramètres'!$E$5:$E$54,$B284)&gt;0),0,VLOOKUP($C284,'Employés'!$A$5:$F$104,5,FALSE)/'Paramètres'!$B$7),0))</f>
        <v/>
      </c>
      <c r="J284" s="21">
        <f>IF(OR($F284="",$G284=""),"",IFERROR(($G284-$F284+IF($G284&lt;$F284,1,0))*24,0))</f>
        <v/>
      </c>
      <c r="K284" s="21">
        <f>IF($J284="","",IFERROR(MAX(0,$J284-$H284),0))</f>
        <v/>
      </c>
      <c r="L284" s="21">
        <f>IF($K284="","",IFERROR(MIN($K284,'Paramètres'!$B$5),0))</f>
        <v/>
      </c>
      <c r="M284" s="21">
        <f>IF($K284="","",IFERROR(MAX(0,$K284-'Paramètres'!$B$5),0))</f>
        <v/>
      </c>
      <c r="N284" s="22">
        <f>IF($C284="","",IFERROR(VLOOKUP($C284,'Employés'!$A$5:$F$104,4,FALSE),0))</f>
        <v/>
      </c>
      <c r="O284" s="22">
        <f>IF($B284="","",IFERROR(($L284*$N284)+($M284*$N284*'Paramètres'!$B$6),0))</f>
        <v/>
      </c>
      <c r="P284" s="9" t="n"/>
      <c r="Q284" s="23">
        <f>IF($B284="","",IF(OR($C284="",$D284="",$E284="",$F284="",$G284="",$H284=""),"À compléter",IF(OR($J284&lt;0,$H284&gt;$J284,$N284=0),"À corriger",IF($P284="","À approuver",IF($P284="Refusé","Refusée",IF($P284="Approuvé","Approuvée","À approuver"))))))</f>
        <v/>
      </c>
    </row>
    <row r="285">
      <c r="A285" s="19">
        <f>IF($B285="","",ROW()-5)</f>
        <v/>
      </c>
      <c r="B285" s="8" t="n"/>
      <c r="C285" s="13" t="n"/>
      <c r="D285" s="9" t="n"/>
      <c r="E285" s="9" t="n"/>
      <c r="F285" s="20" t="n"/>
      <c r="G285" s="20" t="n"/>
      <c r="H285" s="7" t="n"/>
      <c r="I285" s="21">
        <f>IF($B285="","",IFERROR(IF(OR(WEEKDAY($B285,2)&gt;5,COUNTIF('Paramètres'!$E$5:$E$54,$B285)&gt;0),0,VLOOKUP($C285,'Employés'!$A$5:$F$104,5,FALSE)/'Paramètres'!$B$7),0))</f>
        <v/>
      </c>
      <c r="J285" s="21">
        <f>IF(OR($F285="",$G285=""),"",IFERROR(($G285-$F285+IF($G285&lt;$F285,1,0))*24,0))</f>
        <v/>
      </c>
      <c r="K285" s="21">
        <f>IF($J285="","",IFERROR(MAX(0,$J285-$H285),0))</f>
        <v/>
      </c>
      <c r="L285" s="21">
        <f>IF($K285="","",IFERROR(MIN($K285,'Paramètres'!$B$5),0))</f>
        <v/>
      </c>
      <c r="M285" s="21">
        <f>IF($K285="","",IFERROR(MAX(0,$K285-'Paramètres'!$B$5),0))</f>
        <v/>
      </c>
      <c r="N285" s="22">
        <f>IF($C285="","",IFERROR(VLOOKUP($C285,'Employés'!$A$5:$F$104,4,FALSE),0))</f>
        <v/>
      </c>
      <c r="O285" s="22">
        <f>IF($B285="","",IFERROR(($L285*$N285)+($M285*$N285*'Paramètres'!$B$6),0))</f>
        <v/>
      </c>
      <c r="P285" s="9" t="n"/>
      <c r="Q285" s="23">
        <f>IF($B285="","",IF(OR($C285="",$D285="",$E285="",$F285="",$G285="",$H285=""),"À compléter",IF(OR($J285&lt;0,$H285&gt;$J285,$N285=0),"À corriger",IF($P285="","À approuver",IF($P285="Refusé","Refusée",IF($P285="Approuvé","Approuvée","À approuver"))))))</f>
        <v/>
      </c>
    </row>
    <row r="286">
      <c r="A286" s="19">
        <f>IF($B286="","",ROW()-5)</f>
        <v/>
      </c>
      <c r="B286" s="8" t="n"/>
      <c r="C286" s="13" t="n"/>
      <c r="D286" s="9" t="n"/>
      <c r="E286" s="9" t="n"/>
      <c r="F286" s="20" t="n"/>
      <c r="G286" s="20" t="n"/>
      <c r="H286" s="7" t="n"/>
      <c r="I286" s="21">
        <f>IF($B286="","",IFERROR(IF(OR(WEEKDAY($B286,2)&gt;5,COUNTIF('Paramètres'!$E$5:$E$54,$B286)&gt;0),0,VLOOKUP($C286,'Employés'!$A$5:$F$104,5,FALSE)/'Paramètres'!$B$7),0))</f>
        <v/>
      </c>
      <c r="J286" s="21">
        <f>IF(OR($F286="",$G286=""),"",IFERROR(($G286-$F286+IF($G286&lt;$F286,1,0))*24,0))</f>
        <v/>
      </c>
      <c r="K286" s="21">
        <f>IF($J286="","",IFERROR(MAX(0,$J286-$H286),0))</f>
        <v/>
      </c>
      <c r="L286" s="21">
        <f>IF($K286="","",IFERROR(MIN($K286,'Paramètres'!$B$5),0))</f>
        <v/>
      </c>
      <c r="M286" s="21">
        <f>IF($K286="","",IFERROR(MAX(0,$K286-'Paramètres'!$B$5),0))</f>
        <v/>
      </c>
      <c r="N286" s="22">
        <f>IF($C286="","",IFERROR(VLOOKUP($C286,'Employés'!$A$5:$F$104,4,FALSE),0))</f>
        <v/>
      </c>
      <c r="O286" s="22">
        <f>IF($B286="","",IFERROR(($L286*$N286)+($M286*$N286*'Paramètres'!$B$6),0))</f>
        <v/>
      </c>
      <c r="P286" s="9" t="n"/>
      <c r="Q286" s="23">
        <f>IF($B286="","",IF(OR($C286="",$D286="",$E286="",$F286="",$G286="",$H286=""),"À compléter",IF(OR($J286&lt;0,$H286&gt;$J286,$N286=0),"À corriger",IF($P286="","À approuver",IF($P286="Refusé","Refusée",IF($P286="Approuvé","Approuvée","À approuver"))))))</f>
        <v/>
      </c>
    </row>
    <row r="287">
      <c r="A287" s="19">
        <f>IF($B287="","",ROW()-5)</f>
        <v/>
      </c>
      <c r="B287" s="8" t="n"/>
      <c r="C287" s="13" t="n"/>
      <c r="D287" s="9" t="n"/>
      <c r="E287" s="9" t="n"/>
      <c r="F287" s="20" t="n"/>
      <c r="G287" s="20" t="n"/>
      <c r="H287" s="7" t="n"/>
      <c r="I287" s="21">
        <f>IF($B287="","",IFERROR(IF(OR(WEEKDAY($B287,2)&gt;5,COUNTIF('Paramètres'!$E$5:$E$54,$B287)&gt;0),0,VLOOKUP($C287,'Employés'!$A$5:$F$104,5,FALSE)/'Paramètres'!$B$7),0))</f>
        <v/>
      </c>
      <c r="J287" s="21">
        <f>IF(OR($F287="",$G287=""),"",IFERROR(($G287-$F287+IF($G287&lt;$F287,1,0))*24,0))</f>
        <v/>
      </c>
      <c r="K287" s="21">
        <f>IF($J287="","",IFERROR(MAX(0,$J287-$H287),0))</f>
        <v/>
      </c>
      <c r="L287" s="21">
        <f>IF($K287="","",IFERROR(MIN($K287,'Paramètres'!$B$5),0))</f>
        <v/>
      </c>
      <c r="M287" s="21">
        <f>IF($K287="","",IFERROR(MAX(0,$K287-'Paramètres'!$B$5),0))</f>
        <v/>
      </c>
      <c r="N287" s="22">
        <f>IF($C287="","",IFERROR(VLOOKUP($C287,'Employés'!$A$5:$F$104,4,FALSE),0))</f>
        <v/>
      </c>
      <c r="O287" s="22">
        <f>IF($B287="","",IFERROR(($L287*$N287)+($M287*$N287*'Paramètres'!$B$6),0))</f>
        <v/>
      </c>
      <c r="P287" s="9" t="n"/>
      <c r="Q287" s="23">
        <f>IF($B287="","",IF(OR($C287="",$D287="",$E287="",$F287="",$G287="",$H287=""),"À compléter",IF(OR($J287&lt;0,$H287&gt;$J287,$N287=0),"À corriger",IF($P287="","À approuver",IF($P287="Refusé","Refusée",IF($P287="Approuvé","Approuvée","À approuver"))))))</f>
        <v/>
      </c>
    </row>
    <row r="288">
      <c r="A288" s="19">
        <f>IF($B288="","",ROW()-5)</f>
        <v/>
      </c>
      <c r="B288" s="8" t="n"/>
      <c r="C288" s="13" t="n"/>
      <c r="D288" s="9" t="n"/>
      <c r="E288" s="9" t="n"/>
      <c r="F288" s="20" t="n"/>
      <c r="G288" s="20" t="n"/>
      <c r="H288" s="7" t="n"/>
      <c r="I288" s="21">
        <f>IF($B288="","",IFERROR(IF(OR(WEEKDAY($B288,2)&gt;5,COUNTIF('Paramètres'!$E$5:$E$54,$B288)&gt;0),0,VLOOKUP($C288,'Employés'!$A$5:$F$104,5,FALSE)/'Paramètres'!$B$7),0))</f>
        <v/>
      </c>
      <c r="J288" s="21">
        <f>IF(OR($F288="",$G288=""),"",IFERROR(($G288-$F288+IF($G288&lt;$F288,1,0))*24,0))</f>
        <v/>
      </c>
      <c r="K288" s="21">
        <f>IF($J288="","",IFERROR(MAX(0,$J288-$H288),0))</f>
        <v/>
      </c>
      <c r="L288" s="21">
        <f>IF($K288="","",IFERROR(MIN($K288,'Paramètres'!$B$5),0))</f>
        <v/>
      </c>
      <c r="M288" s="21">
        <f>IF($K288="","",IFERROR(MAX(0,$K288-'Paramètres'!$B$5),0))</f>
        <v/>
      </c>
      <c r="N288" s="22">
        <f>IF($C288="","",IFERROR(VLOOKUP($C288,'Employés'!$A$5:$F$104,4,FALSE),0))</f>
        <v/>
      </c>
      <c r="O288" s="22">
        <f>IF($B288="","",IFERROR(($L288*$N288)+($M288*$N288*'Paramètres'!$B$6),0))</f>
        <v/>
      </c>
      <c r="P288" s="9" t="n"/>
      <c r="Q288" s="23">
        <f>IF($B288="","",IF(OR($C288="",$D288="",$E288="",$F288="",$G288="",$H288=""),"À compléter",IF(OR($J288&lt;0,$H288&gt;$J288,$N288=0),"À corriger",IF($P288="","À approuver",IF($P288="Refusé","Refusée",IF($P288="Approuvé","Approuvée","À approuver"))))))</f>
        <v/>
      </c>
    </row>
    <row r="289">
      <c r="A289" s="19">
        <f>IF($B289="","",ROW()-5)</f>
        <v/>
      </c>
      <c r="B289" s="8" t="n"/>
      <c r="C289" s="13" t="n"/>
      <c r="D289" s="9" t="n"/>
      <c r="E289" s="9" t="n"/>
      <c r="F289" s="20" t="n"/>
      <c r="G289" s="20" t="n"/>
      <c r="H289" s="7" t="n"/>
      <c r="I289" s="21">
        <f>IF($B289="","",IFERROR(IF(OR(WEEKDAY($B289,2)&gt;5,COUNTIF('Paramètres'!$E$5:$E$54,$B289)&gt;0),0,VLOOKUP($C289,'Employés'!$A$5:$F$104,5,FALSE)/'Paramètres'!$B$7),0))</f>
        <v/>
      </c>
      <c r="J289" s="21">
        <f>IF(OR($F289="",$G289=""),"",IFERROR(($G289-$F289+IF($G289&lt;$F289,1,0))*24,0))</f>
        <v/>
      </c>
      <c r="K289" s="21">
        <f>IF($J289="","",IFERROR(MAX(0,$J289-$H289),0))</f>
        <v/>
      </c>
      <c r="L289" s="21">
        <f>IF($K289="","",IFERROR(MIN($K289,'Paramètres'!$B$5),0))</f>
        <v/>
      </c>
      <c r="M289" s="21">
        <f>IF($K289="","",IFERROR(MAX(0,$K289-'Paramètres'!$B$5),0))</f>
        <v/>
      </c>
      <c r="N289" s="22">
        <f>IF($C289="","",IFERROR(VLOOKUP($C289,'Employés'!$A$5:$F$104,4,FALSE),0))</f>
        <v/>
      </c>
      <c r="O289" s="22">
        <f>IF($B289="","",IFERROR(($L289*$N289)+($M289*$N289*'Paramètres'!$B$6),0))</f>
        <v/>
      </c>
      <c r="P289" s="9" t="n"/>
      <c r="Q289" s="23">
        <f>IF($B289="","",IF(OR($C289="",$D289="",$E289="",$F289="",$G289="",$H289=""),"À compléter",IF(OR($J289&lt;0,$H289&gt;$J289,$N289=0),"À corriger",IF($P289="","À approuver",IF($P289="Refusé","Refusée",IF($P289="Approuvé","Approuvée","À approuver"))))))</f>
        <v/>
      </c>
    </row>
    <row r="290">
      <c r="A290" s="19">
        <f>IF($B290="","",ROW()-5)</f>
        <v/>
      </c>
      <c r="B290" s="8" t="n"/>
      <c r="C290" s="13" t="n"/>
      <c r="D290" s="9" t="n"/>
      <c r="E290" s="9" t="n"/>
      <c r="F290" s="20" t="n"/>
      <c r="G290" s="20" t="n"/>
      <c r="H290" s="7" t="n"/>
      <c r="I290" s="21">
        <f>IF($B290="","",IFERROR(IF(OR(WEEKDAY($B290,2)&gt;5,COUNTIF('Paramètres'!$E$5:$E$54,$B290)&gt;0),0,VLOOKUP($C290,'Employés'!$A$5:$F$104,5,FALSE)/'Paramètres'!$B$7),0))</f>
        <v/>
      </c>
      <c r="J290" s="21">
        <f>IF(OR($F290="",$G290=""),"",IFERROR(($G290-$F290+IF($G290&lt;$F290,1,0))*24,0))</f>
        <v/>
      </c>
      <c r="K290" s="21">
        <f>IF($J290="","",IFERROR(MAX(0,$J290-$H290),0))</f>
        <v/>
      </c>
      <c r="L290" s="21">
        <f>IF($K290="","",IFERROR(MIN($K290,'Paramètres'!$B$5),0))</f>
        <v/>
      </c>
      <c r="M290" s="21">
        <f>IF($K290="","",IFERROR(MAX(0,$K290-'Paramètres'!$B$5),0))</f>
        <v/>
      </c>
      <c r="N290" s="22">
        <f>IF($C290="","",IFERROR(VLOOKUP($C290,'Employés'!$A$5:$F$104,4,FALSE),0))</f>
        <v/>
      </c>
      <c r="O290" s="22">
        <f>IF($B290="","",IFERROR(($L290*$N290)+($M290*$N290*'Paramètres'!$B$6),0))</f>
        <v/>
      </c>
      <c r="P290" s="9" t="n"/>
      <c r="Q290" s="23">
        <f>IF($B290="","",IF(OR($C290="",$D290="",$E290="",$F290="",$G290="",$H290=""),"À compléter",IF(OR($J290&lt;0,$H290&gt;$J290,$N290=0),"À corriger",IF($P290="","À approuver",IF($P290="Refusé","Refusée",IF($P290="Approuvé","Approuvée","À approuver"))))))</f>
        <v/>
      </c>
    </row>
    <row r="291">
      <c r="A291" s="19">
        <f>IF($B291="","",ROW()-5)</f>
        <v/>
      </c>
      <c r="B291" s="8" t="n"/>
      <c r="C291" s="13" t="n"/>
      <c r="D291" s="9" t="n"/>
      <c r="E291" s="9" t="n"/>
      <c r="F291" s="20" t="n"/>
      <c r="G291" s="20" t="n"/>
      <c r="H291" s="7" t="n"/>
      <c r="I291" s="21">
        <f>IF($B291="","",IFERROR(IF(OR(WEEKDAY($B291,2)&gt;5,COUNTIF('Paramètres'!$E$5:$E$54,$B291)&gt;0),0,VLOOKUP($C291,'Employés'!$A$5:$F$104,5,FALSE)/'Paramètres'!$B$7),0))</f>
        <v/>
      </c>
      <c r="J291" s="21">
        <f>IF(OR($F291="",$G291=""),"",IFERROR(($G291-$F291+IF($G291&lt;$F291,1,0))*24,0))</f>
        <v/>
      </c>
      <c r="K291" s="21">
        <f>IF($J291="","",IFERROR(MAX(0,$J291-$H291),0))</f>
        <v/>
      </c>
      <c r="L291" s="21">
        <f>IF($K291="","",IFERROR(MIN($K291,'Paramètres'!$B$5),0))</f>
        <v/>
      </c>
      <c r="M291" s="21">
        <f>IF($K291="","",IFERROR(MAX(0,$K291-'Paramètres'!$B$5),0))</f>
        <v/>
      </c>
      <c r="N291" s="22">
        <f>IF($C291="","",IFERROR(VLOOKUP($C291,'Employés'!$A$5:$F$104,4,FALSE),0))</f>
        <v/>
      </c>
      <c r="O291" s="22">
        <f>IF($B291="","",IFERROR(($L291*$N291)+($M291*$N291*'Paramètres'!$B$6),0))</f>
        <v/>
      </c>
      <c r="P291" s="9" t="n"/>
      <c r="Q291" s="23">
        <f>IF($B291="","",IF(OR($C291="",$D291="",$E291="",$F291="",$G291="",$H291=""),"À compléter",IF(OR($J291&lt;0,$H291&gt;$J291,$N291=0),"À corriger",IF($P291="","À approuver",IF($P291="Refusé","Refusée",IF($P291="Approuvé","Approuvée","À approuver"))))))</f>
        <v/>
      </c>
    </row>
    <row r="292">
      <c r="A292" s="19">
        <f>IF($B292="","",ROW()-5)</f>
        <v/>
      </c>
      <c r="B292" s="8" t="n"/>
      <c r="C292" s="13" t="n"/>
      <c r="D292" s="9" t="n"/>
      <c r="E292" s="9" t="n"/>
      <c r="F292" s="20" t="n"/>
      <c r="G292" s="20" t="n"/>
      <c r="H292" s="7" t="n"/>
      <c r="I292" s="21">
        <f>IF($B292="","",IFERROR(IF(OR(WEEKDAY($B292,2)&gt;5,COUNTIF('Paramètres'!$E$5:$E$54,$B292)&gt;0),0,VLOOKUP($C292,'Employés'!$A$5:$F$104,5,FALSE)/'Paramètres'!$B$7),0))</f>
        <v/>
      </c>
      <c r="J292" s="21">
        <f>IF(OR($F292="",$G292=""),"",IFERROR(($G292-$F292+IF($G292&lt;$F292,1,0))*24,0))</f>
        <v/>
      </c>
      <c r="K292" s="21">
        <f>IF($J292="","",IFERROR(MAX(0,$J292-$H292),0))</f>
        <v/>
      </c>
      <c r="L292" s="21">
        <f>IF($K292="","",IFERROR(MIN($K292,'Paramètres'!$B$5),0))</f>
        <v/>
      </c>
      <c r="M292" s="21">
        <f>IF($K292="","",IFERROR(MAX(0,$K292-'Paramètres'!$B$5),0))</f>
        <v/>
      </c>
      <c r="N292" s="22">
        <f>IF($C292="","",IFERROR(VLOOKUP($C292,'Employés'!$A$5:$F$104,4,FALSE),0))</f>
        <v/>
      </c>
      <c r="O292" s="22">
        <f>IF($B292="","",IFERROR(($L292*$N292)+($M292*$N292*'Paramètres'!$B$6),0))</f>
        <v/>
      </c>
      <c r="P292" s="9" t="n"/>
      <c r="Q292" s="23">
        <f>IF($B292="","",IF(OR($C292="",$D292="",$E292="",$F292="",$G292="",$H292=""),"À compléter",IF(OR($J292&lt;0,$H292&gt;$J292,$N292=0),"À corriger",IF($P292="","À approuver",IF($P292="Refusé","Refusée",IF($P292="Approuvé","Approuvée","À approuver"))))))</f>
        <v/>
      </c>
    </row>
    <row r="293">
      <c r="A293" s="19">
        <f>IF($B293="","",ROW()-5)</f>
        <v/>
      </c>
      <c r="B293" s="8" t="n"/>
      <c r="C293" s="13" t="n"/>
      <c r="D293" s="9" t="n"/>
      <c r="E293" s="9" t="n"/>
      <c r="F293" s="20" t="n"/>
      <c r="G293" s="20" t="n"/>
      <c r="H293" s="7" t="n"/>
      <c r="I293" s="21">
        <f>IF($B293="","",IFERROR(IF(OR(WEEKDAY($B293,2)&gt;5,COUNTIF('Paramètres'!$E$5:$E$54,$B293)&gt;0),0,VLOOKUP($C293,'Employés'!$A$5:$F$104,5,FALSE)/'Paramètres'!$B$7),0))</f>
        <v/>
      </c>
      <c r="J293" s="21">
        <f>IF(OR($F293="",$G293=""),"",IFERROR(($G293-$F293+IF($G293&lt;$F293,1,0))*24,0))</f>
        <v/>
      </c>
      <c r="K293" s="21">
        <f>IF($J293="","",IFERROR(MAX(0,$J293-$H293),0))</f>
        <v/>
      </c>
      <c r="L293" s="21">
        <f>IF($K293="","",IFERROR(MIN($K293,'Paramètres'!$B$5),0))</f>
        <v/>
      </c>
      <c r="M293" s="21">
        <f>IF($K293="","",IFERROR(MAX(0,$K293-'Paramètres'!$B$5),0))</f>
        <v/>
      </c>
      <c r="N293" s="22">
        <f>IF($C293="","",IFERROR(VLOOKUP($C293,'Employés'!$A$5:$F$104,4,FALSE),0))</f>
        <v/>
      </c>
      <c r="O293" s="22">
        <f>IF($B293="","",IFERROR(($L293*$N293)+($M293*$N293*'Paramètres'!$B$6),0))</f>
        <v/>
      </c>
      <c r="P293" s="9" t="n"/>
      <c r="Q293" s="23">
        <f>IF($B293="","",IF(OR($C293="",$D293="",$E293="",$F293="",$G293="",$H293=""),"À compléter",IF(OR($J293&lt;0,$H293&gt;$J293,$N293=0),"À corriger",IF($P293="","À approuver",IF($P293="Refusé","Refusée",IF($P293="Approuvé","Approuvée","À approuver"))))))</f>
        <v/>
      </c>
    </row>
    <row r="294">
      <c r="A294" s="19">
        <f>IF($B294="","",ROW()-5)</f>
        <v/>
      </c>
      <c r="B294" s="8" t="n"/>
      <c r="C294" s="13" t="n"/>
      <c r="D294" s="9" t="n"/>
      <c r="E294" s="9" t="n"/>
      <c r="F294" s="20" t="n"/>
      <c r="G294" s="20" t="n"/>
      <c r="H294" s="7" t="n"/>
      <c r="I294" s="21">
        <f>IF($B294="","",IFERROR(IF(OR(WEEKDAY($B294,2)&gt;5,COUNTIF('Paramètres'!$E$5:$E$54,$B294)&gt;0),0,VLOOKUP($C294,'Employés'!$A$5:$F$104,5,FALSE)/'Paramètres'!$B$7),0))</f>
        <v/>
      </c>
      <c r="J294" s="21">
        <f>IF(OR($F294="",$G294=""),"",IFERROR(($G294-$F294+IF($G294&lt;$F294,1,0))*24,0))</f>
        <v/>
      </c>
      <c r="K294" s="21">
        <f>IF($J294="","",IFERROR(MAX(0,$J294-$H294),0))</f>
        <v/>
      </c>
      <c r="L294" s="21">
        <f>IF($K294="","",IFERROR(MIN($K294,'Paramètres'!$B$5),0))</f>
        <v/>
      </c>
      <c r="M294" s="21">
        <f>IF($K294="","",IFERROR(MAX(0,$K294-'Paramètres'!$B$5),0))</f>
        <v/>
      </c>
      <c r="N294" s="22">
        <f>IF($C294="","",IFERROR(VLOOKUP($C294,'Employés'!$A$5:$F$104,4,FALSE),0))</f>
        <v/>
      </c>
      <c r="O294" s="22">
        <f>IF($B294="","",IFERROR(($L294*$N294)+($M294*$N294*'Paramètres'!$B$6),0))</f>
        <v/>
      </c>
      <c r="P294" s="9" t="n"/>
      <c r="Q294" s="23">
        <f>IF($B294="","",IF(OR($C294="",$D294="",$E294="",$F294="",$G294="",$H294=""),"À compléter",IF(OR($J294&lt;0,$H294&gt;$J294,$N294=0),"À corriger",IF($P294="","À approuver",IF($P294="Refusé","Refusée",IF($P294="Approuvé","Approuvée","À approuver"))))))</f>
        <v/>
      </c>
    </row>
    <row r="295">
      <c r="A295" s="19">
        <f>IF($B295="","",ROW()-5)</f>
        <v/>
      </c>
      <c r="B295" s="8" t="n"/>
      <c r="C295" s="13" t="n"/>
      <c r="D295" s="9" t="n"/>
      <c r="E295" s="9" t="n"/>
      <c r="F295" s="20" t="n"/>
      <c r="G295" s="20" t="n"/>
      <c r="H295" s="7" t="n"/>
      <c r="I295" s="21">
        <f>IF($B295="","",IFERROR(IF(OR(WEEKDAY($B295,2)&gt;5,COUNTIF('Paramètres'!$E$5:$E$54,$B295)&gt;0),0,VLOOKUP($C295,'Employés'!$A$5:$F$104,5,FALSE)/'Paramètres'!$B$7),0))</f>
        <v/>
      </c>
      <c r="J295" s="21">
        <f>IF(OR($F295="",$G295=""),"",IFERROR(($G295-$F295+IF($G295&lt;$F295,1,0))*24,0))</f>
        <v/>
      </c>
      <c r="K295" s="21">
        <f>IF($J295="","",IFERROR(MAX(0,$J295-$H295),0))</f>
        <v/>
      </c>
      <c r="L295" s="21">
        <f>IF($K295="","",IFERROR(MIN($K295,'Paramètres'!$B$5),0))</f>
        <v/>
      </c>
      <c r="M295" s="21">
        <f>IF($K295="","",IFERROR(MAX(0,$K295-'Paramètres'!$B$5),0))</f>
        <v/>
      </c>
      <c r="N295" s="22">
        <f>IF($C295="","",IFERROR(VLOOKUP($C295,'Employés'!$A$5:$F$104,4,FALSE),0))</f>
        <v/>
      </c>
      <c r="O295" s="22">
        <f>IF($B295="","",IFERROR(($L295*$N295)+($M295*$N295*'Paramètres'!$B$6),0))</f>
        <v/>
      </c>
      <c r="P295" s="9" t="n"/>
      <c r="Q295" s="23">
        <f>IF($B295="","",IF(OR($C295="",$D295="",$E295="",$F295="",$G295="",$H295=""),"À compléter",IF(OR($J295&lt;0,$H295&gt;$J295,$N295=0),"À corriger",IF($P295="","À approuver",IF($P295="Refusé","Refusée",IF($P295="Approuvé","Approuvée","À approuver"))))))</f>
        <v/>
      </c>
    </row>
    <row r="296">
      <c r="A296" s="19">
        <f>IF($B296="","",ROW()-5)</f>
        <v/>
      </c>
      <c r="B296" s="8" t="n"/>
      <c r="C296" s="13" t="n"/>
      <c r="D296" s="9" t="n"/>
      <c r="E296" s="9" t="n"/>
      <c r="F296" s="20" t="n"/>
      <c r="G296" s="20" t="n"/>
      <c r="H296" s="7" t="n"/>
      <c r="I296" s="21">
        <f>IF($B296="","",IFERROR(IF(OR(WEEKDAY($B296,2)&gt;5,COUNTIF('Paramètres'!$E$5:$E$54,$B296)&gt;0),0,VLOOKUP($C296,'Employés'!$A$5:$F$104,5,FALSE)/'Paramètres'!$B$7),0))</f>
        <v/>
      </c>
      <c r="J296" s="21">
        <f>IF(OR($F296="",$G296=""),"",IFERROR(($G296-$F296+IF($G296&lt;$F296,1,0))*24,0))</f>
        <v/>
      </c>
      <c r="K296" s="21">
        <f>IF($J296="","",IFERROR(MAX(0,$J296-$H296),0))</f>
        <v/>
      </c>
      <c r="L296" s="21">
        <f>IF($K296="","",IFERROR(MIN($K296,'Paramètres'!$B$5),0))</f>
        <v/>
      </c>
      <c r="M296" s="21">
        <f>IF($K296="","",IFERROR(MAX(0,$K296-'Paramètres'!$B$5),0))</f>
        <v/>
      </c>
      <c r="N296" s="22">
        <f>IF($C296="","",IFERROR(VLOOKUP($C296,'Employés'!$A$5:$F$104,4,FALSE),0))</f>
        <v/>
      </c>
      <c r="O296" s="22">
        <f>IF($B296="","",IFERROR(($L296*$N296)+($M296*$N296*'Paramètres'!$B$6),0))</f>
        <v/>
      </c>
      <c r="P296" s="9" t="n"/>
      <c r="Q296" s="23">
        <f>IF($B296="","",IF(OR($C296="",$D296="",$E296="",$F296="",$G296="",$H296=""),"À compléter",IF(OR($J296&lt;0,$H296&gt;$J296,$N296=0),"À corriger",IF($P296="","À approuver",IF($P296="Refusé","Refusée",IF($P296="Approuvé","Approuvée","À approuver"))))))</f>
        <v/>
      </c>
    </row>
    <row r="297">
      <c r="A297" s="19">
        <f>IF($B297="","",ROW()-5)</f>
        <v/>
      </c>
      <c r="B297" s="8" t="n"/>
      <c r="C297" s="13" t="n"/>
      <c r="D297" s="9" t="n"/>
      <c r="E297" s="9" t="n"/>
      <c r="F297" s="20" t="n"/>
      <c r="G297" s="20" t="n"/>
      <c r="H297" s="7" t="n"/>
      <c r="I297" s="21">
        <f>IF($B297="","",IFERROR(IF(OR(WEEKDAY($B297,2)&gt;5,COUNTIF('Paramètres'!$E$5:$E$54,$B297)&gt;0),0,VLOOKUP($C297,'Employés'!$A$5:$F$104,5,FALSE)/'Paramètres'!$B$7),0))</f>
        <v/>
      </c>
      <c r="J297" s="21">
        <f>IF(OR($F297="",$G297=""),"",IFERROR(($G297-$F297+IF($G297&lt;$F297,1,0))*24,0))</f>
        <v/>
      </c>
      <c r="K297" s="21">
        <f>IF($J297="","",IFERROR(MAX(0,$J297-$H297),0))</f>
        <v/>
      </c>
      <c r="L297" s="21">
        <f>IF($K297="","",IFERROR(MIN($K297,'Paramètres'!$B$5),0))</f>
        <v/>
      </c>
      <c r="M297" s="21">
        <f>IF($K297="","",IFERROR(MAX(0,$K297-'Paramètres'!$B$5),0))</f>
        <v/>
      </c>
      <c r="N297" s="22">
        <f>IF($C297="","",IFERROR(VLOOKUP($C297,'Employés'!$A$5:$F$104,4,FALSE),0))</f>
        <v/>
      </c>
      <c r="O297" s="22">
        <f>IF($B297="","",IFERROR(($L297*$N297)+($M297*$N297*'Paramètres'!$B$6),0))</f>
        <v/>
      </c>
      <c r="P297" s="9" t="n"/>
      <c r="Q297" s="23">
        <f>IF($B297="","",IF(OR($C297="",$D297="",$E297="",$F297="",$G297="",$H297=""),"À compléter",IF(OR($J297&lt;0,$H297&gt;$J297,$N297=0),"À corriger",IF($P297="","À approuver",IF($P297="Refusé","Refusée",IF($P297="Approuvé","Approuvée","À approuver"))))))</f>
        <v/>
      </c>
    </row>
    <row r="298">
      <c r="A298" s="19">
        <f>IF($B298="","",ROW()-5)</f>
        <v/>
      </c>
      <c r="B298" s="8" t="n"/>
      <c r="C298" s="13" t="n"/>
      <c r="D298" s="9" t="n"/>
      <c r="E298" s="9" t="n"/>
      <c r="F298" s="20" t="n"/>
      <c r="G298" s="20" t="n"/>
      <c r="H298" s="7" t="n"/>
      <c r="I298" s="21">
        <f>IF($B298="","",IFERROR(IF(OR(WEEKDAY($B298,2)&gt;5,COUNTIF('Paramètres'!$E$5:$E$54,$B298)&gt;0),0,VLOOKUP($C298,'Employés'!$A$5:$F$104,5,FALSE)/'Paramètres'!$B$7),0))</f>
        <v/>
      </c>
      <c r="J298" s="21">
        <f>IF(OR($F298="",$G298=""),"",IFERROR(($G298-$F298+IF($G298&lt;$F298,1,0))*24,0))</f>
        <v/>
      </c>
      <c r="K298" s="21">
        <f>IF($J298="","",IFERROR(MAX(0,$J298-$H298),0))</f>
        <v/>
      </c>
      <c r="L298" s="21">
        <f>IF($K298="","",IFERROR(MIN($K298,'Paramètres'!$B$5),0))</f>
        <v/>
      </c>
      <c r="M298" s="21">
        <f>IF($K298="","",IFERROR(MAX(0,$K298-'Paramètres'!$B$5),0))</f>
        <v/>
      </c>
      <c r="N298" s="22">
        <f>IF($C298="","",IFERROR(VLOOKUP($C298,'Employés'!$A$5:$F$104,4,FALSE),0))</f>
        <v/>
      </c>
      <c r="O298" s="22">
        <f>IF($B298="","",IFERROR(($L298*$N298)+($M298*$N298*'Paramètres'!$B$6),0))</f>
        <v/>
      </c>
      <c r="P298" s="9" t="n"/>
      <c r="Q298" s="23">
        <f>IF($B298="","",IF(OR($C298="",$D298="",$E298="",$F298="",$G298="",$H298=""),"À compléter",IF(OR($J298&lt;0,$H298&gt;$J298,$N298=0),"À corriger",IF($P298="","À approuver",IF($P298="Refusé","Refusée",IF($P298="Approuvé","Approuvée","À approuver"))))))</f>
        <v/>
      </c>
    </row>
    <row r="299">
      <c r="A299" s="19">
        <f>IF($B299="","",ROW()-5)</f>
        <v/>
      </c>
      <c r="B299" s="8" t="n"/>
      <c r="C299" s="13" t="n"/>
      <c r="D299" s="9" t="n"/>
      <c r="E299" s="9" t="n"/>
      <c r="F299" s="20" t="n"/>
      <c r="G299" s="20" t="n"/>
      <c r="H299" s="7" t="n"/>
      <c r="I299" s="21">
        <f>IF($B299="","",IFERROR(IF(OR(WEEKDAY($B299,2)&gt;5,COUNTIF('Paramètres'!$E$5:$E$54,$B299)&gt;0),0,VLOOKUP($C299,'Employés'!$A$5:$F$104,5,FALSE)/'Paramètres'!$B$7),0))</f>
        <v/>
      </c>
      <c r="J299" s="21">
        <f>IF(OR($F299="",$G299=""),"",IFERROR(($G299-$F299+IF($G299&lt;$F299,1,0))*24,0))</f>
        <v/>
      </c>
      <c r="K299" s="21">
        <f>IF($J299="","",IFERROR(MAX(0,$J299-$H299),0))</f>
        <v/>
      </c>
      <c r="L299" s="21">
        <f>IF($K299="","",IFERROR(MIN($K299,'Paramètres'!$B$5),0))</f>
        <v/>
      </c>
      <c r="M299" s="21">
        <f>IF($K299="","",IFERROR(MAX(0,$K299-'Paramètres'!$B$5),0))</f>
        <v/>
      </c>
      <c r="N299" s="22">
        <f>IF($C299="","",IFERROR(VLOOKUP($C299,'Employés'!$A$5:$F$104,4,FALSE),0))</f>
        <v/>
      </c>
      <c r="O299" s="22">
        <f>IF($B299="","",IFERROR(($L299*$N299)+($M299*$N299*'Paramètres'!$B$6),0))</f>
        <v/>
      </c>
      <c r="P299" s="9" t="n"/>
      <c r="Q299" s="23">
        <f>IF($B299="","",IF(OR($C299="",$D299="",$E299="",$F299="",$G299="",$H299=""),"À compléter",IF(OR($J299&lt;0,$H299&gt;$J299,$N299=0),"À corriger",IF($P299="","À approuver",IF($P299="Refusé","Refusée",IF($P299="Approuvé","Approuvée","À approuver"))))))</f>
        <v/>
      </c>
    </row>
    <row r="300">
      <c r="A300" s="19">
        <f>IF($B300="","",ROW()-5)</f>
        <v/>
      </c>
      <c r="B300" s="8" t="n"/>
      <c r="C300" s="13" t="n"/>
      <c r="D300" s="9" t="n"/>
      <c r="E300" s="9" t="n"/>
      <c r="F300" s="20" t="n"/>
      <c r="G300" s="20" t="n"/>
      <c r="H300" s="7" t="n"/>
      <c r="I300" s="21">
        <f>IF($B300="","",IFERROR(IF(OR(WEEKDAY($B300,2)&gt;5,COUNTIF('Paramètres'!$E$5:$E$54,$B300)&gt;0),0,VLOOKUP($C300,'Employés'!$A$5:$F$104,5,FALSE)/'Paramètres'!$B$7),0))</f>
        <v/>
      </c>
      <c r="J300" s="21">
        <f>IF(OR($F300="",$G300=""),"",IFERROR(($G300-$F300+IF($G300&lt;$F300,1,0))*24,0))</f>
        <v/>
      </c>
      <c r="K300" s="21">
        <f>IF($J300="","",IFERROR(MAX(0,$J300-$H300),0))</f>
        <v/>
      </c>
      <c r="L300" s="21">
        <f>IF($K300="","",IFERROR(MIN($K300,'Paramètres'!$B$5),0))</f>
        <v/>
      </c>
      <c r="M300" s="21">
        <f>IF($K300="","",IFERROR(MAX(0,$K300-'Paramètres'!$B$5),0))</f>
        <v/>
      </c>
      <c r="N300" s="22">
        <f>IF($C300="","",IFERROR(VLOOKUP($C300,'Employés'!$A$5:$F$104,4,FALSE),0))</f>
        <v/>
      </c>
      <c r="O300" s="22">
        <f>IF($B300="","",IFERROR(($L300*$N300)+($M300*$N300*'Paramètres'!$B$6),0))</f>
        <v/>
      </c>
      <c r="P300" s="9" t="n"/>
      <c r="Q300" s="23">
        <f>IF($B300="","",IF(OR($C300="",$D300="",$E300="",$F300="",$G300="",$H300=""),"À compléter",IF(OR($J300&lt;0,$H300&gt;$J300,$N300=0),"À corriger",IF($P300="","À approuver",IF($P300="Refusé","Refusée",IF($P300="Approuvé","Approuvée","À approuver"))))))</f>
        <v/>
      </c>
    </row>
    <row r="301">
      <c r="A301" s="19">
        <f>IF($B301="","",ROW()-5)</f>
        <v/>
      </c>
      <c r="B301" s="8" t="n"/>
      <c r="C301" s="13" t="n"/>
      <c r="D301" s="9" t="n"/>
      <c r="E301" s="9" t="n"/>
      <c r="F301" s="20" t="n"/>
      <c r="G301" s="20" t="n"/>
      <c r="H301" s="7" t="n"/>
      <c r="I301" s="21">
        <f>IF($B301="","",IFERROR(IF(OR(WEEKDAY($B301,2)&gt;5,COUNTIF('Paramètres'!$E$5:$E$54,$B301)&gt;0),0,VLOOKUP($C301,'Employés'!$A$5:$F$104,5,FALSE)/'Paramètres'!$B$7),0))</f>
        <v/>
      </c>
      <c r="J301" s="21">
        <f>IF(OR($F301="",$G301=""),"",IFERROR(($G301-$F301+IF($G301&lt;$F301,1,0))*24,0))</f>
        <v/>
      </c>
      <c r="K301" s="21">
        <f>IF($J301="","",IFERROR(MAX(0,$J301-$H301),0))</f>
        <v/>
      </c>
      <c r="L301" s="21">
        <f>IF($K301="","",IFERROR(MIN($K301,'Paramètres'!$B$5),0))</f>
        <v/>
      </c>
      <c r="M301" s="21">
        <f>IF($K301="","",IFERROR(MAX(0,$K301-'Paramètres'!$B$5),0))</f>
        <v/>
      </c>
      <c r="N301" s="22">
        <f>IF($C301="","",IFERROR(VLOOKUP($C301,'Employés'!$A$5:$F$104,4,FALSE),0))</f>
        <v/>
      </c>
      <c r="O301" s="22">
        <f>IF($B301="","",IFERROR(($L301*$N301)+($M301*$N301*'Paramètres'!$B$6),0))</f>
        <v/>
      </c>
      <c r="P301" s="9" t="n"/>
      <c r="Q301" s="23">
        <f>IF($B301="","",IF(OR($C301="",$D301="",$E301="",$F301="",$G301="",$H301=""),"À compléter",IF(OR($J301&lt;0,$H301&gt;$J301,$N301=0),"À corriger",IF($P301="","À approuver",IF($P301="Refusé","Refusée",IF($P301="Approuvé","Approuvée","À approuver"))))))</f>
        <v/>
      </c>
    </row>
    <row r="302">
      <c r="A302" s="19">
        <f>IF($B302="","",ROW()-5)</f>
        <v/>
      </c>
      <c r="B302" s="8" t="n"/>
      <c r="C302" s="13" t="n"/>
      <c r="D302" s="9" t="n"/>
      <c r="E302" s="9" t="n"/>
      <c r="F302" s="20" t="n"/>
      <c r="G302" s="20" t="n"/>
      <c r="H302" s="7" t="n"/>
      <c r="I302" s="21">
        <f>IF($B302="","",IFERROR(IF(OR(WEEKDAY($B302,2)&gt;5,COUNTIF('Paramètres'!$E$5:$E$54,$B302)&gt;0),0,VLOOKUP($C302,'Employés'!$A$5:$F$104,5,FALSE)/'Paramètres'!$B$7),0))</f>
        <v/>
      </c>
      <c r="J302" s="21">
        <f>IF(OR($F302="",$G302=""),"",IFERROR(($G302-$F302+IF($G302&lt;$F302,1,0))*24,0))</f>
        <v/>
      </c>
      <c r="K302" s="21">
        <f>IF($J302="","",IFERROR(MAX(0,$J302-$H302),0))</f>
        <v/>
      </c>
      <c r="L302" s="21">
        <f>IF($K302="","",IFERROR(MIN($K302,'Paramètres'!$B$5),0))</f>
        <v/>
      </c>
      <c r="M302" s="21">
        <f>IF($K302="","",IFERROR(MAX(0,$K302-'Paramètres'!$B$5),0))</f>
        <v/>
      </c>
      <c r="N302" s="22">
        <f>IF($C302="","",IFERROR(VLOOKUP($C302,'Employés'!$A$5:$F$104,4,FALSE),0))</f>
        <v/>
      </c>
      <c r="O302" s="22">
        <f>IF($B302="","",IFERROR(($L302*$N302)+($M302*$N302*'Paramètres'!$B$6),0))</f>
        <v/>
      </c>
      <c r="P302" s="9" t="n"/>
      <c r="Q302" s="23">
        <f>IF($B302="","",IF(OR($C302="",$D302="",$E302="",$F302="",$G302="",$H302=""),"À compléter",IF(OR($J302&lt;0,$H302&gt;$J302,$N302=0),"À corriger",IF($P302="","À approuver",IF($P302="Refusé","Refusée",IF($P302="Approuvé","Approuvée","À approuver"))))))</f>
        <v/>
      </c>
    </row>
    <row r="303">
      <c r="A303" s="19">
        <f>IF($B303="","",ROW()-5)</f>
        <v/>
      </c>
      <c r="B303" s="8" t="n"/>
      <c r="C303" s="13" t="n"/>
      <c r="D303" s="9" t="n"/>
      <c r="E303" s="9" t="n"/>
      <c r="F303" s="20" t="n"/>
      <c r="G303" s="20" t="n"/>
      <c r="H303" s="7" t="n"/>
      <c r="I303" s="21">
        <f>IF($B303="","",IFERROR(IF(OR(WEEKDAY($B303,2)&gt;5,COUNTIF('Paramètres'!$E$5:$E$54,$B303)&gt;0),0,VLOOKUP($C303,'Employés'!$A$5:$F$104,5,FALSE)/'Paramètres'!$B$7),0))</f>
        <v/>
      </c>
      <c r="J303" s="21">
        <f>IF(OR($F303="",$G303=""),"",IFERROR(($G303-$F303+IF($G303&lt;$F303,1,0))*24,0))</f>
        <v/>
      </c>
      <c r="K303" s="21">
        <f>IF($J303="","",IFERROR(MAX(0,$J303-$H303),0))</f>
        <v/>
      </c>
      <c r="L303" s="21">
        <f>IF($K303="","",IFERROR(MIN($K303,'Paramètres'!$B$5),0))</f>
        <v/>
      </c>
      <c r="M303" s="21">
        <f>IF($K303="","",IFERROR(MAX(0,$K303-'Paramètres'!$B$5),0))</f>
        <v/>
      </c>
      <c r="N303" s="22">
        <f>IF($C303="","",IFERROR(VLOOKUP($C303,'Employés'!$A$5:$F$104,4,FALSE),0))</f>
        <v/>
      </c>
      <c r="O303" s="22">
        <f>IF($B303="","",IFERROR(($L303*$N303)+($M303*$N303*'Paramètres'!$B$6),0))</f>
        <v/>
      </c>
      <c r="P303" s="9" t="n"/>
      <c r="Q303" s="23">
        <f>IF($B303="","",IF(OR($C303="",$D303="",$E303="",$F303="",$G303="",$H303=""),"À compléter",IF(OR($J303&lt;0,$H303&gt;$J303,$N303=0),"À corriger",IF($P303="","À approuver",IF($P303="Refusé","Refusée",IF($P303="Approuvé","Approuvée","À approuver"))))))</f>
        <v/>
      </c>
    </row>
    <row r="304">
      <c r="A304" s="19">
        <f>IF($B304="","",ROW()-5)</f>
        <v/>
      </c>
      <c r="B304" s="8" t="n"/>
      <c r="C304" s="13" t="n"/>
      <c r="D304" s="9" t="n"/>
      <c r="E304" s="9" t="n"/>
      <c r="F304" s="20" t="n"/>
      <c r="G304" s="20" t="n"/>
      <c r="H304" s="7" t="n"/>
      <c r="I304" s="21">
        <f>IF($B304="","",IFERROR(IF(OR(WEEKDAY($B304,2)&gt;5,COUNTIF('Paramètres'!$E$5:$E$54,$B304)&gt;0),0,VLOOKUP($C304,'Employés'!$A$5:$F$104,5,FALSE)/'Paramètres'!$B$7),0))</f>
        <v/>
      </c>
      <c r="J304" s="21">
        <f>IF(OR($F304="",$G304=""),"",IFERROR(($G304-$F304+IF($G304&lt;$F304,1,0))*24,0))</f>
        <v/>
      </c>
      <c r="K304" s="21">
        <f>IF($J304="","",IFERROR(MAX(0,$J304-$H304),0))</f>
        <v/>
      </c>
      <c r="L304" s="21">
        <f>IF($K304="","",IFERROR(MIN($K304,'Paramètres'!$B$5),0))</f>
        <v/>
      </c>
      <c r="M304" s="21">
        <f>IF($K304="","",IFERROR(MAX(0,$K304-'Paramètres'!$B$5),0))</f>
        <v/>
      </c>
      <c r="N304" s="22">
        <f>IF($C304="","",IFERROR(VLOOKUP($C304,'Employés'!$A$5:$F$104,4,FALSE),0))</f>
        <v/>
      </c>
      <c r="O304" s="22">
        <f>IF($B304="","",IFERROR(($L304*$N304)+($M304*$N304*'Paramètres'!$B$6),0))</f>
        <v/>
      </c>
      <c r="P304" s="9" t="n"/>
      <c r="Q304" s="23">
        <f>IF($B304="","",IF(OR($C304="",$D304="",$E304="",$F304="",$G304="",$H304=""),"À compléter",IF(OR($J304&lt;0,$H304&gt;$J304,$N304=0),"À corriger",IF($P304="","À approuver",IF($P304="Refusé","Refusée",IF($P304="Approuvé","Approuvée","À approuver"))))))</f>
        <v/>
      </c>
    </row>
    <row r="305">
      <c r="A305" s="19">
        <f>IF($B305="","",ROW()-5)</f>
        <v/>
      </c>
      <c r="B305" s="8" t="n"/>
      <c r="C305" s="13" t="n"/>
      <c r="D305" s="9" t="n"/>
      <c r="E305" s="9" t="n"/>
      <c r="F305" s="20" t="n"/>
      <c r="G305" s="20" t="n"/>
      <c r="H305" s="7" t="n"/>
      <c r="I305" s="21">
        <f>IF($B305="","",IFERROR(IF(OR(WEEKDAY($B305,2)&gt;5,COUNTIF('Paramètres'!$E$5:$E$54,$B305)&gt;0),0,VLOOKUP($C305,'Employés'!$A$5:$F$104,5,FALSE)/'Paramètres'!$B$7),0))</f>
        <v/>
      </c>
      <c r="J305" s="21">
        <f>IF(OR($F305="",$G305=""),"",IFERROR(($G305-$F305+IF($G305&lt;$F305,1,0))*24,0))</f>
        <v/>
      </c>
      <c r="K305" s="21">
        <f>IF($J305="","",IFERROR(MAX(0,$J305-$H305),0))</f>
        <v/>
      </c>
      <c r="L305" s="21">
        <f>IF($K305="","",IFERROR(MIN($K305,'Paramètres'!$B$5),0))</f>
        <v/>
      </c>
      <c r="M305" s="21">
        <f>IF($K305="","",IFERROR(MAX(0,$K305-'Paramètres'!$B$5),0))</f>
        <v/>
      </c>
      <c r="N305" s="22">
        <f>IF($C305="","",IFERROR(VLOOKUP($C305,'Employés'!$A$5:$F$104,4,FALSE),0))</f>
        <v/>
      </c>
      <c r="O305" s="22">
        <f>IF($B305="","",IFERROR(($L305*$N305)+($M305*$N305*'Paramètres'!$B$6),0))</f>
        <v/>
      </c>
      <c r="P305" s="9" t="n"/>
      <c r="Q305" s="23">
        <f>IF($B305="","",IF(OR($C305="",$D305="",$E305="",$F305="",$G305="",$H305=""),"À compléter",IF(OR($J305&lt;0,$H305&gt;$J305,$N305=0),"À corriger",IF($P305="","À approuver",IF($P305="Refusé","Refusée",IF($P305="Approuvé","Approuvée","À approuver"))))))</f>
        <v/>
      </c>
    </row>
    <row r="306">
      <c r="A306" s="19">
        <f>IF($B306="","",ROW()-5)</f>
        <v/>
      </c>
      <c r="B306" s="8" t="n"/>
      <c r="C306" s="13" t="n"/>
      <c r="D306" s="9" t="n"/>
      <c r="E306" s="9" t="n"/>
      <c r="F306" s="20" t="n"/>
      <c r="G306" s="20" t="n"/>
      <c r="H306" s="7" t="n"/>
      <c r="I306" s="21">
        <f>IF($B306="","",IFERROR(IF(OR(WEEKDAY($B306,2)&gt;5,COUNTIF('Paramètres'!$E$5:$E$54,$B306)&gt;0),0,VLOOKUP($C306,'Employés'!$A$5:$F$104,5,FALSE)/'Paramètres'!$B$7),0))</f>
        <v/>
      </c>
      <c r="J306" s="21">
        <f>IF(OR($F306="",$G306=""),"",IFERROR(($G306-$F306+IF($G306&lt;$F306,1,0))*24,0))</f>
        <v/>
      </c>
      <c r="K306" s="21">
        <f>IF($J306="","",IFERROR(MAX(0,$J306-$H306),0))</f>
        <v/>
      </c>
      <c r="L306" s="21">
        <f>IF($K306="","",IFERROR(MIN($K306,'Paramètres'!$B$5),0))</f>
        <v/>
      </c>
      <c r="M306" s="21">
        <f>IF($K306="","",IFERROR(MAX(0,$K306-'Paramètres'!$B$5),0))</f>
        <v/>
      </c>
      <c r="N306" s="22">
        <f>IF($C306="","",IFERROR(VLOOKUP($C306,'Employés'!$A$5:$F$104,4,FALSE),0))</f>
        <v/>
      </c>
      <c r="O306" s="22">
        <f>IF($B306="","",IFERROR(($L306*$N306)+($M306*$N306*'Paramètres'!$B$6),0))</f>
        <v/>
      </c>
      <c r="P306" s="9" t="n"/>
      <c r="Q306" s="23">
        <f>IF($B306="","",IF(OR($C306="",$D306="",$E306="",$F306="",$G306="",$H306=""),"À compléter",IF(OR($J306&lt;0,$H306&gt;$J306,$N306=0),"À corriger",IF($P306="","À approuver",IF($P306="Refusé","Refusée",IF($P306="Approuvé","Approuvée","À approuver"))))))</f>
        <v/>
      </c>
    </row>
    <row r="307">
      <c r="A307" s="19">
        <f>IF($B307="","",ROW()-5)</f>
        <v/>
      </c>
      <c r="B307" s="8" t="n"/>
      <c r="C307" s="13" t="n"/>
      <c r="D307" s="9" t="n"/>
      <c r="E307" s="9" t="n"/>
      <c r="F307" s="20" t="n"/>
      <c r="G307" s="20" t="n"/>
      <c r="H307" s="7" t="n"/>
      <c r="I307" s="21">
        <f>IF($B307="","",IFERROR(IF(OR(WEEKDAY($B307,2)&gt;5,COUNTIF('Paramètres'!$E$5:$E$54,$B307)&gt;0),0,VLOOKUP($C307,'Employés'!$A$5:$F$104,5,FALSE)/'Paramètres'!$B$7),0))</f>
        <v/>
      </c>
      <c r="J307" s="21">
        <f>IF(OR($F307="",$G307=""),"",IFERROR(($G307-$F307+IF($G307&lt;$F307,1,0))*24,0))</f>
        <v/>
      </c>
      <c r="K307" s="21">
        <f>IF($J307="","",IFERROR(MAX(0,$J307-$H307),0))</f>
        <v/>
      </c>
      <c r="L307" s="21">
        <f>IF($K307="","",IFERROR(MIN($K307,'Paramètres'!$B$5),0))</f>
        <v/>
      </c>
      <c r="M307" s="21">
        <f>IF($K307="","",IFERROR(MAX(0,$K307-'Paramètres'!$B$5),0))</f>
        <v/>
      </c>
      <c r="N307" s="22">
        <f>IF($C307="","",IFERROR(VLOOKUP($C307,'Employés'!$A$5:$F$104,4,FALSE),0))</f>
        <v/>
      </c>
      <c r="O307" s="22">
        <f>IF($B307="","",IFERROR(($L307*$N307)+($M307*$N307*'Paramètres'!$B$6),0))</f>
        <v/>
      </c>
      <c r="P307" s="9" t="n"/>
      <c r="Q307" s="23">
        <f>IF($B307="","",IF(OR($C307="",$D307="",$E307="",$F307="",$G307="",$H307=""),"À compléter",IF(OR($J307&lt;0,$H307&gt;$J307,$N307=0),"À corriger",IF($P307="","À approuver",IF($P307="Refusé","Refusée",IF($P307="Approuvé","Approuvée","À approuver"))))))</f>
        <v/>
      </c>
    </row>
    <row r="308">
      <c r="A308" s="19">
        <f>IF($B308="","",ROW()-5)</f>
        <v/>
      </c>
      <c r="B308" s="8" t="n"/>
      <c r="C308" s="13" t="n"/>
      <c r="D308" s="9" t="n"/>
      <c r="E308" s="9" t="n"/>
      <c r="F308" s="20" t="n"/>
      <c r="G308" s="20" t="n"/>
      <c r="H308" s="7" t="n"/>
      <c r="I308" s="21">
        <f>IF($B308="","",IFERROR(IF(OR(WEEKDAY($B308,2)&gt;5,COUNTIF('Paramètres'!$E$5:$E$54,$B308)&gt;0),0,VLOOKUP($C308,'Employés'!$A$5:$F$104,5,FALSE)/'Paramètres'!$B$7),0))</f>
        <v/>
      </c>
      <c r="J308" s="21">
        <f>IF(OR($F308="",$G308=""),"",IFERROR(($G308-$F308+IF($G308&lt;$F308,1,0))*24,0))</f>
        <v/>
      </c>
      <c r="K308" s="21">
        <f>IF($J308="","",IFERROR(MAX(0,$J308-$H308),0))</f>
        <v/>
      </c>
      <c r="L308" s="21">
        <f>IF($K308="","",IFERROR(MIN($K308,'Paramètres'!$B$5),0))</f>
        <v/>
      </c>
      <c r="M308" s="21">
        <f>IF($K308="","",IFERROR(MAX(0,$K308-'Paramètres'!$B$5),0))</f>
        <v/>
      </c>
      <c r="N308" s="22">
        <f>IF($C308="","",IFERROR(VLOOKUP($C308,'Employés'!$A$5:$F$104,4,FALSE),0))</f>
        <v/>
      </c>
      <c r="O308" s="22">
        <f>IF($B308="","",IFERROR(($L308*$N308)+($M308*$N308*'Paramètres'!$B$6),0))</f>
        <v/>
      </c>
      <c r="P308" s="9" t="n"/>
      <c r="Q308" s="23">
        <f>IF($B308="","",IF(OR($C308="",$D308="",$E308="",$F308="",$G308="",$H308=""),"À compléter",IF(OR($J308&lt;0,$H308&gt;$J308,$N308=0),"À corriger",IF($P308="","À approuver",IF($P308="Refusé","Refusée",IF($P308="Approuvé","Approuvée","À approuver"))))))</f>
        <v/>
      </c>
    </row>
    <row r="309">
      <c r="A309" s="19">
        <f>IF($B309="","",ROW()-5)</f>
        <v/>
      </c>
      <c r="B309" s="8" t="n"/>
      <c r="C309" s="13" t="n"/>
      <c r="D309" s="9" t="n"/>
      <c r="E309" s="9" t="n"/>
      <c r="F309" s="20" t="n"/>
      <c r="G309" s="20" t="n"/>
      <c r="H309" s="7" t="n"/>
      <c r="I309" s="21">
        <f>IF($B309="","",IFERROR(IF(OR(WEEKDAY($B309,2)&gt;5,COUNTIF('Paramètres'!$E$5:$E$54,$B309)&gt;0),0,VLOOKUP($C309,'Employés'!$A$5:$F$104,5,FALSE)/'Paramètres'!$B$7),0))</f>
        <v/>
      </c>
      <c r="J309" s="21">
        <f>IF(OR($F309="",$G309=""),"",IFERROR(($G309-$F309+IF($G309&lt;$F309,1,0))*24,0))</f>
        <v/>
      </c>
      <c r="K309" s="21">
        <f>IF($J309="","",IFERROR(MAX(0,$J309-$H309),0))</f>
        <v/>
      </c>
      <c r="L309" s="21">
        <f>IF($K309="","",IFERROR(MIN($K309,'Paramètres'!$B$5),0))</f>
        <v/>
      </c>
      <c r="M309" s="21">
        <f>IF($K309="","",IFERROR(MAX(0,$K309-'Paramètres'!$B$5),0))</f>
        <v/>
      </c>
      <c r="N309" s="22">
        <f>IF($C309="","",IFERROR(VLOOKUP($C309,'Employés'!$A$5:$F$104,4,FALSE),0))</f>
        <v/>
      </c>
      <c r="O309" s="22">
        <f>IF($B309="","",IFERROR(($L309*$N309)+($M309*$N309*'Paramètres'!$B$6),0))</f>
        <v/>
      </c>
      <c r="P309" s="9" t="n"/>
      <c r="Q309" s="23">
        <f>IF($B309="","",IF(OR($C309="",$D309="",$E309="",$F309="",$G309="",$H309=""),"À compléter",IF(OR($J309&lt;0,$H309&gt;$J309,$N309=0),"À corriger",IF($P309="","À approuver",IF($P309="Refusé","Refusée",IF($P309="Approuvé","Approuvée","À approuver"))))))</f>
        <v/>
      </c>
    </row>
    <row r="310">
      <c r="A310" s="19">
        <f>IF($B310="","",ROW()-5)</f>
        <v/>
      </c>
      <c r="B310" s="8" t="n"/>
      <c r="C310" s="13" t="n"/>
      <c r="D310" s="9" t="n"/>
      <c r="E310" s="9" t="n"/>
      <c r="F310" s="20" t="n"/>
      <c r="G310" s="20" t="n"/>
      <c r="H310" s="7" t="n"/>
      <c r="I310" s="21">
        <f>IF($B310="","",IFERROR(IF(OR(WEEKDAY($B310,2)&gt;5,COUNTIF('Paramètres'!$E$5:$E$54,$B310)&gt;0),0,VLOOKUP($C310,'Employés'!$A$5:$F$104,5,FALSE)/'Paramètres'!$B$7),0))</f>
        <v/>
      </c>
      <c r="J310" s="21">
        <f>IF(OR($F310="",$G310=""),"",IFERROR(($G310-$F310+IF($G310&lt;$F310,1,0))*24,0))</f>
        <v/>
      </c>
      <c r="K310" s="21">
        <f>IF($J310="","",IFERROR(MAX(0,$J310-$H310),0))</f>
        <v/>
      </c>
      <c r="L310" s="21">
        <f>IF($K310="","",IFERROR(MIN($K310,'Paramètres'!$B$5),0))</f>
        <v/>
      </c>
      <c r="M310" s="21">
        <f>IF($K310="","",IFERROR(MAX(0,$K310-'Paramètres'!$B$5),0))</f>
        <v/>
      </c>
      <c r="N310" s="22">
        <f>IF($C310="","",IFERROR(VLOOKUP($C310,'Employés'!$A$5:$F$104,4,FALSE),0))</f>
        <v/>
      </c>
      <c r="O310" s="22">
        <f>IF($B310="","",IFERROR(($L310*$N310)+($M310*$N310*'Paramètres'!$B$6),0))</f>
        <v/>
      </c>
      <c r="P310" s="9" t="n"/>
      <c r="Q310" s="23">
        <f>IF($B310="","",IF(OR($C310="",$D310="",$E310="",$F310="",$G310="",$H310=""),"À compléter",IF(OR($J310&lt;0,$H310&gt;$J310,$N310=0),"À corriger",IF($P310="","À approuver",IF($P310="Refusé","Refusée",IF($P310="Approuvé","Approuvée","À approuver"))))))</f>
        <v/>
      </c>
    </row>
    <row r="311">
      <c r="A311" s="19">
        <f>IF($B311="","",ROW()-5)</f>
        <v/>
      </c>
      <c r="B311" s="8" t="n"/>
      <c r="C311" s="13" t="n"/>
      <c r="D311" s="9" t="n"/>
      <c r="E311" s="9" t="n"/>
      <c r="F311" s="20" t="n"/>
      <c r="G311" s="20" t="n"/>
      <c r="H311" s="7" t="n"/>
      <c r="I311" s="21">
        <f>IF($B311="","",IFERROR(IF(OR(WEEKDAY($B311,2)&gt;5,COUNTIF('Paramètres'!$E$5:$E$54,$B311)&gt;0),0,VLOOKUP($C311,'Employés'!$A$5:$F$104,5,FALSE)/'Paramètres'!$B$7),0))</f>
        <v/>
      </c>
      <c r="J311" s="21">
        <f>IF(OR($F311="",$G311=""),"",IFERROR(($G311-$F311+IF($G311&lt;$F311,1,0))*24,0))</f>
        <v/>
      </c>
      <c r="K311" s="21">
        <f>IF($J311="","",IFERROR(MAX(0,$J311-$H311),0))</f>
        <v/>
      </c>
      <c r="L311" s="21">
        <f>IF($K311="","",IFERROR(MIN($K311,'Paramètres'!$B$5),0))</f>
        <v/>
      </c>
      <c r="M311" s="21">
        <f>IF($K311="","",IFERROR(MAX(0,$K311-'Paramètres'!$B$5),0))</f>
        <v/>
      </c>
      <c r="N311" s="22">
        <f>IF($C311="","",IFERROR(VLOOKUP($C311,'Employés'!$A$5:$F$104,4,FALSE),0))</f>
        <v/>
      </c>
      <c r="O311" s="22">
        <f>IF($B311="","",IFERROR(($L311*$N311)+($M311*$N311*'Paramètres'!$B$6),0))</f>
        <v/>
      </c>
      <c r="P311" s="9" t="n"/>
      <c r="Q311" s="23">
        <f>IF($B311="","",IF(OR($C311="",$D311="",$E311="",$F311="",$G311="",$H311=""),"À compléter",IF(OR($J311&lt;0,$H311&gt;$J311,$N311=0),"À corriger",IF($P311="","À approuver",IF($P311="Refusé","Refusée",IF($P311="Approuvé","Approuvée","À approuver"))))))</f>
        <v/>
      </c>
    </row>
    <row r="312">
      <c r="A312" s="19">
        <f>IF($B312="","",ROW()-5)</f>
        <v/>
      </c>
      <c r="B312" s="8" t="n"/>
      <c r="C312" s="13" t="n"/>
      <c r="D312" s="9" t="n"/>
      <c r="E312" s="9" t="n"/>
      <c r="F312" s="20" t="n"/>
      <c r="G312" s="20" t="n"/>
      <c r="H312" s="7" t="n"/>
      <c r="I312" s="21">
        <f>IF($B312="","",IFERROR(IF(OR(WEEKDAY($B312,2)&gt;5,COUNTIF('Paramètres'!$E$5:$E$54,$B312)&gt;0),0,VLOOKUP($C312,'Employés'!$A$5:$F$104,5,FALSE)/'Paramètres'!$B$7),0))</f>
        <v/>
      </c>
      <c r="J312" s="21">
        <f>IF(OR($F312="",$G312=""),"",IFERROR(($G312-$F312+IF($G312&lt;$F312,1,0))*24,0))</f>
        <v/>
      </c>
      <c r="K312" s="21">
        <f>IF($J312="","",IFERROR(MAX(0,$J312-$H312),0))</f>
        <v/>
      </c>
      <c r="L312" s="21">
        <f>IF($K312="","",IFERROR(MIN($K312,'Paramètres'!$B$5),0))</f>
        <v/>
      </c>
      <c r="M312" s="21">
        <f>IF($K312="","",IFERROR(MAX(0,$K312-'Paramètres'!$B$5),0))</f>
        <v/>
      </c>
      <c r="N312" s="22">
        <f>IF($C312="","",IFERROR(VLOOKUP($C312,'Employés'!$A$5:$F$104,4,FALSE),0))</f>
        <v/>
      </c>
      <c r="O312" s="22">
        <f>IF($B312="","",IFERROR(($L312*$N312)+($M312*$N312*'Paramètres'!$B$6),0))</f>
        <v/>
      </c>
      <c r="P312" s="9" t="n"/>
      <c r="Q312" s="23">
        <f>IF($B312="","",IF(OR($C312="",$D312="",$E312="",$F312="",$G312="",$H312=""),"À compléter",IF(OR($J312&lt;0,$H312&gt;$J312,$N312=0),"À corriger",IF($P312="","À approuver",IF($P312="Refusé","Refusée",IF($P312="Approuvé","Approuvée","À approuver"))))))</f>
        <v/>
      </c>
    </row>
    <row r="313">
      <c r="A313" s="19">
        <f>IF($B313="","",ROW()-5)</f>
        <v/>
      </c>
      <c r="B313" s="8" t="n"/>
      <c r="C313" s="13" t="n"/>
      <c r="D313" s="9" t="n"/>
      <c r="E313" s="9" t="n"/>
      <c r="F313" s="20" t="n"/>
      <c r="G313" s="20" t="n"/>
      <c r="H313" s="7" t="n"/>
      <c r="I313" s="21">
        <f>IF($B313="","",IFERROR(IF(OR(WEEKDAY($B313,2)&gt;5,COUNTIF('Paramètres'!$E$5:$E$54,$B313)&gt;0),0,VLOOKUP($C313,'Employés'!$A$5:$F$104,5,FALSE)/'Paramètres'!$B$7),0))</f>
        <v/>
      </c>
      <c r="J313" s="21">
        <f>IF(OR($F313="",$G313=""),"",IFERROR(($G313-$F313+IF($G313&lt;$F313,1,0))*24,0))</f>
        <v/>
      </c>
      <c r="K313" s="21">
        <f>IF($J313="","",IFERROR(MAX(0,$J313-$H313),0))</f>
        <v/>
      </c>
      <c r="L313" s="21">
        <f>IF($K313="","",IFERROR(MIN($K313,'Paramètres'!$B$5),0))</f>
        <v/>
      </c>
      <c r="M313" s="21">
        <f>IF($K313="","",IFERROR(MAX(0,$K313-'Paramètres'!$B$5),0))</f>
        <v/>
      </c>
      <c r="N313" s="22">
        <f>IF($C313="","",IFERROR(VLOOKUP($C313,'Employés'!$A$5:$F$104,4,FALSE),0))</f>
        <v/>
      </c>
      <c r="O313" s="22">
        <f>IF($B313="","",IFERROR(($L313*$N313)+($M313*$N313*'Paramètres'!$B$6),0))</f>
        <v/>
      </c>
      <c r="P313" s="9" t="n"/>
      <c r="Q313" s="23">
        <f>IF($B313="","",IF(OR($C313="",$D313="",$E313="",$F313="",$G313="",$H313=""),"À compléter",IF(OR($J313&lt;0,$H313&gt;$J313,$N313=0),"À corriger",IF($P313="","À approuver",IF($P313="Refusé","Refusée",IF($P313="Approuvé","Approuvée","À approuver"))))))</f>
        <v/>
      </c>
    </row>
    <row r="314">
      <c r="A314" s="19">
        <f>IF($B314="","",ROW()-5)</f>
        <v/>
      </c>
      <c r="B314" s="8" t="n"/>
      <c r="C314" s="13" t="n"/>
      <c r="D314" s="9" t="n"/>
      <c r="E314" s="9" t="n"/>
      <c r="F314" s="20" t="n"/>
      <c r="G314" s="20" t="n"/>
      <c r="H314" s="7" t="n"/>
      <c r="I314" s="21">
        <f>IF($B314="","",IFERROR(IF(OR(WEEKDAY($B314,2)&gt;5,COUNTIF('Paramètres'!$E$5:$E$54,$B314)&gt;0),0,VLOOKUP($C314,'Employés'!$A$5:$F$104,5,FALSE)/'Paramètres'!$B$7),0))</f>
        <v/>
      </c>
      <c r="J314" s="21">
        <f>IF(OR($F314="",$G314=""),"",IFERROR(($G314-$F314+IF($G314&lt;$F314,1,0))*24,0))</f>
        <v/>
      </c>
      <c r="K314" s="21">
        <f>IF($J314="","",IFERROR(MAX(0,$J314-$H314),0))</f>
        <v/>
      </c>
      <c r="L314" s="21">
        <f>IF($K314="","",IFERROR(MIN($K314,'Paramètres'!$B$5),0))</f>
        <v/>
      </c>
      <c r="M314" s="21">
        <f>IF($K314="","",IFERROR(MAX(0,$K314-'Paramètres'!$B$5),0))</f>
        <v/>
      </c>
      <c r="N314" s="22">
        <f>IF($C314="","",IFERROR(VLOOKUP($C314,'Employés'!$A$5:$F$104,4,FALSE),0))</f>
        <v/>
      </c>
      <c r="O314" s="22">
        <f>IF($B314="","",IFERROR(($L314*$N314)+($M314*$N314*'Paramètres'!$B$6),0))</f>
        <v/>
      </c>
      <c r="P314" s="9" t="n"/>
      <c r="Q314" s="23">
        <f>IF($B314="","",IF(OR($C314="",$D314="",$E314="",$F314="",$G314="",$H314=""),"À compléter",IF(OR($J314&lt;0,$H314&gt;$J314,$N314=0),"À corriger",IF($P314="","À approuver",IF($P314="Refusé","Refusée",IF($P314="Approuvé","Approuvée","À approuver"))))))</f>
        <v/>
      </c>
    </row>
    <row r="315">
      <c r="A315" s="19">
        <f>IF($B315="","",ROW()-5)</f>
        <v/>
      </c>
      <c r="B315" s="8" t="n"/>
      <c r="C315" s="13" t="n"/>
      <c r="D315" s="9" t="n"/>
      <c r="E315" s="9" t="n"/>
      <c r="F315" s="20" t="n"/>
      <c r="G315" s="20" t="n"/>
      <c r="H315" s="7" t="n"/>
      <c r="I315" s="21">
        <f>IF($B315="","",IFERROR(IF(OR(WEEKDAY($B315,2)&gt;5,COUNTIF('Paramètres'!$E$5:$E$54,$B315)&gt;0),0,VLOOKUP($C315,'Employés'!$A$5:$F$104,5,FALSE)/'Paramètres'!$B$7),0))</f>
        <v/>
      </c>
      <c r="J315" s="21">
        <f>IF(OR($F315="",$G315=""),"",IFERROR(($G315-$F315+IF($G315&lt;$F315,1,0))*24,0))</f>
        <v/>
      </c>
      <c r="K315" s="21">
        <f>IF($J315="","",IFERROR(MAX(0,$J315-$H315),0))</f>
        <v/>
      </c>
      <c r="L315" s="21">
        <f>IF($K315="","",IFERROR(MIN($K315,'Paramètres'!$B$5),0))</f>
        <v/>
      </c>
      <c r="M315" s="21">
        <f>IF($K315="","",IFERROR(MAX(0,$K315-'Paramètres'!$B$5),0))</f>
        <v/>
      </c>
      <c r="N315" s="22">
        <f>IF($C315="","",IFERROR(VLOOKUP($C315,'Employés'!$A$5:$F$104,4,FALSE),0))</f>
        <v/>
      </c>
      <c r="O315" s="22">
        <f>IF($B315="","",IFERROR(($L315*$N315)+($M315*$N315*'Paramètres'!$B$6),0))</f>
        <v/>
      </c>
      <c r="P315" s="9" t="n"/>
      <c r="Q315" s="23">
        <f>IF($B315="","",IF(OR($C315="",$D315="",$E315="",$F315="",$G315="",$H315=""),"À compléter",IF(OR($J315&lt;0,$H315&gt;$J315,$N315=0),"À corriger",IF($P315="","À approuver",IF($P315="Refusé","Refusée",IF($P315="Approuvé","Approuvée","À approuver"))))))</f>
        <v/>
      </c>
    </row>
    <row r="316">
      <c r="A316" s="19">
        <f>IF($B316="","",ROW()-5)</f>
        <v/>
      </c>
      <c r="B316" s="8" t="n"/>
      <c r="C316" s="13" t="n"/>
      <c r="D316" s="9" t="n"/>
      <c r="E316" s="9" t="n"/>
      <c r="F316" s="20" t="n"/>
      <c r="G316" s="20" t="n"/>
      <c r="H316" s="7" t="n"/>
      <c r="I316" s="21">
        <f>IF($B316="","",IFERROR(IF(OR(WEEKDAY($B316,2)&gt;5,COUNTIF('Paramètres'!$E$5:$E$54,$B316)&gt;0),0,VLOOKUP($C316,'Employés'!$A$5:$F$104,5,FALSE)/'Paramètres'!$B$7),0))</f>
        <v/>
      </c>
      <c r="J316" s="21">
        <f>IF(OR($F316="",$G316=""),"",IFERROR(($G316-$F316+IF($G316&lt;$F316,1,0))*24,0))</f>
        <v/>
      </c>
      <c r="K316" s="21">
        <f>IF($J316="","",IFERROR(MAX(0,$J316-$H316),0))</f>
        <v/>
      </c>
      <c r="L316" s="21">
        <f>IF($K316="","",IFERROR(MIN($K316,'Paramètres'!$B$5),0))</f>
        <v/>
      </c>
      <c r="M316" s="21">
        <f>IF($K316="","",IFERROR(MAX(0,$K316-'Paramètres'!$B$5),0))</f>
        <v/>
      </c>
      <c r="N316" s="22">
        <f>IF($C316="","",IFERROR(VLOOKUP($C316,'Employés'!$A$5:$F$104,4,FALSE),0))</f>
        <v/>
      </c>
      <c r="O316" s="22">
        <f>IF($B316="","",IFERROR(($L316*$N316)+($M316*$N316*'Paramètres'!$B$6),0))</f>
        <v/>
      </c>
      <c r="P316" s="9" t="n"/>
      <c r="Q316" s="23">
        <f>IF($B316="","",IF(OR($C316="",$D316="",$E316="",$F316="",$G316="",$H316=""),"À compléter",IF(OR($J316&lt;0,$H316&gt;$J316,$N316=0),"À corriger",IF($P316="","À approuver",IF($P316="Refusé","Refusée",IF($P316="Approuvé","Approuvée","À approuver"))))))</f>
        <v/>
      </c>
    </row>
    <row r="317">
      <c r="A317" s="19">
        <f>IF($B317="","",ROW()-5)</f>
        <v/>
      </c>
      <c r="B317" s="8" t="n"/>
      <c r="C317" s="13" t="n"/>
      <c r="D317" s="9" t="n"/>
      <c r="E317" s="9" t="n"/>
      <c r="F317" s="20" t="n"/>
      <c r="G317" s="20" t="n"/>
      <c r="H317" s="7" t="n"/>
      <c r="I317" s="21">
        <f>IF($B317="","",IFERROR(IF(OR(WEEKDAY($B317,2)&gt;5,COUNTIF('Paramètres'!$E$5:$E$54,$B317)&gt;0),0,VLOOKUP($C317,'Employés'!$A$5:$F$104,5,FALSE)/'Paramètres'!$B$7),0))</f>
        <v/>
      </c>
      <c r="J317" s="21">
        <f>IF(OR($F317="",$G317=""),"",IFERROR(($G317-$F317+IF($G317&lt;$F317,1,0))*24,0))</f>
        <v/>
      </c>
      <c r="K317" s="21">
        <f>IF($J317="","",IFERROR(MAX(0,$J317-$H317),0))</f>
        <v/>
      </c>
      <c r="L317" s="21">
        <f>IF($K317="","",IFERROR(MIN($K317,'Paramètres'!$B$5),0))</f>
        <v/>
      </c>
      <c r="M317" s="21">
        <f>IF($K317="","",IFERROR(MAX(0,$K317-'Paramètres'!$B$5),0))</f>
        <v/>
      </c>
      <c r="N317" s="22">
        <f>IF($C317="","",IFERROR(VLOOKUP($C317,'Employés'!$A$5:$F$104,4,FALSE),0))</f>
        <v/>
      </c>
      <c r="O317" s="22">
        <f>IF($B317="","",IFERROR(($L317*$N317)+($M317*$N317*'Paramètres'!$B$6),0))</f>
        <v/>
      </c>
      <c r="P317" s="9" t="n"/>
      <c r="Q317" s="23">
        <f>IF($B317="","",IF(OR($C317="",$D317="",$E317="",$F317="",$G317="",$H317=""),"À compléter",IF(OR($J317&lt;0,$H317&gt;$J317,$N317=0),"À corriger",IF($P317="","À approuver",IF($P317="Refusé","Refusée",IF($P317="Approuvé","Approuvée","À approuver"))))))</f>
        <v/>
      </c>
    </row>
    <row r="318">
      <c r="A318" s="19">
        <f>IF($B318="","",ROW()-5)</f>
        <v/>
      </c>
      <c r="B318" s="8" t="n"/>
      <c r="C318" s="13" t="n"/>
      <c r="D318" s="9" t="n"/>
      <c r="E318" s="9" t="n"/>
      <c r="F318" s="20" t="n"/>
      <c r="G318" s="20" t="n"/>
      <c r="H318" s="7" t="n"/>
      <c r="I318" s="21">
        <f>IF($B318="","",IFERROR(IF(OR(WEEKDAY($B318,2)&gt;5,COUNTIF('Paramètres'!$E$5:$E$54,$B318)&gt;0),0,VLOOKUP($C318,'Employés'!$A$5:$F$104,5,FALSE)/'Paramètres'!$B$7),0))</f>
        <v/>
      </c>
      <c r="J318" s="21">
        <f>IF(OR($F318="",$G318=""),"",IFERROR(($G318-$F318+IF($G318&lt;$F318,1,0))*24,0))</f>
        <v/>
      </c>
      <c r="K318" s="21">
        <f>IF($J318="","",IFERROR(MAX(0,$J318-$H318),0))</f>
        <v/>
      </c>
      <c r="L318" s="21">
        <f>IF($K318="","",IFERROR(MIN($K318,'Paramètres'!$B$5),0))</f>
        <v/>
      </c>
      <c r="M318" s="21">
        <f>IF($K318="","",IFERROR(MAX(0,$K318-'Paramètres'!$B$5),0))</f>
        <v/>
      </c>
      <c r="N318" s="22">
        <f>IF($C318="","",IFERROR(VLOOKUP($C318,'Employés'!$A$5:$F$104,4,FALSE),0))</f>
        <v/>
      </c>
      <c r="O318" s="22">
        <f>IF($B318="","",IFERROR(($L318*$N318)+($M318*$N318*'Paramètres'!$B$6),0))</f>
        <v/>
      </c>
      <c r="P318" s="9" t="n"/>
      <c r="Q318" s="23">
        <f>IF($B318="","",IF(OR($C318="",$D318="",$E318="",$F318="",$G318="",$H318=""),"À compléter",IF(OR($J318&lt;0,$H318&gt;$J318,$N318=0),"À corriger",IF($P318="","À approuver",IF($P318="Refusé","Refusée",IF($P318="Approuvé","Approuvée","À approuver"))))))</f>
        <v/>
      </c>
    </row>
    <row r="319">
      <c r="A319" s="19">
        <f>IF($B319="","",ROW()-5)</f>
        <v/>
      </c>
      <c r="B319" s="8" t="n"/>
      <c r="C319" s="13" t="n"/>
      <c r="D319" s="9" t="n"/>
      <c r="E319" s="9" t="n"/>
      <c r="F319" s="20" t="n"/>
      <c r="G319" s="20" t="n"/>
      <c r="H319" s="7" t="n"/>
      <c r="I319" s="21">
        <f>IF($B319="","",IFERROR(IF(OR(WEEKDAY($B319,2)&gt;5,COUNTIF('Paramètres'!$E$5:$E$54,$B319)&gt;0),0,VLOOKUP($C319,'Employés'!$A$5:$F$104,5,FALSE)/'Paramètres'!$B$7),0))</f>
        <v/>
      </c>
      <c r="J319" s="21">
        <f>IF(OR($F319="",$G319=""),"",IFERROR(($G319-$F319+IF($G319&lt;$F319,1,0))*24,0))</f>
        <v/>
      </c>
      <c r="K319" s="21">
        <f>IF($J319="","",IFERROR(MAX(0,$J319-$H319),0))</f>
        <v/>
      </c>
      <c r="L319" s="21">
        <f>IF($K319="","",IFERROR(MIN($K319,'Paramètres'!$B$5),0))</f>
        <v/>
      </c>
      <c r="M319" s="21">
        <f>IF($K319="","",IFERROR(MAX(0,$K319-'Paramètres'!$B$5),0))</f>
        <v/>
      </c>
      <c r="N319" s="22">
        <f>IF($C319="","",IFERROR(VLOOKUP($C319,'Employés'!$A$5:$F$104,4,FALSE),0))</f>
        <v/>
      </c>
      <c r="O319" s="22">
        <f>IF($B319="","",IFERROR(($L319*$N319)+($M319*$N319*'Paramètres'!$B$6),0))</f>
        <v/>
      </c>
      <c r="P319" s="9" t="n"/>
      <c r="Q319" s="23">
        <f>IF($B319="","",IF(OR($C319="",$D319="",$E319="",$F319="",$G319="",$H319=""),"À compléter",IF(OR($J319&lt;0,$H319&gt;$J319,$N319=0),"À corriger",IF($P319="","À approuver",IF($P319="Refusé","Refusée",IF($P319="Approuvé","Approuvée","À approuver"))))))</f>
        <v/>
      </c>
    </row>
    <row r="320">
      <c r="A320" s="19">
        <f>IF($B320="","",ROW()-5)</f>
        <v/>
      </c>
      <c r="B320" s="8" t="n"/>
      <c r="C320" s="13" t="n"/>
      <c r="D320" s="9" t="n"/>
      <c r="E320" s="9" t="n"/>
      <c r="F320" s="20" t="n"/>
      <c r="G320" s="20" t="n"/>
      <c r="H320" s="7" t="n"/>
      <c r="I320" s="21">
        <f>IF($B320="","",IFERROR(IF(OR(WEEKDAY($B320,2)&gt;5,COUNTIF('Paramètres'!$E$5:$E$54,$B320)&gt;0),0,VLOOKUP($C320,'Employés'!$A$5:$F$104,5,FALSE)/'Paramètres'!$B$7),0))</f>
        <v/>
      </c>
      <c r="J320" s="21">
        <f>IF(OR($F320="",$G320=""),"",IFERROR(($G320-$F320+IF($G320&lt;$F320,1,0))*24,0))</f>
        <v/>
      </c>
      <c r="K320" s="21">
        <f>IF($J320="","",IFERROR(MAX(0,$J320-$H320),0))</f>
        <v/>
      </c>
      <c r="L320" s="21">
        <f>IF($K320="","",IFERROR(MIN($K320,'Paramètres'!$B$5),0))</f>
        <v/>
      </c>
      <c r="M320" s="21">
        <f>IF($K320="","",IFERROR(MAX(0,$K320-'Paramètres'!$B$5),0))</f>
        <v/>
      </c>
      <c r="N320" s="22">
        <f>IF($C320="","",IFERROR(VLOOKUP($C320,'Employés'!$A$5:$F$104,4,FALSE),0))</f>
        <v/>
      </c>
      <c r="O320" s="22">
        <f>IF($B320="","",IFERROR(($L320*$N320)+($M320*$N320*'Paramètres'!$B$6),0))</f>
        <v/>
      </c>
      <c r="P320" s="9" t="n"/>
      <c r="Q320" s="23">
        <f>IF($B320="","",IF(OR($C320="",$D320="",$E320="",$F320="",$G320="",$H320=""),"À compléter",IF(OR($J320&lt;0,$H320&gt;$J320,$N320=0),"À corriger",IF($P320="","À approuver",IF($P320="Refusé","Refusée",IF($P320="Approuvé","Approuvée","À approuver"))))))</f>
        <v/>
      </c>
    </row>
    <row r="321">
      <c r="A321" s="19">
        <f>IF($B321="","",ROW()-5)</f>
        <v/>
      </c>
      <c r="B321" s="8" t="n"/>
      <c r="C321" s="13" t="n"/>
      <c r="D321" s="9" t="n"/>
      <c r="E321" s="9" t="n"/>
      <c r="F321" s="20" t="n"/>
      <c r="G321" s="20" t="n"/>
      <c r="H321" s="7" t="n"/>
      <c r="I321" s="21">
        <f>IF($B321="","",IFERROR(IF(OR(WEEKDAY($B321,2)&gt;5,COUNTIF('Paramètres'!$E$5:$E$54,$B321)&gt;0),0,VLOOKUP($C321,'Employés'!$A$5:$F$104,5,FALSE)/'Paramètres'!$B$7),0))</f>
        <v/>
      </c>
      <c r="J321" s="21">
        <f>IF(OR($F321="",$G321=""),"",IFERROR(($G321-$F321+IF($G321&lt;$F321,1,0))*24,0))</f>
        <v/>
      </c>
      <c r="K321" s="21">
        <f>IF($J321="","",IFERROR(MAX(0,$J321-$H321),0))</f>
        <v/>
      </c>
      <c r="L321" s="21">
        <f>IF($K321="","",IFERROR(MIN($K321,'Paramètres'!$B$5),0))</f>
        <v/>
      </c>
      <c r="M321" s="21">
        <f>IF($K321="","",IFERROR(MAX(0,$K321-'Paramètres'!$B$5),0))</f>
        <v/>
      </c>
      <c r="N321" s="22">
        <f>IF($C321="","",IFERROR(VLOOKUP($C321,'Employés'!$A$5:$F$104,4,FALSE),0))</f>
        <v/>
      </c>
      <c r="O321" s="22">
        <f>IF($B321="","",IFERROR(($L321*$N321)+($M321*$N321*'Paramètres'!$B$6),0))</f>
        <v/>
      </c>
      <c r="P321" s="9" t="n"/>
      <c r="Q321" s="23">
        <f>IF($B321="","",IF(OR($C321="",$D321="",$E321="",$F321="",$G321="",$H321=""),"À compléter",IF(OR($J321&lt;0,$H321&gt;$J321,$N321=0),"À corriger",IF($P321="","À approuver",IF($P321="Refusé","Refusée",IF($P321="Approuvé","Approuvée","À approuver"))))))</f>
        <v/>
      </c>
    </row>
    <row r="322">
      <c r="A322" s="19">
        <f>IF($B322="","",ROW()-5)</f>
        <v/>
      </c>
      <c r="B322" s="8" t="n"/>
      <c r="C322" s="13" t="n"/>
      <c r="D322" s="9" t="n"/>
      <c r="E322" s="9" t="n"/>
      <c r="F322" s="20" t="n"/>
      <c r="G322" s="20" t="n"/>
      <c r="H322" s="7" t="n"/>
      <c r="I322" s="21">
        <f>IF($B322="","",IFERROR(IF(OR(WEEKDAY($B322,2)&gt;5,COUNTIF('Paramètres'!$E$5:$E$54,$B322)&gt;0),0,VLOOKUP($C322,'Employés'!$A$5:$F$104,5,FALSE)/'Paramètres'!$B$7),0))</f>
        <v/>
      </c>
      <c r="J322" s="21">
        <f>IF(OR($F322="",$G322=""),"",IFERROR(($G322-$F322+IF($G322&lt;$F322,1,0))*24,0))</f>
        <v/>
      </c>
      <c r="K322" s="21">
        <f>IF($J322="","",IFERROR(MAX(0,$J322-$H322),0))</f>
        <v/>
      </c>
      <c r="L322" s="21">
        <f>IF($K322="","",IFERROR(MIN($K322,'Paramètres'!$B$5),0))</f>
        <v/>
      </c>
      <c r="M322" s="21">
        <f>IF($K322="","",IFERROR(MAX(0,$K322-'Paramètres'!$B$5),0))</f>
        <v/>
      </c>
      <c r="N322" s="22">
        <f>IF($C322="","",IFERROR(VLOOKUP($C322,'Employés'!$A$5:$F$104,4,FALSE),0))</f>
        <v/>
      </c>
      <c r="O322" s="22">
        <f>IF($B322="","",IFERROR(($L322*$N322)+($M322*$N322*'Paramètres'!$B$6),0))</f>
        <v/>
      </c>
      <c r="P322" s="9" t="n"/>
      <c r="Q322" s="23">
        <f>IF($B322="","",IF(OR($C322="",$D322="",$E322="",$F322="",$G322="",$H322=""),"À compléter",IF(OR($J322&lt;0,$H322&gt;$J322,$N322=0),"À corriger",IF($P322="","À approuver",IF($P322="Refusé","Refusée",IF($P322="Approuvé","Approuvée","À approuver"))))))</f>
        <v/>
      </c>
    </row>
    <row r="323">
      <c r="A323" s="19">
        <f>IF($B323="","",ROW()-5)</f>
        <v/>
      </c>
      <c r="B323" s="8" t="n"/>
      <c r="C323" s="13" t="n"/>
      <c r="D323" s="9" t="n"/>
      <c r="E323" s="9" t="n"/>
      <c r="F323" s="20" t="n"/>
      <c r="G323" s="20" t="n"/>
      <c r="H323" s="7" t="n"/>
      <c r="I323" s="21">
        <f>IF($B323="","",IFERROR(IF(OR(WEEKDAY($B323,2)&gt;5,COUNTIF('Paramètres'!$E$5:$E$54,$B323)&gt;0),0,VLOOKUP($C323,'Employés'!$A$5:$F$104,5,FALSE)/'Paramètres'!$B$7),0))</f>
        <v/>
      </c>
      <c r="J323" s="21">
        <f>IF(OR($F323="",$G323=""),"",IFERROR(($G323-$F323+IF($G323&lt;$F323,1,0))*24,0))</f>
        <v/>
      </c>
      <c r="K323" s="21">
        <f>IF($J323="","",IFERROR(MAX(0,$J323-$H323),0))</f>
        <v/>
      </c>
      <c r="L323" s="21">
        <f>IF($K323="","",IFERROR(MIN($K323,'Paramètres'!$B$5),0))</f>
        <v/>
      </c>
      <c r="M323" s="21">
        <f>IF($K323="","",IFERROR(MAX(0,$K323-'Paramètres'!$B$5),0))</f>
        <v/>
      </c>
      <c r="N323" s="22">
        <f>IF($C323="","",IFERROR(VLOOKUP($C323,'Employés'!$A$5:$F$104,4,FALSE),0))</f>
        <v/>
      </c>
      <c r="O323" s="22">
        <f>IF($B323="","",IFERROR(($L323*$N323)+($M323*$N323*'Paramètres'!$B$6),0))</f>
        <v/>
      </c>
      <c r="P323" s="9" t="n"/>
      <c r="Q323" s="23">
        <f>IF($B323="","",IF(OR($C323="",$D323="",$E323="",$F323="",$G323="",$H323=""),"À compléter",IF(OR($J323&lt;0,$H323&gt;$J323,$N323=0),"À corriger",IF($P323="","À approuver",IF($P323="Refusé","Refusée",IF($P323="Approuvé","Approuvée","À approuver"))))))</f>
        <v/>
      </c>
    </row>
    <row r="324">
      <c r="A324" s="19">
        <f>IF($B324="","",ROW()-5)</f>
        <v/>
      </c>
      <c r="B324" s="8" t="n"/>
      <c r="C324" s="13" t="n"/>
      <c r="D324" s="9" t="n"/>
      <c r="E324" s="9" t="n"/>
      <c r="F324" s="20" t="n"/>
      <c r="G324" s="20" t="n"/>
      <c r="H324" s="7" t="n"/>
      <c r="I324" s="21">
        <f>IF($B324="","",IFERROR(IF(OR(WEEKDAY($B324,2)&gt;5,COUNTIF('Paramètres'!$E$5:$E$54,$B324)&gt;0),0,VLOOKUP($C324,'Employés'!$A$5:$F$104,5,FALSE)/'Paramètres'!$B$7),0))</f>
        <v/>
      </c>
      <c r="J324" s="21">
        <f>IF(OR($F324="",$G324=""),"",IFERROR(($G324-$F324+IF($G324&lt;$F324,1,0))*24,0))</f>
        <v/>
      </c>
      <c r="K324" s="21">
        <f>IF($J324="","",IFERROR(MAX(0,$J324-$H324),0))</f>
        <v/>
      </c>
      <c r="L324" s="21">
        <f>IF($K324="","",IFERROR(MIN($K324,'Paramètres'!$B$5),0))</f>
        <v/>
      </c>
      <c r="M324" s="21">
        <f>IF($K324="","",IFERROR(MAX(0,$K324-'Paramètres'!$B$5),0))</f>
        <v/>
      </c>
      <c r="N324" s="22">
        <f>IF($C324="","",IFERROR(VLOOKUP($C324,'Employés'!$A$5:$F$104,4,FALSE),0))</f>
        <v/>
      </c>
      <c r="O324" s="22">
        <f>IF($B324="","",IFERROR(($L324*$N324)+($M324*$N324*'Paramètres'!$B$6),0))</f>
        <v/>
      </c>
      <c r="P324" s="9" t="n"/>
      <c r="Q324" s="23">
        <f>IF($B324="","",IF(OR($C324="",$D324="",$E324="",$F324="",$G324="",$H324=""),"À compléter",IF(OR($J324&lt;0,$H324&gt;$J324,$N324=0),"À corriger",IF($P324="","À approuver",IF($P324="Refusé","Refusée",IF($P324="Approuvé","Approuvée","À approuver"))))))</f>
        <v/>
      </c>
    </row>
    <row r="325">
      <c r="A325" s="19">
        <f>IF($B325="","",ROW()-5)</f>
        <v/>
      </c>
      <c r="B325" s="8" t="n"/>
      <c r="C325" s="13" t="n"/>
      <c r="D325" s="9" t="n"/>
      <c r="E325" s="9" t="n"/>
      <c r="F325" s="20" t="n"/>
      <c r="G325" s="20" t="n"/>
      <c r="H325" s="7" t="n"/>
      <c r="I325" s="21">
        <f>IF($B325="","",IFERROR(IF(OR(WEEKDAY($B325,2)&gt;5,COUNTIF('Paramètres'!$E$5:$E$54,$B325)&gt;0),0,VLOOKUP($C325,'Employés'!$A$5:$F$104,5,FALSE)/'Paramètres'!$B$7),0))</f>
        <v/>
      </c>
      <c r="J325" s="21">
        <f>IF(OR($F325="",$G325=""),"",IFERROR(($G325-$F325+IF($G325&lt;$F325,1,0))*24,0))</f>
        <v/>
      </c>
      <c r="K325" s="21">
        <f>IF($J325="","",IFERROR(MAX(0,$J325-$H325),0))</f>
        <v/>
      </c>
      <c r="L325" s="21">
        <f>IF($K325="","",IFERROR(MIN($K325,'Paramètres'!$B$5),0))</f>
        <v/>
      </c>
      <c r="M325" s="21">
        <f>IF($K325="","",IFERROR(MAX(0,$K325-'Paramètres'!$B$5),0))</f>
        <v/>
      </c>
      <c r="N325" s="22">
        <f>IF($C325="","",IFERROR(VLOOKUP($C325,'Employés'!$A$5:$F$104,4,FALSE),0))</f>
        <v/>
      </c>
      <c r="O325" s="22">
        <f>IF($B325="","",IFERROR(($L325*$N325)+($M325*$N325*'Paramètres'!$B$6),0))</f>
        <v/>
      </c>
      <c r="P325" s="9" t="n"/>
      <c r="Q325" s="23">
        <f>IF($B325="","",IF(OR($C325="",$D325="",$E325="",$F325="",$G325="",$H325=""),"À compléter",IF(OR($J325&lt;0,$H325&gt;$J325,$N325=0),"À corriger",IF($P325="","À approuver",IF($P325="Refusé","Refusée",IF($P325="Approuvé","Approuvée","À approuver"))))))</f>
        <v/>
      </c>
    </row>
    <row r="326">
      <c r="A326" s="19">
        <f>IF($B326="","",ROW()-5)</f>
        <v/>
      </c>
      <c r="B326" s="8" t="n"/>
      <c r="C326" s="13" t="n"/>
      <c r="D326" s="9" t="n"/>
      <c r="E326" s="9" t="n"/>
      <c r="F326" s="20" t="n"/>
      <c r="G326" s="20" t="n"/>
      <c r="H326" s="7" t="n"/>
      <c r="I326" s="21">
        <f>IF($B326="","",IFERROR(IF(OR(WEEKDAY($B326,2)&gt;5,COUNTIF('Paramètres'!$E$5:$E$54,$B326)&gt;0),0,VLOOKUP($C326,'Employés'!$A$5:$F$104,5,FALSE)/'Paramètres'!$B$7),0))</f>
        <v/>
      </c>
      <c r="J326" s="21">
        <f>IF(OR($F326="",$G326=""),"",IFERROR(($G326-$F326+IF($G326&lt;$F326,1,0))*24,0))</f>
        <v/>
      </c>
      <c r="K326" s="21">
        <f>IF($J326="","",IFERROR(MAX(0,$J326-$H326),0))</f>
        <v/>
      </c>
      <c r="L326" s="21">
        <f>IF($K326="","",IFERROR(MIN($K326,'Paramètres'!$B$5),0))</f>
        <v/>
      </c>
      <c r="M326" s="21">
        <f>IF($K326="","",IFERROR(MAX(0,$K326-'Paramètres'!$B$5),0))</f>
        <v/>
      </c>
      <c r="N326" s="22">
        <f>IF($C326="","",IFERROR(VLOOKUP($C326,'Employés'!$A$5:$F$104,4,FALSE),0))</f>
        <v/>
      </c>
      <c r="O326" s="22">
        <f>IF($B326="","",IFERROR(($L326*$N326)+($M326*$N326*'Paramètres'!$B$6),0))</f>
        <v/>
      </c>
      <c r="P326" s="9" t="n"/>
      <c r="Q326" s="23">
        <f>IF($B326="","",IF(OR($C326="",$D326="",$E326="",$F326="",$G326="",$H326=""),"À compléter",IF(OR($J326&lt;0,$H326&gt;$J326,$N326=0),"À corriger",IF($P326="","À approuver",IF($P326="Refusé","Refusée",IF($P326="Approuvé","Approuvée","À approuver"))))))</f>
        <v/>
      </c>
    </row>
    <row r="327">
      <c r="A327" s="19">
        <f>IF($B327="","",ROW()-5)</f>
        <v/>
      </c>
      <c r="B327" s="8" t="n"/>
      <c r="C327" s="13" t="n"/>
      <c r="D327" s="9" t="n"/>
      <c r="E327" s="9" t="n"/>
      <c r="F327" s="20" t="n"/>
      <c r="G327" s="20" t="n"/>
      <c r="H327" s="7" t="n"/>
      <c r="I327" s="21">
        <f>IF($B327="","",IFERROR(IF(OR(WEEKDAY($B327,2)&gt;5,COUNTIF('Paramètres'!$E$5:$E$54,$B327)&gt;0),0,VLOOKUP($C327,'Employés'!$A$5:$F$104,5,FALSE)/'Paramètres'!$B$7),0))</f>
        <v/>
      </c>
      <c r="J327" s="21">
        <f>IF(OR($F327="",$G327=""),"",IFERROR(($G327-$F327+IF($G327&lt;$F327,1,0))*24,0))</f>
        <v/>
      </c>
      <c r="K327" s="21">
        <f>IF($J327="","",IFERROR(MAX(0,$J327-$H327),0))</f>
        <v/>
      </c>
      <c r="L327" s="21">
        <f>IF($K327="","",IFERROR(MIN($K327,'Paramètres'!$B$5),0))</f>
        <v/>
      </c>
      <c r="M327" s="21">
        <f>IF($K327="","",IFERROR(MAX(0,$K327-'Paramètres'!$B$5),0))</f>
        <v/>
      </c>
      <c r="N327" s="22">
        <f>IF($C327="","",IFERROR(VLOOKUP($C327,'Employés'!$A$5:$F$104,4,FALSE),0))</f>
        <v/>
      </c>
      <c r="O327" s="22">
        <f>IF($B327="","",IFERROR(($L327*$N327)+($M327*$N327*'Paramètres'!$B$6),0))</f>
        <v/>
      </c>
      <c r="P327" s="9" t="n"/>
      <c r="Q327" s="23">
        <f>IF($B327="","",IF(OR($C327="",$D327="",$E327="",$F327="",$G327="",$H327=""),"À compléter",IF(OR($J327&lt;0,$H327&gt;$J327,$N327=0),"À corriger",IF($P327="","À approuver",IF($P327="Refusé","Refusée",IF($P327="Approuvé","Approuvée","À approuver"))))))</f>
        <v/>
      </c>
    </row>
    <row r="328">
      <c r="A328" s="19">
        <f>IF($B328="","",ROW()-5)</f>
        <v/>
      </c>
      <c r="B328" s="8" t="n"/>
      <c r="C328" s="13" t="n"/>
      <c r="D328" s="9" t="n"/>
      <c r="E328" s="9" t="n"/>
      <c r="F328" s="20" t="n"/>
      <c r="G328" s="20" t="n"/>
      <c r="H328" s="7" t="n"/>
      <c r="I328" s="21">
        <f>IF($B328="","",IFERROR(IF(OR(WEEKDAY($B328,2)&gt;5,COUNTIF('Paramètres'!$E$5:$E$54,$B328)&gt;0),0,VLOOKUP($C328,'Employés'!$A$5:$F$104,5,FALSE)/'Paramètres'!$B$7),0))</f>
        <v/>
      </c>
      <c r="J328" s="21">
        <f>IF(OR($F328="",$G328=""),"",IFERROR(($G328-$F328+IF($G328&lt;$F328,1,0))*24,0))</f>
        <v/>
      </c>
      <c r="K328" s="21">
        <f>IF($J328="","",IFERROR(MAX(0,$J328-$H328),0))</f>
        <v/>
      </c>
      <c r="L328" s="21">
        <f>IF($K328="","",IFERROR(MIN($K328,'Paramètres'!$B$5),0))</f>
        <v/>
      </c>
      <c r="M328" s="21">
        <f>IF($K328="","",IFERROR(MAX(0,$K328-'Paramètres'!$B$5),0))</f>
        <v/>
      </c>
      <c r="N328" s="22">
        <f>IF($C328="","",IFERROR(VLOOKUP($C328,'Employés'!$A$5:$F$104,4,FALSE),0))</f>
        <v/>
      </c>
      <c r="O328" s="22">
        <f>IF($B328="","",IFERROR(($L328*$N328)+($M328*$N328*'Paramètres'!$B$6),0))</f>
        <v/>
      </c>
      <c r="P328" s="9" t="n"/>
      <c r="Q328" s="23">
        <f>IF($B328="","",IF(OR($C328="",$D328="",$E328="",$F328="",$G328="",$H328=""),"À compléter",IF(OR($J328&lt;0,$H328&gt;$J328,$N328=0),"À corriger",IF($P328="","À approuver",IF($P328="Refusé","Refusée",IF($P328="Approuvé","Approuvée","À approuver"))))))</f>
        <v/>
      </c>
    </row>
    <row r="329">
      <c r="A329" s="19">
        <f>IF($B329="","",ROW()-5)</f>
        <v/>
      </c>
      <c r="B329" s="8" t="n"/>
      <c r="C329" s="13" t="n"/>
      <c r="D329" s="9" t="n"/>
      <c r="E329" s="9" t="n"/>
      <c r="F329" s="20" t="n"/>
      <c r="G329" s="20" t="n"/>
      <c r="H329" s="7" t="n"/>
      <c r="I329" s="21">
        <f>IF($B329="","",IFERROR(IF(OR(WEEKDAY($B329,2)&gt;5,COUNTIF('Paramètres'!$E$5:$E$54,$B329)&gt;0),0,VLOOKUP($C329,'Employés'!$A$5:$F$104,5,FALSE)/'Paramètres'!$B$7),0))</f>
        <v/>
      </c>
      <c r="J329" s="21">
        <f>IF(OR($F329="",$G329=""),"",IFERROR(($G329-$F329+IF($G329&lt;$F329,1,0))*24,0))</f>
        <v/>
      </c>
      <c r="K329" s="21">
        <f>IF($J329="","",IFERROR(MAX(0,$J329-$H329),0))</f>
        <v/>
      </c>
      <c r="L329" s="21">
        <f>IF($K329="","",IFERROR(MIN($K329,'Paramètres'!$B$5),0))</f>
        <v/>
      </c>
      <c r="M329" s="21">
        <f>IF($K329="","",IFERROR(MAX(0,$K329-'Paramètres'!$B$5),0))</f>
        <v/>
      </c>
      <c r="N329" s="22">
        <f>IF($C329="","",IFERROR(VLOOKUP($C329,'Employés'!$A$5:$F$104,4,FALSE),0))</f>
        <v/>
      </c>
      <c r="O329" s="22">
        <f>IF($B329="","",IFERROR(($L329*$N329)+($M329*$N329*'Paramètres'!$B$6),0))</f>
        <v/>
      </c>
      <c r="P329" s="9" t="n"/>
      <c r="Q329" s="23">
        <f>IF($B329="","",IF(OR($C329="",$D329="",$E329="",$F329="",$G329="",$H329=""),"À compléter",IF(OR($J329&lt;0,$H329&gt;$J329,$N329=0),"À corriger",IF($P329="","À approuver",IF($P329="Refusé","Refusée",IF($P329="Approuvé","Approuvée","À approuver"))))))</f>
        <v/>
      </c>
    </row>
    <row r="330">
      <c r="A330" s="19">
        <f>IF($B330="","",ROW()-5)</f>
        <v/>
      </c>
      <c r="B330" s="8" t="n"/>
      <c r="C330" s="13" t="n"/>
      <c r="D330" s="9" t="n"/>
      <c r="E330" s="9" t="n"/>
      <c r="F330" s="20" t="n"/>
      <c r="G330" s="20" t="n"/>
      <c r="H330" s="7" t="n"/>
      <c r="I330" s="21">
        <f>IF($B330="","",IFERROR(IF(OR(WEEKDAY($B330,2)&gt;5,COUNTIF('Paramètres'!$E$5:$E$54,$B330)&gt;0),0,VLOOKUP($C330,'Employés'!$A$5:$F$104,5,FALSE)/'Paramètres'!$B$7),0))</f>
        <v/>
      </c>
      <c r="J330" s="21">
        <f>IF(OR($F330="",$G330=""),"",IFERROR(($G330-$F330+IF($G330&lt;$F330,1,0))*24,0))</f>
        <v/>
      </c>
      <c r="K330" s="21">
        <f>IF($J330="","",IFERROR(MAX(0,$J330-$H330),0))</f>
        <v/>
      </c>
      <c r="L330" s="21">
        <f>IF($K330="","",IFERROR(MIN($K330,'Paramètres'!$B$5),0))</f>
        <v/>
      </c>
      <c r="M330" s="21">
        <f>IF($K330="","",IFERROR(MAX(0,$K330-'Paramètres'!$B$5),0))</f>
        <v/>
      </c>
      <c r="N330" s="22">
        <f>IF($C330="","",IFERROR(VLOOKUP($C330,'Employés'!$A$5:$F$104,4,FALSE),0))</f>
        <v/>
      </c>
      <c r="O330" s="22">
        <f>IF($B330="","",IFERROR(($L330*$N330)+($M330*$N330*'Paramètres'!$B$6),0))</f>
        <v/>
      </c>
      <c r="P330" s="9" t="n"/>
      <c r="Q330" s="23">
        <f>IF($B330="","",IF(OR($C330="",$D330="",$E330="",$F330="",$G330="",$H330=""),"À compléter",IF(OR($J330&lt;0,$H330&gt;$J330,$N330=0),"À corriger",IF($P330="","À approuver",IF($P330="Refusé","Refusée",IF($P330="Approuvé","Approuvée","À approuver"))))))</f>
        <v/>
      </c>
    </row>
    <row r="331">
      <c r="A331" s="19">
        <f>IF($B331="","",ROW()-5)</f>
        <v/>
      </c>
      <c r="B331" s="8" t="n"/>
      <c r="C331" s="13" t="n"/>
      <c r="D331" s="9" t="n"/>
      <c r="E331" s="9" t="n"/>
      <c r="F331" s="20" t="n"/>
      <c r="G331" s="20" t="n"/>
      <c r="H331" s="7" t="n"/>
      <c r="I331" s="21">
        <f>IF($B331="","",IFERROR(IF(OR(WEEKDAY($B331,2)&gt;5,COUNTIF('Paramètres'!$E$5:$E$54,$B331)&gt;0),0,VLOOKUP($C331,'Employés'!$A$5:$F$104,5,FALSE)/'Paramètres'!$B$7),0))</f>
        <v/>
      </c>
      <c r="J331" s="21">
        <f>IF(OR($F331="",$G331=""),"",IFERROR(($G331-$F331+IF($G331&lt;$F331,1,0))*24,0))</f>
        <v/>
      </c>
      <c r="K331" s="21">
        <f>IF($J331="","",IFERROR(MAX(0,$J331-$H331),0))</f>
        <v/>
      </c>
      <c r="L331" s="21">
        <f>IF($K331="","",IFERROR(MIN($K331,'Paramètres'!$B$5),0))</f>
        <v/>
      </c>
      <c r="M331" s="21">
        <f>IF($K331="","",IFERROR(MAX(0,$K331-'Paramètres'!$B$5),0))</f>
        <v/>
      </c>
      <c r="N331" s="22">
        <f>IF($C331="","",IFERROR(VLOOKUP($C331,'Employés'!$A$5:$F$104,4,FALSE),0))</f>
        <v/>
      </c>
      <c r="O331" s="22">
        <f>IF($B331="","",IFERROR(($L331*$N331)+($M331*$N331*'Paramètres'!$B$6),0))</f>
        <v/>
      </c>
      <c r="P331" s="9" t="n"/>
      <c r="Q331" s="23">
        <f>IF($B331="","",IF(OR($C331="",$D331="",$E331="",$F331="",$G331="",$H331=""),"À compléter",IF(OR($J331&lt;0,$H331&gt;$J331,$N331=0),"À corriger",IF($P331="","À approuver",IF($P331="Refusé","Refusée",IF($P331="Approuvé","Approuvée","À approuver"))))))</f>
        <v/>
      </c>
    </row>
    <row r="332">
      <c r="A332" s="19">
        <f>IF($B332="","",ROW()-5)</f>
        <v/>
      </c>
      <c r="B332" s="8" t="n"/>
      <c r="C332" s="13" t="n"/>
      <c r="D332" s="9" t="n"/>
      <c r="E332" s="9" t="n"/>
      <c r="F332" s="20" t="n"/>
      <c r="G332" s="20" t="n"/>
      <c r="H332" s="7" t="n"/>
      <c r="I332" s="21">
        <f>IF($B332="","",IFERROR(IF(OR(WEEKDAY($B332,2)&gt;5,COUNTIF('Paramètres'!$E$5:$E$54,$B332)&gt;0),0,VLOOKUP($C332,'Employés'!$A$5:$F$104,5,FALSE)/'Paramètres'!$B$7),0))</f>
        <v/>
      </c>
      <c r="J332" s="21">
        <f>IF(OR($F332="",$G332=""),"",IFERROR(($G332-$F332+IF($G332&lt;$F332,1,0))*24,0))</f>
        <v/>
      </c>
      <c r="K332" s="21">
        <f>IF($J332="","",IFERROR(MAX(0,$J332-$H332),0))</f>
        <v/>
      </c>
      <c r="L332" s="21">
        <f>IF($K332="","",IFERROR(MIN($K332,'Paramètres'!$B$5),0))</f>
        <v/>
      </c>
      <c r="M332" s="21">
        <f>IF($K332="","",IFERROR(MAX(0,$K332-'Paramètres'!$B$5),0))</f>
        <v/>
      </c>
      <c r="N332" s="22">
        <f>IF($C332="","",IFERROR(VLOOKUP($C332,'Employés'!$A$5:$F$104,4,FALSE),0))</f>
        <v/>
      </c>
      <c r="O332" s="22">
        <f>IF($B332="","",IFERROR(($L332*$N332)+($M332*$N332*'Paramètres'!$B$6),0))</f>
        <v/>
      </c>
      <c r="P332" s="9" t="n"/>
      <c r="Q332" s="23">
        <f>IF($B332="","",IF(OR($C332="",$D332="",$E332="",$F332="",$G332="",$H332=""),"À compléter",IF(OR($J332&lt;0,$H332&gt;$J332,$N332=0),"À corriger",IF($P332="","À approuver",IF($P332="Refusé","Refusée",IF($P332="Approuvé","Approuvée","À approuver"))))))</f>
        <v/>
      </c>
    </row>
    <row r="333">
      <c r="A333" s="19">
        <f>IF($B333="","",ROW()-5)</f>
        <v/>
      </c>
      <c r="B333" s="8" t="n"/>
      <c r="C333" s="13" t="n"/>
      <c r="D333" s="9" t="n"/>
      <c r="E333" s="9" t="n"/>
      <c r="F333" s="20" t="n"/>
      <c r="G333" s="20" t="n"/>
      <c r="H333" s="7" t="n"/>
      <c r="I333" s="21">
        <f>IF($B333="","",IFERROR(IF(OR(WEEKDAY($B333,2)&gt;5,COUNTIF('Paramètres'!$E$5:$E$54,$B333)&gt;0),0,VLOOKUP($C333,'Employés'!$A$5:$F$104,5,FALSE)/'Paramètres'!$B$7),0))</f>
        <v/>
      </c>
      <c r="J333" s="21">
        <f>IF(OR($F333="",$G333=""),"",IFERROR(($G333-$F333+IF($G333&lt;$F333,1,0))*24,0))</f>
        <v/>
      </c>
      <c r="K333" s="21">
        <f>IF($J333="","",IFERROR(MAX(0,$J333-$H333),0))</f>
        <v/>
      </c>
      <c r="L333" s="21">
        <f>IF($K333="","",IFERROR(MIN($K333,'Paramètres'!$B$5),0))</f>
        <v/>
      </c>
      <c r="M333" s="21">
        <f>IF($K333="","",IFERROR(MAX(0,$K333-'Paramètres'!$B$5),0))</f>
        <v/>
      </c>
      <c r="N333" s="22">
        <f>IF($C333="","",IFERROR(VLOOKUP($C333,'Employés'!$A$5:$F$104,4,FALSE),0))</f>
        <v/>
      </c>
      <c r="O333" s="22">
        <f>IF($B333="","",IFERROR(($L333*$N333)+($M333*$N333*'Paramètres'!$B$6),0))</f>
        <v/>
      </c>
      <c r="P333" s="9" t="n"/>
      <c r="Q333" s="23">
        <f>IF($B333="","",IF(OR($C333="",$D333="",$E333="",$F333="",$G333="",$H333=""),"À compléter",IF(OR($J333&lt;0,$H333&gt;$J333,$N333=0),"À corriger",IF($P333="","À approuver",IF($P333="Refusé","Refusée",IF($P333="Approuvé","Approuvée","À approuver"))))))</f>
        <v/>
      </c>
    </row>
    <row r="334">
      <c r="A334" s="19">
        <f>IF($B334="","",ROW()-5)</f>
        <v/>
      </c>
      <c r="B334" s="8" t="n"/>
      <c r="C334" s="13" t="n"/>
      <c r="D334" s="9" t="n"/>
      <c r="E334" s="9" t="n"/>
      <c r="F334" s="20" t="n"/>
      <c r="G334" s="20" t="n"/>
      <c r="H334" s="7" t="n"/>
      <c r="I334" s="21">
        <f>IF($B334="","",IFERROR(IF(OR(WEEKDAY($B334,2)&gt;5,COUNTIF('Paramètres'!$E$5:$E$54,$B334)&gt;0),0,VLOOKUP($C334,'Employés'!$A$5:$F$104,5,FALSE)/'Paramètres'!$B$7),0))</f>
        <v/>
      </c>
      <c r="J334" s="21">
        <f>IF(OR($F334="",$G334=""),"",IFERROR(($G334-$F334+IF($G334&lt;$F334,1,0))*24,0))</f>
        <v/>
      </c>
      <c r="K334" s="21">
        <f>IF($J334="","",IFERROR(MAX(0,$J334-$H334),0))</f>
        <v/>
      </c>
      <c r="L334" s="21">
        <f>IF($K334="","",IFERROR(MIN($K334,'Paramètres'!$B$5),0))</f>
        <v/>
      </c>
      <c r="M334" s="21">
        <f>IF($K334="","",IFERROR(MAX(0,$K334-'Paramètres'!$B$5),0))</f>
        <v/>
      </c>
      <c r="N334" s="22">
        <f>IF($C334="","",IFERROR(VLOOKUP($C334,'Employés'!$A$5:$F$104,4,FALSE),0))</f>
        <v/>
      </c>
      <c r="O334" s="22">
        <f>IF($B334="","",IFERROR(($L334*$N334)+($M334*$N334*'Paramètres'!$B$6),0))</f>
        <v/>
      </c>
      <c r="P334" s="9" t="n"/>
      <c r="Q334" s="23">
        <f>IF($B334="","",IF(OR($C334="",$D334="",$E334="",$F334="",$G334="",$H334=""),"À compléter",IF(OR($J334&lt;0,$H334&gt;$J334,$N334=0),"À corriger",IF($P334="","À approuver",IF($P334="Refusé","Refusée",IF($P334="Approuvé","Approuvée","À approuver"))))))</f>
        <v/>
      </c>
    </row>
    <row r="335">
      <c r="A335" s="19">
        <f>IF($B335="","",ROW()-5)</f>
        <v/>
      </c>
      <c r="B335" s="8" t="n"/>
      <c r="C335" s="13" t="n"/>
      <c r="D335" s="9" t="n"/>
      <c r="E335" s="9" t="n"/>
      <c r="F335" s="20" t="n"/>
      <c r="G335" s="20" t="n"/>
      <c r="H335" s="7" t="n"/>
      <c r="I335" s="21">
        <f>IF($B335="","",IFERROR(IF(OR(WEEKDAY($B335,2)&gt;5,COUNTIF('Paramètres'!$E$5:$E$54,$B335)&gt;0),0,VLOOKUP($C335,'Employés'!$A$5:$F$104,5,FALSE)/'Paramètres'!$B$7),0))</f>
        <v/>
      </c>
      <c r="J335" s="21">
        <f>IF(OR($F335="",$G335=""),"",IFERROR(($G335-$F335+IF($G335&lt;$F335,1,0))*24,0))</f>
        <v/>
      </c>
      <c r="K335" s="21">
        <f>IF($J335="","",IFERROR(MAX(0,$J335-$H335),0))</f>
        <v/>
      </c>
      <c r="L335" s="21">
        <f>IF($K335="","",IFERROR(MIN($K335,'Paramètres'!$B$5),0))</f>
        <v/>
      </c>
      <c r="M335" s="21">
        <f>IF($K335="","",IFERROR(MAX(0,$K335-'Paramètres'!$B$5),0))</f>
        <v/>
      </c>
      <c r="N335" s="22">
        <f>IF($C335="","",IFERROR(VLOOKUP($C335,'Employés'!$A$5:$F$104,4,FALSE),0))</f>
        <v/>
      </c>
      <c r="O335" s="22">
        <f>IF($B335="","",IFERROR(($L335*$N335)+($M335*$N335*'Paramètres'!$B$6),0))</f>
        <v/>
      </c>
      <c r="P335" s="9" t="n"/>
      <c r="Q335" s="23">
        <f>IF($B335="","",IF(OR($C335="",$D335="",$E335="",$F335="",$G335="",$H335=""),"À compléter",IF(OR($J335&lt;0,$H335&gt;$J335,$N335=0),"À corriger",IF($P335="","À approuver",IF($P335="Refusé","Refusée",IF($P335="Approuvé","Approuvée","À approuver"))))))</f>
        <v/>
      </c>
    </row>
    <row r="336">
      <c r="A336" s="19">
        <f>IF($B336="","",ROW()-5)</f>
        <v/>
      </c>
      <c r="B336" s="8" t="n"/>
      <c r="C336" s="13" t="n"/>
      <c r="D336" s="9" t="n"/>
      <c r="E336" s="9" t="n"/>
      <c r="F336" s="20" t="n"/>
      <c r="G336" s="20" t="n"/>
      <c r="H336" s="7" t="n"/>
      <c r="I336" s="21">
        <f>IF($B336="","",IFERROR(IF(OR(WEEKDAY($B336,2)&gt;5,COUNTIF('Paramètres'!$E$5:$E$54,$B336)&gt;0),0,VLOOKUP($C336,'Employés'!$A$5:$F$104,5,FALSE)/'Paramètres'!$B$7),0))</f>
        <v/>
      </c>
      <c r="J336" s="21">
        <f>IF(OR($F336="",$G336=""),"",IFERROR(($G336-$F336+IF($G336&lt;$F336,1,0))*24,0))</f>
        <v/>
      </c>
      <c r="K336" s="21">
        <f>IF($J336="","",IFERROR(MAX(0,$J336-$H336),0))</f>
        <v/>
      </c>
      <c r="L336" s="21">
        <f>IF($K336="","",IFERROR(MIN($K336,'Paramètres'!$B$5),0))</f>
        <v/>
      </c>
      <c r="M336" s="21">
        <f>IF($K336="","",IFERROR(MAX(0,$K336-'Paramètres'!$B$5),0))</f>
        <v/>
      </c>
      <c r="N336" s="22">
        <f>IF($C336="","",IFERROR(VLOOKUP($C336,'Employés'!$A$5:$F$104,4,FALSE),0))</f>
        <v/>
      </c>
      <c r="O336" s="22">
        <f>IF($B336="","",IFERROR(($L336*$N336)+($M336*$N336*'Paramètres'!$B$6),0))</f>
        <v/>
      </c>
      <c r="P336" s="9" t="n"/>
      <c r="Q336" s="23">
        <f>IF($B336="","",IF(OR($C336="",$D336="",$E336="",$F336="",$G336="",$H336=""),"À compléter",IF(OR($J336&lt;0,$H336&gt;$J336,$N336=0),"À corriger",IF($P336="","À approuver",IF($P336="Refusé","Refusée",IF($P336="Approuvé","Approuvée","À approuver"))))))</f>
        <v/>
      </c>
    </row>
    <row r="337">
      <c r="A337" s="19">
        <f>IF($B337="","",ROW()-5)</f>
        <v/>
      </c>
      <c r="B337" s="8" t="n"/>
      <c r="C337" s="13" t="n"/>
      <c r="D337" s="9" t="n"/>
      <c r="E337" s="9" t="n"/>
      <c r="F337" s="20" t="n"/>
      <c r="G337" s="20" t="n"/>
      <c r="H337" s="7" t="n"/>
      <c r="I337" s="21">
        <f>IF($B337="","",IFERROR(IF(OR(WEEKDAY($B337,2)&gt;5,COUNTIF('Paramètres'!$E$5:$E$54,$B337)&gt;0),0,VLOOKUP($C337,'Employés'!$A$5:$F$104,5,FALSE)/'Paramètres'!$B$7),0))</f>
        <v/>
      </c>
      <c r="J337" s="21">
        <f>IF(OR($F337="",$G337=""),"",IFERROR(($G337-$F337+IF($G337&lt;$F337,1,0))*24,0))</f>
        <v/>
      </c>
      <c r="K337" s="21">
        <f>IF($J337="","",IFERROR(MAX(0,$J337-$H337),0))</f>
        <v/>
      </c>
      <c r="L337" s="21">
        <f>IF($K337="","",IFERROR(MIN($K337,'Paramètres'!$B$5),0))</f>
        <v/>
      </c>
      <c r="M337" s="21">
        <f>IF($K337="","",IFERROR(MAX(0,$K337-'Paramètres'!$B$5),0))</f>
        <v/>
      </c>
      <c r="N337" s="22">
        <f>IF($C337="","",IFERROR(VLOOKUP($C337,'Employés'!$A$5:$F$104,4,FALSE),0))</f>
        <v/>
      </c>
      <c r="O337" s="22">
        <f>IF($B337="","",IFERROR(($L337*$N337)+($M337*$N337*'Paramètres'!$B$6),0))</f>
        <v/>
      </c>
      <c r="P337" s="9" t="n"/>
      <c r="Q337" s="23">
        <f>IF($B337="","",IF(OR($C337="",$D337="",$E337="",$F337="",$G337="",$H337=""),"À compléter",IF(OR($J337&lt;0,$H337&gt;$J337,$N337=0),"À corriger",IF($P337="","À approuver",IF($P337="Refusé","Refusée",IF($P337="Approuvé","Approuvée","À approuver"))))))</f>
        <v/>
      </c>
    </row>
    <row r="338">
      <c r="A338" s="19">
        <f>IF($B338="","",ROW()-5)</f>
        <v/>
      </c>
      <c r="B338" s="8" t="n"/>
      <c r="C338" s="13" t="n"/>
      <c r="D338" s="9" t="n"/>
      <c r="E338" s="9" t="n"/>
      <c r="F338" s="20" t="n"/>
      <c r="G338" s="20" t="n"/>
      <c r="H338" s="7" t="n"/>
      <c r="I338" s="21">
        <f>IF($B338="","",IFERROR(IF(OR(WEEKDAY($B338,2)&gt;5,COUNTIF('Paramètres'!$E$5:$E$54,$B338)&gt;0),0,VLOOKUP($C338,'Employés'!$A$5:$F$104,5,FALSE)/'Paramètres'!$B$7),0))</f>
        <v/>
      </c>
      <c r="J338" s="21">
        <f>IF(OR($F338="",$G338=""),"",IFERROR(($G338-$F338+IF($G338&lt;$F338,1,0))*24,0))</f>
        <v/>
      </c>
      <c r="K338" s="21">
        <f>IF($J338="","",IFERROR(MAX(0,$J338-$H338),0))</f>
        <v/>
      </c>
      <c r="L338" s="21">
        <f>IF($K338="","",IFERROR(MIN($K338,'Paramètres'!$B$5),0))</f>
        <v/>
      </c>
      <c r="M338" s="21">
        <f>IF($K338="","",IFERROR(MAX(0,$K338-'Paramètres'!$B$5),0))</f>
        <v/>
      </c>
      <c r="N338" s="22">
        <f>IF($C338="","",IFERROR(VLOOKUP($C338,'Employés'!$A$5:$F$104,4,FALSE),0))</f>
        <v/>
      </c>
      <c r="O338" s="22">
        <f>IF($B338="","",IFERROR(($L338*$N338)+($M338*$N338*'Paramètres'!$B$6),0))</f>
        <v/>
      </c>
      <c r="P338" s="9" t="n"/>
      <c r="Q338" s="23">
        <f>IF($B338="","",IF(OR($C338="",$D338="",$E338="",$F338="",$G338="",$H338=""),"À compléter",IF(OR($J338&lt;0,$H338&gt;$J338,$N338=0),"À corriger",IF($P338="","À approuver",IF($P338="Refusé","Refusée",IF($P338="Approuvé","Approuvée","À approuver"))))))</f>
        <v/>
      </c>
    </row>
    <row r="339">
      <c r="A339" s="19">
        <f>IF($B339="","",ROW()-5)</f>
        <v/>
      </c>
      <c r="B339" s="8" t="n"/>
      <c r="C339" s="13" t="n"/>
      <c r="D339" s="9" t="n"/>
      <c r="E339" s="9" t="n"/>
      <c r="F339" s="20" t="n"/>
      <c r="G339" s="20" t="n"/>
      <c r="H339" s="7" t="n"/>
      <c r="I339" s="21">
        <f>IF($B339="","",IFERROR(IF(OR(WEEKDAY($B339,2)&gt;5,COUNTIF('Paramètres'!$E$5:$E$54,$B339)&gt;0),0,VLOOKUP($C339,'Employés'!$A$5:$F$104,5,FALSE)/'Paramètres'!$B$7),0))</f>
        <v/>
      </c>
      <c r="J339" s="21">
        <f>IF(OR($F339="",$G339=""),"",IFERROR(($G339-$F339+IF($G339&lt;$F339,1,0))*24,0))</f>
        <v/>
      </c>
      <c r="K339" s="21">
        <f>IF($J339="","",IFERROR(MAX(0,$J339-$H339),0))</f>
        <v/>
      </c>
      <c r="L339" s="21">
        <f>IF($K339="","",IFERROR(MIN($K339,'Paramètres'!$B$5),0))</f>
        <v/>
      </c>
      <c r="M339" s="21">
        <f>IF($K339="","",IFERROR(MAX(0,$K339-'Paramètres'!$B$5),0))</f>
        <v/>
      </c>
      <c r="N339" s="22">
        <f>IF($C339="","",IFERROR(VLOOKUP($C339,'Employés'!$A$5:$F$104,4,FALSE),0))</f>
        <v/>
      </c>
      <c r="O339" s="22">
        <f>IF($B339="","",IFERROR(($L339*$N339)+($M339*$N339*'Paramètres'!$B$6),0))</f>
        <v/>
      </c>
      <c r="P339" s="9" t="n"/>
      <c r="Q339" s="23">
        <f>IF($B339="","",IF(OR($C339="",$D339="",$E339="",$F339="",$G339="",$H339=""),"À compléter",IF(OR($J339&lt;0,$H339&gt;$J339,$N339=0),"À corriger",IF($P339="","À approuver",IF($P339="Refusé","Refusée",IF($P339="Approuvé","Approuvée","À approuver"))))))</f>
        <v/>
      </c>
    </row>
    <row r="340">
      <c r="A340" s="19">
        <f>IF($B340="","",ROW()-5)</f>
        <v/>
      </c>
      <c r="B340" s="8" t="n"/>
      <c r="C340" s="13" t="n"/>
      <c r="D340" s="9" t="n"/>
      <c r="E340" s="9" t="n"/>
      <c r="F340" s="20" t="n"/>
      <c r="G340" s="20" t="n"/>
      <c r="H340" s="7" t="n"/>
      <c r="I340" s="21">
        <f>IF($B340="","",IFERROR(IF(OR(WEEKDAY($B340,2)&gt;5,COUNTIF('Paramètres'!$E$5:$E$54,$B340)&gt;0),0,VLOOKUP($C340,'Employés'!$A$5:$F$104,5,FALSE)/'Paramètres'!$B$7),0))</f>
        <v/>
      </c>
      <c r="J340" s="21">
        <f>IF(OR($F340="",$G340=""),"",IFERROR(($G340-$F340+IF($G340&lt;$F340,1,0))*24,0))</f>
        <v/>
      </c>
      <c r="K340" s="21">
        <f>IF($J340="","",IFERROR(MAX(0,$J340-$H340),0))</f>
        <v/>
      </c>
      <c r="L340" s="21">
        <f>IF($K340="","",IFERROR(MIN($K340,'Paramètres'!$B$5),0))</f>
        <v/>
      </c>
      <c r="M340" s="21">
        <f>IF($K340="","",IFERROR(MAX(0,$K340-'Paramètres'!$B$5),0))</f>
        <v/>
      </c>
      <c r="N340" s="22">
        <f>IF($C340="","",IFERROR(VLOOKUP($C340,'Employés'!$A$5:$F$104,4,FALSE),0))</f>
        <v/>
      </c>
      <c r="O340" s="22">
        <f>IF($B340="","",IFERROR(($L340*$N340)+($M340*$N340*'Paramètres'!$B$6),0))</f>
        <v/>
      </c>
      <c r="P340" s="9" t="n"/>
      <c r="Q340" s="23">
        <f>IF($B340="","",IF(OR($C340="",$D340="",$E340="",$F340="",$G340="",$H340=""),"À compléter",IF(OR($J340&lt;0,$H340&gt;$J340,$N340=0),"À corriger",IF($P340="","À approuver",IF($P340="Refusé","Refusée",IF($P340="Approuvé","Approuvée","À approuver"))))))</f>
        <v/>
      </c>
    </row>
    <row r="341">
      <c r="A341" s="19">
        <f>IF($B341="","",ROW()-5)</f>
        <v/>
      </c>
      <c r="B341" s="8" t="n"/>
      <c r="C341" s="13" t="n"/>
      <c r="D341" s="9" t="n"/>
      <c r="E341" s="9" t="n"/>
      <c r="F341" s="20" t="n"/>
      <c r="G341" s="20" t="n"/>
      <c r="H341" s="7" t="n"/>
      <c r="I341" s="21">
        <f>IF($B341="","",IFERROR(IF(OR(WEEKDAY($B341,2)&gt;5,COUNTIF('Paramètres'!$E$5:$E$54,$B341)&gt;0),0,VLOOKUP($C341,'Employés'!$A$5:$F$104,5,FALSE)/'Paramètres'!$B$7),0))</f>
        <v/>
      </c>
      <c r="J341" s="21">
        <f>IF(OR($F341="",$G341=""),"",IFERROR(($G341-$F341+IF($G341&lt;$F341,1,0))*24,0))</f>
        <v/>
      </c>
      <c r="K341" s="21">
        <f>IF($J341="","",IFERROR(MAX(0,$J341-$H341),0))</f>
        <v/>
      </c>
      <c r="L341" s="21">
        <f>IF($K341="","",IFERROR(MIN($K341,'Paramètres'!$B$5),0))</f>
        <v/>
      </c>
      <c r="M341" s="21">
        <f>IF($K341="","",IFERROR(MAX(0,$K341-'Paramètres'!$B$5),0))</f>
        <v/>
      </c>
      <c r="N341" s="22">
        <f>IF($C341="","",IFERROR(VLOOKUP($C341,'Employés'!$A$5:$F$104,4,FALSE),0))</f>
        <v/>
      </c>
      <c r="O341" s="22">
        <f>IF($B341="","",IFERROR(($L341*$N341)+($M341*$N341*'Paramètres'!$B$6),0))</f>
        <v/>
      </c>
      <c r="P341" s="9" t="n"/>
      <c r="Q341" s="23">
        <f>IF($B341="","",IF(OR($C341="",$D341="",$E341="",$F341="",$G341="",$H341=""),"À compléter",IF(OR($J341&lt;0,$H341&gt;$J341,$N341=0),"À corriger",IF($P341="","À approuver",IF($P341="Refusé","Refusée",IF($P341="Approuvé","Approuvée","À approuver"))))))</f>
        <v/>
      </c>
    </row>
    <row r="342">
      <c r="A342" s="19">
        <f>IF($B342="","",ROW()-5)</f>
        <v/>
      </c>
      <c r="B342" s="8" t="n"/>
      <c r="C342" s="13" t="n"/>
      <c r="D342" s="9" t="n"/>
      <c r="E342" s="9" t="n"/>
      <c r="F342" s="20" t="n"/>
      <c r="G342" s="20" t="n"/>
      <c r="H342" s="7" t="n"/>
      <c r="I342" s="21">
        <f>IF($B342="","",IFERROR(IF(OR(WEEKDAY($B342,2)&gt;5,COUNTIF('Paramètres'!$E$5:$E$54,$B342)&gt;0),0,VLOOKUP($C342,'Employés'!$A$5:$F$104,5,FALSE)/'Paramètres'!$B$7),0))</f>
        <v/>
      </c>
      <c r="J342" s="21">
        <f>IF(OR($F342="",$G342=""),"",IFERROR(($G342-$F342+IF($G342&lt;$F342,1,0))*24,0))</f>
        <v/>
      </c>
      <c r="K342" s="21">
        <f>IF($J342="","",IFERROR(MAX(0,$J342-$H342),0))</f>
        <v/>
      </c>
      <c r="L342" s="21">
        <f>IF($K342="","",IFERROR(MIN($K342,'Paramètres'!$B$5),0))</f>
        <v/>
      </c>
      <c r="M342" s="21">
        <f>IF($K342="","",IFERROR(MAX(0,$K342-'Paramètres'!$B$5),0))</f>
        <v/>
      </c>
      <c r="N342" s="22">
        <f>IF($C342="","",IFERROR(VLOOKUP($C342,'Employés'!$A$5:$F$104,4,FALSE),0))</f>
        <v/>
      </c>
      <c r="O342" s="22">
        <f>IF($B342="","",IFERROR(($L342*$N342)+($M342*$N342*'Paramètres'!$B$6),0))</f>
        <v/>
      </c>
      <c r="P342" s="9" t="n"/>
      <c r="Q342" s="23">
        <f>IF($B342="","",IF(OR($C342="",$D342="",$E342="",$F342="",$G342="",$H342=""),"À compléter",IF(OR($J342&lt;0,$H342&gt;$J342,$N342=0),"À corriger",IF($P342="","À approuver",IF($P342="Refusé","Refusée",IF($P342="Approuvé","Approuvée","À approuver"))))))</f>
        <v/>
      </c>
    </row>
    <row r="343">
      <c r="A343" s="19">
        <f>IF($B343="","",ROW()-5)</f>
        <v/>
      </c>
      <c r="B343" s="8" t="n"/>
      <c r="C343" s="13" t="n"/>
      <c r="D343" s="9" t="n"/>
      <c r="E343" s="9" t="n"/>
      <c r="F343" s="20" t="n"/>
      <c r="G343" s="20" t="n"/>
      <c r="H343" s="7" t="n"/>
      <c r="I343" s="21">
        <f>IF($B343="","",IFERROR(IF(OR(WEEKDAY($B343,2)&gt;5,COUNTIF('Paramètres'!$E$5:$E$54,$B343)&gt;0),0,VLOOKUP($C343,'Employés'!$A$5:$F$104,5,FALSE)/'Paramètres'!$B$7),0))</f>
        <v/>
      </c>
      <c r="J343" s="21">
        <f>IF(OR($F343="",$G343=""),"",IFERROR(($G343-$F343+IF($G343&lt;$F343,1,0))*24,0))</f>
        <v/>
      </c>
      <c r="K343" s="21">
        <f>IF($J343="","",IFERROR(MAX(0,$J343-$H343),0))</f>
        <v/>
      </c>
      <c r="L343" s="21">
        <f>IF($K343="","",IFERROR(MIN($K343,'Paramètres'!$B$5),0))</f>
        <v/>
      </c>
      <c r="M343" s="21">
        <f>IF($K343="","",IFERROR(MAX(0,$K343-'Paramètres'!$B$5),0))</f>
        <v/>
      </c>
      <c r="N343" s="22">
        <f>IF($C343="","",IFERROR(VLOOKUP($C343,'Employés'!$A$5:$F$104,4,FALSE),0))</f>
        <v/>
      </c>
      <c r="O343" s="22">
        <f>IF($B343="","",IFERROR(($L343*$N343)+($M343*$N343*'Paramètres'!$B$6),0))</f>
        <v/>
      </c>
      <c r="P343" s="9" t="n"/>
      <c r="Q343" s="23">
        <f>IF($B343="","",IF(OR($C343="",$D343="",$E343="",$F343="",$G343="",$H343=""),"À compléter",IF(OR($J343&lt;0,$H343&gt;$J343,$N343=0),"À corriger",IF($P343="","À approuver",IF($P343="Refusé","Refusée",IF($P343="Approuvé","Approuvée","À approuver"))))))</f>
        <v/>
      </c>
    </row>
    <row r="344">
      <c r="A344" s="19">
        <f>IF($B344="","",ROW()-5)</f>
        <v/>
      </c>
      <c r="B344" s="8" t="n"/>
      <c r="C344" s="13" t="n"/>
      <c r="D344" s="9" t="n"/>
      <c r="E344" s="9" t="n"/>
      <c r="F344" s="20" t="n"/>
      <c r="G344" s="20" t="n"/>
      <c r="H344" s="7" t="n"/>
      <c r="I344" s="21">
        <f>IF($B344="","",IFERROR(IF(OR(WEEKDAY($B344,2)&gt;5,COUNTIF('Paramètres'!$E$5:$E$54,$B344)&gt;0),0,VLOOKUP($C344,'Employés'!$A$5:$F$104,5,FALSE)/'Paramètres'!$B$7),0))</f>
        <v/>
      </c>
      <c r="J344" s="21">
        <f>IF(OR($F344="",$G344=""),"",IFERROR(($G344-$F344+IF($G344&lt;$F344,1,0))*24,0))</f>
        <v/>
      </c>
      <c r="K344" s="21">
        <f>IF($J344="","",IFERROR(MAX(0,$J344-$H344),0))</f>
        <v/>
      </c>
      <c r="L344" s="21">
        <f>IF($K344="","",IFERROR(MIN($K344,'Paramètres'!$B$5),0))</f>
        <v/>
      </c>
      <c r="M344" s="21">
        <f>IF($K344="","",IFERROR(MAX(0,$K344-'Paramètres'!$B$5),0))</f>
        <v/>
      </c>
      <c r="N344" s="22">
        <f>IF($C344="","",IFERROR(VLOOKUP($C344,'Employés'!$A$5:$F$104,4,FALSE),0))</f>
        <v/>
      </c>
      <c r="O344" s="22">
        <f>IF($B344="","",IFERROR(($L344*$N344)+($M344*$N344*'Paramètres'!$B$6),0))</f>
        <v/>
      </c>
      <c r="P344" s="9" t="n"/>
      <c r="Q344" s="23">
        <f>IF($B344="","",IF(OR($C344="",$D344="",$E344="",$F344="",$G344="",$H344=""),"À compléter",IF(OR($J344&lt;0,$H344&gt;$J344,$N344=0),"À corriger",IF($P344="","À approuver",IF($P344="Refusé","Refusée",IF($P344="Approuvé","Approuvée","À approuver"))))))</f>
        <v/>
      </c>
    </row>
    <row r="345">
      <c r="A345" s="19">
        <f>IF($B345="","",ROW()-5)</f>
        <v/>
      </c>
      <c r="B345" s="8" t="n"/>
      <c r="C345" s="13" t="n"/>
      <c r="D345" s="9" t="n"/>
      <c r="E345" s="9" t="n"/>
      <c r="F345" s="20" t="n"/>
      <c r="G345" s="20" t="n"/>
      <c r="H345" s="7" t="n"/>
      <c r="I345" s="21">
        <f>IF($B345="","",IFERROR(IF(OR(WEEKDAY($B345,2)&gt;5,COUNTIF('Paramètres'!$E$5:$E$54,$B345)&gt;0),0,VLOOKUP($C345,'Employés'!$A$5:$F$104,5,FALSE)/'Paramètres'!$B$7),0))</f>
        <v/>
      </c>
      <c r="J345" s="21">
        <f>IF(OR($F345="",$G345=""),"",IFERROR(($G345-$F345+IF($G345&lt;$F345,1,0))*24,0))</f>
        <v/>
      </c>
      <c r="K345" s="21">
        <f>IF($J345="","",IFERROR(MAX(0,$J345-$H345),0))</f>
        <v/>
      </c>
      <c r="L345" s="21">
        <f>IF($K345="","",IFERROR(MIN($K345,'Paramètres'!$B$5),0))</f>
        <v/>
      </c>
      <c r="M345" s="21">
        <f>IF($K345="","",IFERROR(MAX(0,$K345-'Paramètres'!$B$5),0))</f>
        <v/>
      </c>
      <c r="N345" s="22">
        <f>IF($C345="","",IFERROR(VLOOKUP($C345,'Employés'!$A$5:$F$104,4,FALSE),0))</f>
        <v/>
      </c>
      <c r="O345" s="22">
        <f>IF($B345="","",IFERROR(($L345*$N345)+($M345*$N345*'Paramètres'!$B$6),0))</f>
        <v/>
      </c>
      <c r="P345" s="9" t="n"/>
      <c r="Q345" s="23">
        <f>IF($B345="","",IF(OR($C345="",$D345="",$E345="",$F345="",$G345="",$H345=""),"À compléter",IF(OR($J345&lt;0,$H345&gt;$J345,$N345=0),"À corriger",IF($P345="","À approuver",IF($P345="Refusé","Refusée",IF($P345="Approuvé","Approuvée","À approuver"))))))</f>
        <v/>
      </c>
    </row>
    <row r="346">
      <c r="A346" s="19">
        <f>IF($B346="","",ROW()-5)</f>
        <v/>
      </c>
      <c r="B346" s="8" t="n"/>
      <c r="C346" s="13" t="n"/>
      <c r="D346" s="9" t="n"/>
      <c r="E346" s="9" t="n"/>
      <c r="F346" s="20" t="n"/>
      <c r="G346" s="20" t="n"/>
      <c r="H346" s="7" t="n"/>
      <c r="I346" s="21">
        <f>IF($B346="","",IFERROR(IF(OR(WEEKDAY($B346,2)&gt;5,COUNTIF('Paramètres'!$E$5:$E$54,$B346)&gt;0),0,VLOOKUP($C346,'Employés'!$A$5:$F$104,5,FALSE)/'Paramètres'!$B$7),0))</f>
        <v/>
      </c>
      <c r="J346" s="21">
        <f>IF(OR($F346="",$G346=""),"",IFERROR(($G346-$F346+IF($G346&lt;$F346,1,0))*24,0))</f>
        <v/>
      </c>
      <c r="K346" s="21">
        <f>IF($J346="","",IFERROR(MAX(0,$J346-$H346),0))</f>
        <v/>
      </c>
      <c r="L346" s="21">
        <f>IF($K346="","",IFERROR(MIN($K346,'Paramètres'!$B$5),0))</f>
        <v/>
      </c>
      <c r="M346" s="21">
        <f>IF($K346="","",IFERROR(MAX(0,$K346-'Paramètres'!$B$5),0))</f>
        <v/>
      </c>
      <c r="N346" s="22">
        <f>IF($C346="","",IFERROR(VLOOKUP($C346,'Employés'!$A$5:$F$104,4,FALSE),0))</f>
        <v/>
      </c>
      <c r="O346" s="22">
        <f>IF($B346="","",IFERROR(($L346*$N346)+($M346*$N346*'Paramètres'!$B$6),0))</f>
        <v/>
      </c>
      <c r="P346" s="9" t="n"/>
      <c r="Q346" s="23">
        <f>IF($B346="","",IF(OR($C346="",$D346="",$E346="",$F346="",$G346="",$H346=""),"À compléter",IF(OR($J346&lt;0,$H346&gt;$J346,$N346=0),"À corriger",IF($P346="","À approuver",IF($P346="Refusé","Refusée",IF($P346="Approuvé","Approuvée","À approuver"))))))</f>
        <v/>
      </c>
    </row>
    <row r="347">
      <c r="A347" s="19">
        <f>IF($B347="","",ROW()-5)</f>
        <v/>
      </c>
      <c r="B347" s="8" t="n"/>
      <c r="C347" s="13" t="n"/>
      <c r="D347" s="9" t="n"/>
      <c r="E347" s="9" t="n"/>
      <c r="F347" s="20" t="n"/>
      <c r="G347" s="20" t="n"/>
      <c r="H347" s="7" t="n"/>
      <c r="I347" s="21">
        <f>IF($B347="","",IFERROR(IF(OR(WEEKDAY($B347,2)&gt;5,COUNTIF('Paramètres'!$E$5:$E$54,$B347)&gt;0),0,VLOOKUP($C347,'Employés'!$A$5:$F$104,5,FALSE)/'Paramètres'!$B$7),0))</f>
        <v/>
      </c>
      <c r="J347" s="21">
        <f>IF(OR($F347="",$G347=""),"",IFERROR(($G347-$F347+IF($G347&lt;$F347,1,0))*24,0))</f>
        <v/>
      </c>
      <c r="K347" s="21">
        <f>IF($J347="","",IFERROR(MAX(0,$J347-$H347),0))</f>
        <v/>
      </c>
      <c r="L347" s="21">
        <f>IF($K347="","",IFERROR(MIN($K347,'Paramètres'!$B$5),0))</f>
        <v/>
      </c>
      <c r="M347" s="21">
        <f>IF($K347="","",IFERROR(MAX(0,$K347-'Paramètres'!$B$5),0))</f>
        <v/>
      </c>
      <c r="N347" s="22">
        <f>IF($C347="","",IFERROR(VLOOKUP($C347,'Employés'!$A$5:$F$104,4,FALSE),0))</f>
        <v/>
      </c>
      <c r="O347" s="22">
        <f>IF($B347="","",IFERROR(($L347*$N347)+($M347*$N347*'Paramètres'!$B$6),0))</f>
        <v/>
      </c>
      <c r="P347" s="9" t="n"/>
      <c r="Q347" s="23">
        <f>IF($B347="","",IF(OR($C347="",$D347="",$E347="",$F347="",$G347="",$H347=""),"À compléter",IF(OR($J347&lt;0,$H347&gt;$J347,$N347=0),"À corriger",IF($P347="","À approuver",IF($P347="Refusé","Refusée",IF($P347="Approuvé","Approuvée","À approuver"))))))</f>
        <v/>
      </c>
    </row>
    <row r="348">
      <c r="A348" s="19">
        <f>IF($B348="","",ROW()-5)</f>
        <v/>
      </c>
      <c r="B348" s="8" t="n"/>
      <c r="C348" s="13" t="n"/>
      <c r="D348" s="9" t="n"/>
      <c r="E348" s="9" t="n"/>
      <c r="F348" s="20" t="n"/>
      <c r="G348" s="20" t="n"/>
      <c r="H348" s="7" t="n"/>
      <c r="I348" s="21">
        <f>IF($B348="","",IFERROR(IF(OR(WEEKDAY($B348,2)&gt;5,COUNTIF('Paramètres'!$E$5:$E$54,$B348)&gt;0),0,VLOOKUP($C348,'Employés'!$A$5:$F$104,5,FALSE)/'Paramètres'!$B$7),0))</f>
        <v/>
      </c>
      <c r="J348" s="21">
        <f>IF(OR($F348="",$G348=""),"",IFERROR(($G348-$F348+IF($G348&lt;$F348,1,0))*24,0))</f>
        <v/>
      </c>
      <c r="K348" s="21">
        <f>IF($J348="","",IFERROR(MAX(0,$J348-$H348),0))</f>
        <v/>
      </c>
      <c r="L348" s="21">
        <f>IF($K348="","",IFERROR(MIN($K348,'Paramètres'!$B$5),0))</f>
        <v/>
      </c>
      <c r="M348" s="21">
        <f>IF($K348="","",IFERROR(MAX(0,$K348-'Paramètres'!$B$5),0))</f>
        <v/>
      </c>
      <c r="N348" s="22">
        <f>IF($C348="","",IFERROR(VLOOKUP($C348,'Employés'!$A$5:$F$104,4,FALSE),0))</f>
        <v/>
      </c>
      <c r="O348" s="22">
        <f>IF($B348="","",IFERROR(($L348*$N348)+($M348*$N348*'Paramètres'!$B$6),0))</f>
        <v/>
      </c>
      <c r="P348" s="9" t="n"/>
      <c r="Q348" s="23">
        <f>IF($B348="","",IF(OR($C348="",$D348="",$E348="",$F348="",$G348="",$H348=""),"À compléter",IF(OR($J348&lt;0,$H348&gt;$J348,$N348=0),"À corriger",IF($P348="","À approuver",IF($P348="Refusé","Refusée",IF($P348="Approuvé","Approuvée","À approuver"))))))</f>
        <v/>
      </c>
    </row>
    <row r="349">
      <c r="A349" s="19">
        <f>IF($B349="","",ROW()-5)</f>
        <v/>
      </c>
      <c r="B349" s="8" t="n"/>
      <c r="C349" s="13" t="n"/>
      <c r="D349" s="9" t="n"/>
      <c r="E349" s="9" t="n"/>
      <c r="F349" s="20" t="n"/>
      <c r="G349" s="20" t="n"/>
      <c r="H349" s="7" t="n"/>
      <c r="I349" s="21">
        <f>IF($B349="","",IFERROR(IF(OR(WEEKDAY($B349,2)&gt;5,COUNTIF('Paramètres'!$E$5:$E$54,$B349)&gt;0),0,VLOOKUP($C349,'Employés'!$A$5:$F$104,5,FALSE)/'Paramètres'!$B$7),0))</f>
        <v/>
      </c>
      <c r="J349" s="21">
        <f>IF(OR($F349="",$G349=""),"",IFERROR(($G349-$F349+IF($G349&lt;$F349,1,0))*24,0))</f>
        <v/>
      </c>
      <c r="K349" s="21">
        <f>IF($J349="","",IFERROR(MAX(0,$J349-$H349),0))</f>
        <v/>
      </c>
      <c r="L349" s="21">
        <f>IF($K349="","",IFERROR(MIN($K349,'Paramètres'!$B$5),0))</f>
        <v/>
      </c>
      <c r="M349" s="21">
        <f>IF($K349="","",IFERROR(MAX(0,$K349-'Paramètres'!$B$5),0))</f>
        <v/>
      </c>
      <c r="N349" s="22">
        <f>IF($C349="","",IFERROR(VLOOKUP($C349,'Employés'!$A$5:$F$104,4,FALSE),0))</f>
        <v/>
      </c>
      <c r="O349" s="22">
        <f>IF($B349="","",IFERROR(($L349*$N349)+($M349*$N349*'Paramètres'!$B$6),0))</f>
        <v/>
      </c>
      <c r="P349" s="9" t="n"/>
      <c r="Q349" s="23">
        <f>IF($B349="","",IF(OR($C349="",$D349="",$E349="",$F349="",$G349="",$H349=""),"À compléter",IF(OR($J349&lt;0,$H349&gt;$J349,$N349=0),"À corriger",IF($P349="","À approuver",IF($P349="Refusé","Refusée",IF($P349="Approuvé","Approuvée","À approuver"))))))</f>
        <v/>
      </c>
    </row>
    <row r="350">
      <c r="A350" s="19">
        <f>IF($B350="","",ROW()-5)</f>
        <v/>
      </c>
      <c r="B350" s="8" t="n"/>
      <c r="C350" s="13" t="n"/>
      <c r="D350" s="9" t="n"/>
      <c r="E350" s="9" t="n"/>
      <c r="F350" s="20" t="n"/>
      <c r="G350" s="20" t="n"/>
      <c r="H350" s="7" t="n"/>
      <c r="I350" s="21">
        <f>IF($B350="","",IFERROR(IF(OR(WEEKDAY($B350,2)&gt;5,COUNTIF('Paramètres'!$E$5:$E$54,$B350)&gt;0),0,VLOOKUP($C350,'Employés'!$A$5:$F$104,5,FALSE)/'Paramètres'!$B$7),0))</f>
        <v/>
      </c>
      <c r="J350" s="21">
        <f>IF(OR($F350="",$G350=""),"",IFERROR(($G350-$F350+IF($G350&lt;$F350,1,0))*24,0))</f>
        <v/>
      </c>
      <c r="K350" s="21">
        <f>IF($J350="","",IFERROR(MAX(0,$J350-$H350),0))</f>
        <v/>
      </c>
      <c r="L350" s="21">
        <f>IF($K350="","",IFERROR(MIN($K350,'Paramètres'!$B$5),0))</f>
        <v/>
      </c>
      <c r="M350" s="21">
        <f>IF($K350="","",IFERROR(MAX(0,$K350-'Paramètres'!$B$5),0))</f>
        <v/>
      </c>
      <c r="N350" s="22">
        <f>IF($C350="","",IFERROR(VLOOKUP($C350,'Employés'!$A$5:$F$104,4,FALSE),0))</f>
        <v/>
      </c>
      <c r="O350" s="22">
        <f>IF($B350="","",IFERROR(($L350*$N350)+($M350*$N350*'Paramètres'!$B$6),0))</f>
        <v/>
      </c>
      <c r="P350" s="9" t="n"/>
      <c r="Q350" s="23">
        <f>IF($B350="","",IF(OR($C350="",$D350="",$E350="",$F350="",$G350="",$H350=""),"À compléter",IF(OR($J350&lt;0,$H350&gt;$J350,$N350=0),"À corriger",IF($P350="","À approuver",IF($P350="Refusé","Refusée",IF($P350="Approuvé","Approuvée","À approuver"))))))</f>
        <v/>
      </c>
    </row>
    <row r="351">
      <c r="A351" s="19">
        <f>IF($B351="","",ROW()-5)</f>
        <v/>
      </c>
      <c r="B351" s="8" t="n"/>
      <c r="C351" s="13" t="n"/>
      <c r="D351" s="9" t="n"/>
      <c r="E351" s="9" t="n"/>
      <c r="F351" s="20" t="n"/>
      <c r="G351" s="20" t="n"/>
      <c r="H351" s="7" t="n"/>
      <c r="I351" s="21">
        <f>IF($B351="","",IFERROR(IF(OR(WEEKDAY($B351,2)&gt;5,COUNTIF('Paramètres'!$E$5:$E$54,$B351)&gt;0),0,VLOOKUP($C351,'Employés'!$A$5:$F$104,5,FALSE)/'Paramètres'!$B$7),0))</f>
        <v/>
      </c>
      <c r="J351" s="21">
        <f>IF(OR($F351="",$G351=""),"",IFERROR(($G351-$F351+IF($G351&lt;$F351,1,0))*24,0))</f>
        <v/>
      </c>
      <c r="K351" s="21">
        <f>IF($J351="","",IFERROR(MAX(0,$J351-$H351),0))</f>
        <v/>
      </c>
      <c r="L351" s="21">
        <f>IF($K351="","",IFERROR(MIN($K351,'Paramètres'!$B$5),0))</f>
        <v/>
      </c>
      <c r="M351" s="21">
        <f>IF($K351="","",IFERROR(MAX(0,$K351-'Paramètres'!$B$5),0))</f>
        <v/>
      </c>
      <c r="N351" s="22">
        <f>IF($C351="","",IFERROR(VLOOKUP($C351,'Employés'!$A$5:$F$104,4,FALSE),0))</f>
        <v/>
      </c>
      <c r="O351" s="22">
        <f>IF($B351="","",IFERROR(($L351*$N351)+($M351*$N351*'Paramètres'!$B$6),0))</f>
        <v/>
      </c>
      <c r="P351" s="9" t="n"/>
      <c r="Q351" s="23">
        <f>IF($B351="","",IF(OR($C351="",$D351="",$E351="",$F351="",$G351="",$H351=""),"À compléter",IF(OR($J351&lt;0,$H351&gt;$J351,$N351=0),"À corriger",IF($P351="","À approuver",IF($P351="Refusé","Refusée",IF($P351="Approuvé","Approuvée","À approuver"))))))</f>
        <v/>
      </c>
    </row>
    <row r="352">
      <c r="A352" s="19">
        <f>IF($B352="","",ROW()-5)</f>
        <v/>
      </c>
      <c r="B352" s="8" t="n"/>
      <c r="C352" s="13" t="n"/>
      <c r="D352" s="9" t="n"/>
      <c r="E352" s="9" t="n"/>
      <c r="F352" s="20" t="n"/>
      <c r="G352" s="20" t="n"/>
      <c r="H352" s="7" t="n"/>
      <c r="I352" s="21">
        <f>IF($B352="","",IFERROR(IF(OR(WEEKDAY($B352,2)&gt;5,COUNTIF('Paramètres'!$E$5:$E$54,$B352)&gt;0),0,VLOOKUP($C352,'Employés'!$A$5:$F$104,5,FALSE)/'Paramètres'!$B$7),0))</f>
        <v/>
      </c>
      <c r="J352" s="21">
        <f>IF(OR($F352="",$G352=""),"",IFERROR(($G352-$F352+IF($G352&lt;$F352,1,0))*24,0))</f>
        <v/>
      </c>
      <c r="K352" s="21">
        <f>IF($J352="","",IFERROR(MAX(0,$J352-$H352),0))</f>
        <v/>
      </c>
      <c r="L352" s="21">
        <f>IF($K352="","",IFERROR(MIN($K352,'Paramètres'!$B$5),0))</f>
        <v/>
      </c>
      <c r="M352" s="21">
        <f>IF($K352="","",IFERROR(MAX(0,$K352-'Paramètres'!$B$5),0))</f>
        <v/>
      </c>
      <c r="N352" s="22">
        <f>IF($C352="","",IFERROR(VLOOKUP($C352,'Employés'!$A$5:$F$104,4,FALSE),0))</f>
        <v/>
      </c>
      <c r="O352" s="22">
        <f>IF($B352="","",IFERROR(($L352*$N352)+($M352*$N352*'Paramètres'!$B$6),0))</f>
        <v/>
      </c>
      <c r="P352" s="9" t="n"/>
      <c r="Q352" s="23">
        <f>IF($B352="","",IF(OR($C352="",$D352="",$E352="",$F352="",$G352="",$H352=""),"À compléter",IF(OR($J352&lt;0,$H352&gt;$J352,$N352=0),"À corriger",IF($P352="","À approuver",IF($P352="Refusé","Refusée",IF($P352="Approuvé","Approuvée","À approuver"))))))</f>
        <v/>
      </c>
    </row>
    <row r="353">
      <c r="A353" s="19">
        <f>IF($B353="","",ROW()-5)</f>
        <v/>
      </c>
      <c r="B353" s="8" t="n"/>
      <c r="C353" s="13" t="n"/>
      <c r="D353" s="9" t="n"/>
      <c r="E353" s="9" t="n"/>
      <c r="F353" s="20" t="n"/>
      <c r="G353" s="20" t="n"/>
      <c r="H353" s="7" t="n"/>
      <c r="I353" s="21">
        <f>IF($B353="","",IFERROR(IF(OR(WEEKDAY($B353,2)&gt;5,COUNTIF('Paramètres'!$E$5:$E$54,$B353)&gt;0),0,VLOOKUP($C353,'Employés'!$A$5:$F$104,5,FALSE)/'Paramètres'!$B$7),0))</f>
        <v/>
      </c>
      <c r="J353" s="21">
        <f>IF(OR($F353="",$G353=""),"",IFERROR(($G353-$F353+IF($G353&lt;$F353,1,0))*24,0))</f>
        <v/>
      </c>
      <c r="K353" s="21">
        <f>IF($J353="","",IFERROR(MAX(0,$J353-$H353),0))</f>
        <v/>
      </c>
      <c r="L353" s="21">
        <f>IF($K353="","",IFERROR(MIN($K353,'Paramètres'!$B$5),0))</f>
        <v/>
      </c>
      <c r="M353" s="21">
        <f>IF($K353="","",IFERROR(MAX(0,$K353-'Paramètres'!$B$5),0))</f>
        <v/>
      </c>
      <c r="N353" s="22">
        <f>IF($C353="","",IFERROR(VLOOKUP($C353,'Employés'!$A$5:$F$104,4,FALSE),0))</f>
        <v/>
      </c>
      <c r="O353" s="22">
        <f>IF($B353="","",IFERROR(($L353*$N353)+($M353*$N353*'Paramètres'!$B$6),0))</f>
        <v/>
      </c>
      <c r="P353" s="9" t="n"/>
      <c r="Q353" s="23">
        <f>IF($B353="","",IF(OR($C353="",$D353="",$E353="",$F353="",$G353="",$H353=""),"À compléter",IF(OR($J353&lt;0,$H353&gt;$J353,$N353=0),"À corriger",IF($P353="","À approuver",IF($P353="Refusé","Refusée",IF($P353="Approuvé","Approuvée","À approuver"))))))</f>
        <v/>
      </c>
    </row>
    <row r="354">
      <c r="A354" s="19">
        <f>IF($B354="","",ROW()-5)</f>
        <v/>
      </c>
      <c r="B354" s="8" t="n"/>
      <c r="C354" s="13" t="n"/>
      <c r="D354" s="9" t="n"/>
      <c r="E354" s="9" t="n"/>
      <c r="F354" s="20" t="n"/>
      <c r="G354" s="20" t="n"/>
      <c r="H354" s="7" t="n"/>
      <c r="I354" s="21">
        <f>IF($B354="","",IFERROR(IF(OR(WEEKDAY($B354,2)&gt;5,COUNTIF('Paramètres'!$E$5:$E$54,$B354)&gt;0),0,VLOOKUP($C354,'Employés'!$A$5:$F$104,5,FALSE)/'Paramètres'!$B$7),0))</f>
        <v/>
      </c>
      <c r="J354" s="21">
        <f>IF(OR($F354="",$G354=""),"",IFERROR(($G354-$F354+IF($G354&lt;$F354,1,0))*24,0))</f>
        <v/>
      </c>
      <c r="K354" s="21">
        <f>IF($J354="","",IFERROR(MAX(0,$J354-$H354),0))</f>
        <v/>
      </c>
      <c r="L354" s="21">
        <f>IF($K354="","",IFERROR(MIN($K354,'Paramètres'!$B$5),0))</f>
        <v/>
      </c>
      <c r="M354" s="21">
        <f>IF($K354="","",IFERROR(MAX(0,$K354-'Paramètres'!$B$5),0))</f>
        <v/>
      </c>
      <c r="N354" s="22">
        <f>IF($C354="","",IFERROR(VLOOKUP($C354,'Employés'!$A$5:$F$104,4,FALSE),0))</f>
        <v/>
      </c>
      <c r="O354" s="22">
        <f>IF($B354="","",IFERROR(($L354*$N354)+($M354*$N354*'Paramètres'!$B$6),0))</f>
        <v/>
      </c>
      <c r="P354" s="9" t="n"/>
      <c r="Q354" s="23">
        <f>IF($B354="","",IF(OR($C354="",$D354="",$E354="",$F354="",$G354="",$H354=""),"À compléter",IF(OR($J354&lt;0,$H354&gt;$J354,$N354=0),"À corriger",IF($P354="","À approuver",IF($P354="Refusé","Refusée",IF($P354="Approuvé","Approuvée","À approuver"))))))</f>
        <v/>
      </c>
    </row>
    <row r="355">
      <c r="A355" s="19">
        <f>IF($B355="","",ROW()-5)</f>
        <v/>
      </c>
      <c r="B355" s="8" t="n"/>
      <c r="C355" s="13" t="n"/>
      <c r="D355" s="9" t="n"/>
      <c r="E355" s="9" t="n"/>
      <c r="F355" s="20" t="n"/>
      <c r="G355" s="20" t="n"/>
      <c r="H355" s="7" t="n"/>
      <c r="I355" s="21">
        <f>IF($B355="","",IFERROR(IF(OR(WEEKDAY($B355,2)&gt;5,COUNTIF('Paramètres'!$E$5:$E$54,$B355)&gt;0),0,VLOOKUP($C355,'Employés'!$A$5:$F$104,5,FALSE)/'Paramètres'!$B$7),0))</f>
        <v/>
      </c>
      <c r="J355" s="21">
        <f>IF(OR($F355="",$G355=""),"",IFERROR(($G355-$F355+IF($G355&lt;$F355,1,0))*24,0))</f>
        <v/>
      </c>
      <c r="K355" s="21">
        <f>IF($J355="","",IFERROR(MAX(0,$J355-$H355),0))</f>
        <v/>
      </c>
      <c r="L355" s="21">
        <f>IF($K355="","",IFERROR(MIN($K355,'Paramètres'!$B$5),0))</f>
        <v/>
      </c>
      <c r="M355" s="21">
        <f>IF($K355="","",IFERROR(MAX(0,$K355-'Paramètres'!$B$5),0))</f>
        <v/>
      </c>
      <c r="N355" s="22">
        <f>IF($C355="","",IFERROR(VLOOKUP($C355,'Employés'!$A$5:$F$104,4,FALSE),0))</f>
        <v/>
      </c>
      <c r="O355" s="22">
        <f>IF($B355="","",IFERROR(($L355*$N355)+($M355*$N355*'Paramètres'!$B$6),0))</f>
        <v/>
      </c>
      <c r="P355" s="9" t="n"/>
      <c r="Q355" s="23">
        <f>IF($B355="","",IF(OR($C355="",$D355="",$E355="",$F355="",$G355="",$H355=""),"À compléter",IF(OR($J355&lt;0,$H355&gt;$J355,$N355=0),"À corriger",IF($P355="","À approuver",IF($P355="Refusé","Refusée",IF($P355="Approuvé","Approuvée","À approuver"))))))</f>
        <v/>
      </c>
    </row>
    <row r="356">
      <c r="A356" s="19">
        <f>IF($B356="","",ROW()-5)</f>
        <v/>
      </c>
      <c r="B356" s="8" t="n"/>
      <c r="C356" s="13" t="n"/>
      <c r="D356" s="9" t="n"/>
      <c r="E356" s="9" t="n"/>
      <c r="F356" s="20" t="n"/>
      <c r="G356" s="20" t="n"/>
      <c r="H356" s="7" t="n"/>
      <c r="I356" s="21">
        <f>IF($B356="","",IFERROR(IF(OR(WEEKDAY($B356,2)&gt;5,COUNTIF('Paramètres'!$E$5:$E$54,$B356)&gt;0),0,VLOOKUP($C356,'Employés'!$A$5:$F$104,5,FALSE)/'Paramètres'!$B$7),0))</f>
        <v/>
      </c>
      <c r="J356" s="21">
        <f>IF(OR($F356="",$G356=""),"",IFERROR(($G356-$F356+IF($G356&lt;$F356,1,0))*24,0))</f>
        <v/>
      </c>
      <c r="K356" s="21">
        <f>IF($J356="","",IFERROR(MAX(0,$J356-$H356),0))</f>
        <v/>
      </c>
      <c r="L356" s="21">
        <f>IF($K356="","",IFERROR(MIN($K356,'Paramètres'!$B$5),0))</f>
        <v/>
      </c>
      <c r="M356" s="21">
        <f>IF($K356="","",IFERROR(MAX(0,$K356-'Paramètres'!$B$5),0))</f>
        <v/>
      </c>
      <c r="N356" s="22">
        <f>IF($C356="","",IFERROR(VLOOKUP($C356,'Employés'!$A$5:$F$104,4,FALSE),0))</f>
        <v/>
      </c>
      <c r="O356" s="22">
        <f>IF($B356="","",IFERROR(($L356*$N356)+($M356*$N356*'Paramètres'!$B$6),0))</f>
        <v/>
      </c>
      <c r="P356" s="9" t="n"/>
      <c r="Q356" s="23">
        <f>IF($B356="","",IF(OR($C356="",$D356="",$E356="",$F356="",$G356="",$H356=""),"À compléter",IF(OR($J356&lt;0,$H356&gt;$J356,$N356=0),"À corriger",IF($P356="","À approuver",IF($P356="Refusé","Refusée",IF($P356="Approuvé","Approuvée","À approuver"))))))</f>
        <v/>
      </c>
    </row>
    <row r="357">
      <c r="A357" s="19">
        <f>IF($B357="","",ROW()-5)</f>
        <v/>
      </c>
      <c r="B357" s="8" t="n"/>
      <c r="C357" s="13" t="n"/>
      <c r="D357" s="9" t="n"/>
      <c r="E357" s="9" t="n"/>
      <c r="F357" s="20" t="n"/>
      <c r="G357" s="20" t="n"/>
      <c r="H357" s="7" t="n"/>
      <c r="I357" s="21">
        <f>IF($B357="","",IFERROR(IF(OR(WEEKDAY($B357,2)&gt;5,COUNTIF('Paramètres'!$E$5:$E$54,$B357)&gt;0),0,VLOOKUP($C357,'Employés'!$A$5:$F$104,5,FALSE)/'Paramètres'!$B$7),0))</f>
        <v/>
      </c>
      <c r="J357" s="21">
        <f>IF(OR($F357="",$G357=""),"",IFERROR(($G357-$F357+IF($G357&lt;$F357,1,0))*24,0))</f>
        <v/>
      </c>
      <c r="K357" s="21">
        <f>IF($J357="","",IFERROR(MAX(0,$J357-$H357),0))</f>
        <v/>
      </c>
      <c r="L357" s="21">
        <f>IF($K357="","",IFERROR(MIN($K357,'Paramètres'!$B$5),0))</f>
        <v/>
      </c>
      <c r="M357" s="21">
        <f>IF($K357="","",IFERROR(MAX(0,$K357-'Paramètres'!$B$5),0))</f>
        <v/>
      </c>
      <c r="N357" s="22">
        <f>IF($C357="","",IFERROR(VLOOKUP($C357,'Employés'!$A$5:$F$104,4,FALSE),0))</f>
        <v/>
      </c>
      <c r="O357" s="22">
        <f>IF($B357="","",IFERROR(($L357*$N357)+($M357*$N357*'Paramètres'!$B$6),0))</f>
        <v/>
      </c>
      <c r="P357" s="9" t="n"/>
      <c r="Q357" s="23">
        <f>IF($B357="","",IF(OR($C357="",$D357="",$E357="",$F357="",$G357="",$H357=""),"À compléter",IF(OR($J357&lt;0,$H357&gt;$J357,$N357=0),"À corriger",IF($P357="","À approuver",IF($P357="Refusé","Refusée",IF($P357="Approuvé","Approuvée","À approuver"))))))</f>
        <v/>
      </c>
    </row>
    <row r="358">
      <c r="A358" s="19">
        <f>IF($B358="","",ROW()-5)</f>
        <v/>
      </c>
      <c r="B358" s="8" t="n"/>
      <c r="C358" s="13" t="n"/>
      <c r="D358" s="9" t="n"/>
      <c r="E358" s="9" t="n"/>
      <c r="F358" s="20" t="n"/>
      <c r="G358" s="20" t="n"/>
      <c r="H358" s="7" t="n"/>
      <c r="I358" s="21">
        <f>IF($B358="","",IFERROR(IF(OR(WEEKDAY($B358,2)&gt;5,COUNTIF('Paramètres'!$E$5:$E$54,$B358)&gt;0),0,VLOOKUP($C358,'Employés'!$A$5:$F$104,5,FALSE)/'Paramètres'!$B$7),0))</f>
        <v/>
      </c>
      <c r="J358" s="21">
        <f>IF(OR($F358="",$G358=""),"",IFERROR(($G358-$F358+IF($G358&lt;$F358,1,0))*24,0))</f>
        <v/>
      </c>
      <c r="K358" s="21">
        <f>IF($J358="","",IFERROR(MAX(0,$J358-$H358),0))</f>
        <v/>
      </c>
      <c r="L358" s="21">
        <f>IF($K358="","",IFERROR(MIN($K358,'Paramètres'!$B$5),0))</f>
        <v/>
      </c>
      <c r="M358" s="21">
        <f>IF($K358="","",IFERROR(MAX(0,$K358-'Paramètres'!$B$5),0))</f>
        <v/>
      </c>
      <c r="N358" s="22">
        <f>IF($C358="","",IFERROR(VLOOKUP($C358,'Employés'!$A$5:$F$104,4,FALSE),0))</f>
        <v/>
      </c>
      <c r="O358" s="22">
        <f>IF($B358="","",IFERROR(($L358*$N358)+($M358*$N358*'Paramètres'!$B$6),0))</f>
        <v/>
      </c>
      <c r="P358" s="9" t="n"/>
      <c r="Q358" s="23">
        <f>IF($B358="","",IF(OR($C358="",$D358="",$E358="",$F358="",$G358="",$H358=""),"À compléter",IF(OR($J358&lt;0,$H358&gt;$J358,$N358=0),"À corriger",IF($P358="","À approuver",IF($P358="Refusé","Refusée",IF($P358="Approuvé","Approuvée","À approuver"))))))</f>
        <v/>
      </c>
    </row>
    <row r="359">
      <c r="A359" s="19">
        <f>IF($B359="","",ROW()-5)</f>
        <v/>
      </c>
      <c r="B359" s="8" t="n"/>
      <c r="C359" s="13" t="n"/>
      <c r="D359" s="9" t="n"/>
      <c r="E359" s="9" t="n"/>
      <c r="F359" s="20" t="n"/>
      <c r="G359" s="20" t="n"/>
      <c r="H359" s="7" t="n"/>
      <c r="I359" s="21">
        <f>IF($B359="","",IFERROR(IF(OR(WEEKDAY($B359,2)&gt;5,COUNTIF('Paramètres'!$E$5:$E$54,$B359)&gt;0),0,VLOOKUP($C359,'Employés'!$A$5:$F$104,5,FALSE)/'Paramètres'!$B$7),0))</f>
        <v/>
      </c>
      <c r="J359" s="21">
        <f>IF(OR($F359="",$G359=""),"",IFERROR(($G359-$F359+IF($G359&lt;$F359,1,0))*24,0))</f>
        <v/>
      </c>
      <c r="K359" s="21">
        <f>IF($J359="","",IFERROR(MAX(0,$J359-$H359),0))</f>
        <v/>
      </c>
      <c r="L359" s="21">
        <f>IF($K359="","",IFERROR(MIN($K359,'Paramètres'!$B$5),0))</f>
        <v/>
      </c>
      <c r="M359" s="21">
        <f>IF($K359="","",IFERROR(MAX(0,$K359-'Paramètres'!$B$5),0))</f>
        <v/>
      </c>
      <c r="N359" s="22">
        <f>IF($C359="","",IFERROR(VLOOKUP($C359,'Employés'!$A$5:$F$104,4,FALSE),0))</f>
        <v/>
      </c>
      <c r="O359" s="22">
        <f>IF($B359="","",IFERROR(($L359*$N359)+($M359*$N359*'Paramètres'!$B$6),0))</f>
        <v/>
      </c>
      <c r="P359" s="9" t="n"/>
      <c r="Q359" s="23">
        <f>IF($B359="","",IF(OR($C359="",$D359="",$E359="",$F359="",$G359="",$H359=""),"À compléter",IF(OR($J359&lt;0,$H359&gt;$J359,$N359=0),"À corriger",IF($P359="","À approuver",IF($P359="Refusé","Refusée",IF($P359="Approuvé","Approuvée","À approuver"))))))</f>
        <v/>
      </c>
    </row>
    <row r="360">
      <c r="A360" s="19">
        <f>IF($B360="","",ROW()-5)</f>
        <v/>
      </c>
      <c r="B360" s="8" t="n"/>
      <c r="C360" s="13" t="n"/>
      <c r="D360" s="9" t="n"/>
      <c r="E360" s="9" t="n"/>
      <c r="F360" s="20" t="n"/>
      <c r="G360" s="20" t="n"/>
      <c r="H360" s="7" t="n"/>
      <c r="I360" s="21">
        <f>IF($B360="","",IFERROR(IF(OR(WEEKDAY($B360,2)&gt;5,COUNTIF('Paramètres'!$E$5:$E$54,$B360)&gt;0),0,VLOOKUP($C360,'Employés'!$A$5:$F$104,5,FALSE)/'Paramètres'!$B$7),0))</f>
        <v/>
      </c>
      <c r="J360" s="21">
        <f>IF(OR($F360="",$G360=""),"",IFERROR(($G360-$F360+IF($G360&lt;$F360,1,0))*24,0))</f>
        <v/>
      </c>
      <c r="K360" s="21">
        <f>IF($J360="","",IFERROR(MAX(0,$J360-$H360),0))</f>
        <v/>
      </c>
      <c r="L360" s="21">
        <f>IF($K360="","",IFERROR(MIN($K360,'Paramètres'!$B$5),0))</f>
        <v/>
      </c>
      <c r="M360" s="21">
        <f>IF($K360="","",IFERROR(MAX(0,$K360-'Paramètres'!$B$5),0))</f>
        <v/>
      </c>
      <c r="N360" s="22">
        <f>IF($C360="","",IFERROR(VLOOKUP($C360,'Employés'!$A$5:$F$104,4,FALSE),0))</f>
        <v/>
      </c>
      <c r="O360" s="22">
        <f>IF($B360="","",IFERROR(($L360*$N360)+($M360*$N360*'Paramètres'!$B$6),0))</f>
        <v/>
      </c>
      <c r="P360" s="9" t="n"/>
      <c r="Q360" s="23">
        <f>IF($B360="","",IF(OR($C360="",$D360="",$E360="",$F360="",$G360="",$H360=""),"À compléter",IF(OR($J360&lt;0,$H360&gt;$J360,$N360=0),"À corriger",IF($P360="","À approuver",IF($P360="Refusé","Refusée",IF($P360="Approuvé","Approuvée","À approuver"))))))</f>
        <v/>
      </c>
    </row>
    <row r="361">
      <c r="A361" s="19">
        <f>IF($B361="","",ROW()-5)</f>
        <v/>
      </c>
      <c r="B361" s="8" t="n"/>
      <c r="C361" s="13" t="n"/>
      <c r="D361" s="9" t="n"/>
      <c r="E361" s="9" t="n"/>
      <c r="F361" s="20" t="n"/>
      <c r="G361" s="20" t="n"/>
      <c r="H361" s="7" t="n"/>
      <c r="I361" s="21">
        <f>IF($B361="","",IFERROR(IF(OR(WEEKDAY($B361,2)&gt;5,COUNTIF('Paramètres'!$E$5:$E$54,$B361)&gt;0),0,VLOOKUP($C361,'Employés'!$A$5:$F$104,5,FALSE)/'Paramètres'!$B$7),0))</f>
        <v/>
      </c>
      <c r="J361" s="21">
        <f>IF(OR($F361="",$G361=""),"",IFERROR(($G361-$F361+IF($G361&lt;$F361,1,0))*24,0))</f>
        <v/>
      </c>
      <c r="K361" s="21">
        <f>IF($J361="","",IFERROR(MAX(0,$J361-$H361),0))</f>
        <v/>
      </c>
      <c r="L361" s="21">
        <f>IF($K361="","",IFERROR(MIN($K361,'Paramètres'!$B$5),0))</f>
        <v/>
      </c>
      <c r="M361" s="21">
        <f>IF($K361="","",IFERROR(MAX(0,$K361-'Paramètres'!$B$5),0))</f>
        <v/>
      </c>
      <c r="N361" s="22">
        <f>IF($C361="","",IFERROR(VLOOKUP($C361,'Employés'!$A$5:$F$104,4,FALSE),0))</f>
        <v/>
      </c>
      <c r="O361" s="22">
        <f>IF($B361="","",IFERROR(($L361*$N361)+($M361*$N361*'Paramètres'!$B$6),0))</f>
        <v/>
      </c>
      <c r="P361" s="9" t="n"/>
      <c r="Q361" s="23">
        <f>IF($B361="","",IF(OR($C361="",$D361="",$E361="",$F361="",$G361="",$H361=""),"À compléter",IF(OR($J361&lt;0,$H361&gt;$J361,$N361=0),"À corriger",IF($P361="","À approuver",IF($P361="Refusé","Refusée",IF($P361="Approuvé","Approuvée","À approuver"))))))</f>
        <v/>
      </c>
    </row>
    <row r="362">
      <c r="A362" s="19">
        <f>IF($B362="","",ROW()-5)</f>
        <v/>
      </c>
      <c r="B362" s="8" t="n"/>
      <c r="C362" s="13" t="n"/>
      <c r="D362" s="9" t="n"/>
      <c r="E362" s="9" t="n"/>
      <c r="F362" s="20" t="n"/>
      <c r="G362" s="20" t="n"/>
      <c r="H362" s="7" t="n"/>
      <c r="I362" s="21">
        <f>IF($B362="","",IFERROR(IF(OR(WEEKDAY($B362,2)&gt;5,COUNTIF('Paramètres'!$E$5:$E$54,$B362)&gt;0),0,VLOOKUP($C362,'Employés'!$A$5:$F$104,5,FALSE)/'Paramètres'!$B$7),0))</f>
        <v/>
      </c>
      <c r="J362" s="21">
        <f>IF(OR($F362="",$G362=""),"",IFERROR(($G362-$F362+IF($G362&lt;$F362,1,0))*24,0))</f>
        <v/>
      </c>
      <c r="K362" s="21">
        <f>IF($J362="","",IFERROR(MAX(0,$J362-$H362),0))</f>
        <v/>
      </c>
      <c r="L362" s="21">
        <f>IF($K362="","",IFERROR(MIN($K362,'Paramètres'!$B$5),0))</f>
        <v/>
      </c>
      <c r="M362" s="21">
        <f>IF($K362="","",IFERROR(MAX(0,$K362-'Paramètres'!$B$5),0))</f>
        <v/>
      </c>
      <c r="N362" s="22">
        <f>IF($C362="","",IFERROR(VLOOKUP($C362,'Employés'!$A$5:$F$104,4,FALSE),0))</f>
        <v/>
      </c>
      <c r="O362" s="22">
        <f>IF($B362="","",IFERROR(($L362*$N362)+($M362*$N362*'Paramètres'!$B$6),0))</f>
        <v/>
      </c>
      <c r="P362" s="9" t="n"/>
      <c r="Q362" s="23">
        <f>IF($B362="","",IF(OR($C362="",$D362="",$E362="",$F362="",$G362="",$H362=""),"À compléter",IF(OR($J362&lt;0,$H362&gt;$J362,$N362=0),"À corriger",IF($P362="","À approuver",IF($P362="Refusé","Refusée",IF($P362="Approuvé","Approuvée","À approuver"))))))</f>
        <v/>
      </c>
    </row>
    <row r="363">
      <c r="A363" s="19">
        <f>IF($B363="","",ROW()-5)</f>
        <v/>
      </c>
      <c r="B363" s="8" t="n"/>
      <c r="C363" s="13" t="n"/>
      <c r="D363" s="9" t="n"/>
      <c r="E363" s="9" t="n"/>
      <c r="F363" s="20" t="n"/>
      <c r="G363" s="20" t="n"/>
      <c r="H363" s="7" t="n"/>
      <c r="I363" s="21">
        <f>IF($B363="","",IFERROR(IF(OR(WEEKDAY($B363,2)&gt;5,COUNTIF('Paramètres'!$E$5:$E$54,$B363)&gt;0),0,VLOOKUP($C363,'Employés'!$A$5:$F$104,5,FALSE)/'Paramètres'!$B$7),0))</f>
        <v/>
      </c>
      <c r="J363" s="21">
        <f>IF(OR($F363="",$G363=""),"",IFERROR(($G363-$F363+IF($G363&lt;$F363,1,0))*24,0))</f>
        <v/>
      </c>
      <c r="K363" s="21">
        <f>IF($J363="","",IFERROR(MAX(0,$J363-$H363),0))</f>
        <v/>
      </c>
      <c r="L363" s="21">
        <f>IF($K363="","",IFERROR(MIN($K363,'Paramètres'!$B$5),0))</f>
        <v/>
      </c>
      <c r="M363" s="21">
        <f>IF($K363="","",IFERROR(MAX(0,$K363-'Paramètres'!$B$5),0))</f>
        <v/>
      </c>
      <c r="N363" s="22">
        <f>IF($C363="","",IFERROR(VLOOKUP($C363,'Employés'!$A$5:$F$104,4,FALSE),0))</f>
        <v/>
      </c>
      <c r="O363" s="22">
        <f>IF($B363="","",IFERROR(($L363*$N363)+($M363*$N363*'Paramètres'!$B$6),0))</f>
        <v/>
      </c>
      <c r="P363" s="9" t="n"/>
      <c r="Q363" s="23">
        <f>IF($B363="","",IF(OR($C363="",$D363="",$E363="",$F363="",$G363="",$H363=""),"À compléter",IF(OR($J363&lt;0,$H363&gt;$J363,$N363=0),"À corriger",IF($P363="","À approuver",IF($P363="Refusé","Refusée",IF($P363="Approuvé","Approuvée","À approuver"))))))</f>
        <v/>
      </c>
    </row>
    <row r="364">
      <c r="A364" s="19">
        <f>IF($B364="","",ROW()-5)</f>
        <v/>
      </c>
      <c r="B364" s="8" t="n"/>
      <c r="C364" s="13" t="n"/>
      <c r="D364" s="9" t="n"/>
      <c r="E364" s="9" t="n"/>
      <c r="F364" s="20" t="n"/>
      <c r="G364" s="20" t="n"/>
      <c r="H364" s="7" t="n"/>
      <c r="I364" s="21">
        <f>IF($B364="","",IFERROR(IF(OR(WEEKDAY($B364,2)&gt;5,COUNTIF('Paramètres'!$E$5:$E$54,$B364)&gt;0),0,VLOOKUP($C364,'Employés'!$A$5:$F$104,5,FALSE)/'Paramètres'!$B$7),0))</f>
        <v/>
      </c>
      <c r="J364" s="21">
        <f>IF(OR($F364="",$G364=""),"",IFERROR(($G364-$F364+IF($G364&lt;$F364,1,0))*24,0))</f>
        <v/>
      </c>
      <c r="K364" s="21">
        <f>IF($J364="","",IFERROR(MAX(0,$J364-$H364),0))</f>
        <v/>
      </c>
      <c r="L364" s="21">
        <f>IF($K364="","",IFERROR(MIN($K364,'Paramètres'!$B$5),0))</f>
        <v/>
      </c>
      <c r="M364" s="21">
        <f>IF($K364="","",IFERROR(MAX(0,$K364-'Paramètres'!$B$5),0))</f>
        <v/>
      </c>
      <c r="N364" s="22">
        <f>IF($C364="","",IFERROR(VLOOKUP($C364,'Employés'!$A$5:$F$104,4,FALSE),0))</f>
        <v/>
      </c>
      <c r="O364" s="22">
        <f>IF($B364="","",IFERROR(($L364*$N364)+($M364*$N364*'Paramètres'!$B$6),0))</f>
        <v/>
      </c>
      <c r="P364" s="9" t="n"/>
      <c r="Q364" s="23">
        <f>IF($B364="","",IF(OR($C364="",$D364="",$E364="",$F364="",$G364="",$H364=""),"À compléter",IF(OR($J364&lt;0,$H364&gt;$J364,$N364=0),"À corriger",IF($P364="","À approuver",IF($P364="Refusé","Refusée",IF($P364="Approuvé","Approuvée","À approuver"))))))</f>
        <v/>
      </c>
    </row>
    <row r="365">
      <c r="A365" s="19">
        <f>IF($B365="","",ROW()-5)</f>
        <v/>
      </c>
      <c r="B365" s="8" t="n"/>
      <c r="C365" s="13" t="n"/>
      <c r="D365" s="9" t="n"/>
      <c r="E365" s="9" t="n"/>
      <c r="F365" s="20" t="n"/>
      <c r="G365" s="20" t="n"/>
      <c r="H365" s="7" t="n"/>
      <c r="I365" s="21">
        <f>IF($B365="","",IFERROR(IF(OR(WEEKDAY($B365,2)&gt;5,COUNTIF('Paramètres'!$E$5:$E$54,$B365)&gt;0),0,VLOOKUP($C365,'Employés'!$A$5:$F$104,5,FALSE)/'Paramètres'!$B$7),0))</f>
        <v/>
      </c>
      <c r="J365" s="21">
        <f>IF(OR($F365="",$G365=""),"",IFERROR(($G365-$F365+IF($G365&lt;$F365,1,0))*24,0))</f>
        <v/>
      </c>
      <c r="K365" s="21">
        <f>IF($J365="","",IFERROR(MAX(0,$J365-$H365),0))</f>
        <v/>
      </c>
      <c r="L365" s="21">
        <f>IF($K365="","",IFERROR(MIN($K365,'Paramètres'!$B$5),0))</f>
        <v/>
      </c>
      <c r="M365" s="21">
        <f>IF($K365="","",IFERROR(MAX(0,$K365-'Paramètres'!$B$5),0))</f>
        <v/>
      </c>
      <c r="N365" s="22">
        <f>IF($C365="","",IFERROR(VLOOKUP($C365,'Employés'!$A$5:$F$104,4,FALSE),0))</f>
        <v/>
      </c>
      <c r="O365" s="22">
        <f>IF($B365="","",IFERROR(($L365*$N365)+($M365*$N365*'Paramètres'!$B$6),0))</f>
        <v/>
      </c>
      <c r="P365" s="9" t="n"/>
      <c r="Q365" s="23">
        <f>IF($B365="","",IF(OR($C365="",$D365="",$E365="",$F365="",$G365="",$H365=""),"À compléter",IF(OR($J365&lt;0,$H365&gt;$J365,$N365=0),"À corriger",IF($P365="","À approuver",IF($P365="Refusé","Refusée",IF($P365="Approuvé","Approuvée","À approuver"))))))</f>
        <v/>
      </c>
    </row>
    <row r="366">
      <c r="A366" s="19">
        <f>IF($B366="","",ROW()-5)</f>
        <v/>
      </c>
      <c r="B366" s="8" t="n"/>
      <c r="C366" s="13" t="n"/>
      <c r="D366" s="9" t="n"/>
      <c r="E366" s="9" t="n"/>
      <c r="F366" s="20" t="n"/>
      <c r="G366" s="20" t="n"/>
      <c r="H366" s="7" t="n"/>
      <c r="I366" s="21">
        <f>IF($B366="","",IFERROR(IF(OR(WEEKDAY($B366,2)&gt;5,COUNTIF('Paramètres'!$E$5:$E$54,$B366)&gt;0),0,VLOOKUP($C366,'Employés'!$A$5:$F$104,5,FALSE)/'Paramètres'!$B$7),0))</f>
        <v/>
      </c>
      <c r="J366" s="21">
        <f>IF(OR($F366="",$G366=""),"",IFERROR(($G366-$F366+IF($G366&lt;$F366,1,0))*24,0))</f>
        <v/>
      </c>
      <c r="K366" s="21">
        <f>IF($J366="","",IFERROR(MAX(0,$J366-$H366),0))</f>
        <v/>
      </c>
      <c r="L366" s="21">
        <f>IF($K366="","",IFERROR(MIN($K366,'Paramètres'!$B$5),0))</f>
        <v/>
      </c>
      <c r="M366" s="21">
        <f>IF($K366="","",IFERROR(MAX(0,$K366-'Paramètres'!$B$5),0))</f>
        <v/>
      </c>
      <c r="N366" s="22">
        <f>IF($C366="","",IFERROR(VLOOKUP($C366,'Employés'!$A$5:$F$104,4,FALSE),0))</f>
        <v/>
      </c>
      <c r="O366" s="22">
        <f>IF($B366="","",IFERROR(($L366*$N366)+($M366*$N366*'Paramètres'!$B$6),0))</f>
        <v/>
      </c>
      <c r="P366" s="9" t="n"/>
      <c r="Q366" s="23">
        <f>IF($B366="","",IF(OR($C366="",$D366="",$E366="",$F366="",$G366="",$H366=""),"À compléter",IF(OR($J366&lt;0,$H366&gt;$J366,$N366=0),"À corriger",IF($P366="","À approuver",IF($P366="Refusé","Refusée",IF($P366="Approuvé","Approuvée","À approuver"))))))</f>
        <v/>
      </c>
    </row>
    <row r="367">
      <c r="A367" s="19">
        <f>IF($B367="","",ROW()-5)</f>
        <v/>
      </c>
      <c r="B367" s="8" t="n"/>
      <c r="C367" s="13" t="n"/>
      <c r="D367" s="9" t="n"/>
      <c r="E367" s="9" t="n"/>
      <c r="F367" s="20" t="n"/>
      <c r="G367" s="20" t="n"/>
      <c r="H367" s="7" t="n"/>
      <c r="I367" s="21">
        <f>IF($B367="","",IFERROR(IF(OR(WEEKDAY($B367,2)&gt;5,COUNTIF('Paramètres'!$E$5:$E$54,$B367)&gt;0),0,VLOOKUP($C367,'Employés'!$A$5:$F$104,5,FALSE)/'Paramètres'!$B$7),0))</f>
        <v/>
      </c>
      <c r="J367" s="21">
        <f>IF(OR($F367="",$G367=""),"",IFERROR(($G367-$F367+IF($G367&lt;$F367,1,0))*24,0))</f>
        <v/>
      </c>
      <c r="K367" s="21">
        <f>IF($J367="","",IFERROR(MAX(0,$J367-$H367),0))</f>
        <v/>
      </c>
      <c r="L367" s="21">
        <f>IF($K367="","",IFERROR(MIN($K367,'Paramètres'!$B$5),0))</f>
        <v/>
      </c>
      <c r="M367" s="21">
        <f>IF($K367="","",IFERROR(MAX(0,$K367-'Paramètres'!$B$5),0))</f>
        <v/>
      </c>
      <c r="N367" s="22">
        <f>IF($C367="","",IFERROR(VLOOKUP($C367,'Employés'!$A$5:$F$104,4,FALSE),0))</f>
        <v/>
      </c>
      <c r="O367" s="22">
        <f>IF($B367="","",IFERROR(($L367*$N367)+($M367*$N367*'Paramètres'!$B$6),0))</f>
        <v/>
      </c>
      <c r="P367" s="9" t="n"/>
      <c r="Q367" s="23">
        <f>IF($B367="","",IF(OR($C367="",$D367="",$E367="",$F367="",$G367="",$H367=""),"À compléter",IF(OR($J367&lt;0,$H367&gt;$J367,$N367=0),"À corriger",IF($P367="","À approuver",IF($P367="Refusé","Refusée",IF($P367="Approuvé","Approuvée","À approuver"))))))</f>
        <v/>
      </c>
    </row>
    <row r="368">
      <c r="A368" s="19">
        <f>IF($B368="","",ROW()-5)</f>
        <v/>
      </c>
      <c r="B368" s="8" t="n"/>
      <c r="C368" s="13" t="n"/>
      <c r="D368" s="9" t="n"/>
      <c r="E368" s="9" t="n"/>
      <c r="F368" s="20" t="n"/>
      <c r="G368" s="20" t="n"/>
      <c r="H368" s="7" t="n"/>
      <c r="I368" s="21">
        <f>IF($B368="","",IFERROR(IF(OR(WEEKDAY($B368,2)&gt;5,COUNTIF('Paramètres'!$E$5:$E$54,$B368)&gt;0),0,VLOOKUP($C368,'Employés'!$A$5:$F$104,5,FALSE)/'Paramètres'!$B$7),0))</f>
        <v/>
      </c>
      <c r="J368" s="21">
        <f>IF(OR($F368="",$G368=""),"",IFERROR(($G368-$F368+IF($G368&lt;$F368,1,0))*24,0))</f>
        <v/>
      </c>
      <c r="K368" s="21">
        <f>IF($J368="","",IFERROR(MAX(0,$J368-$H368),0))</f>
        <v/>
      </c>
      <c r="L368" s="21">
        <f>IF($K368="","",IFERROR(MIN($K368,'Paramètres'!$B$5),0))</f>
        <v/>
      </c>
      <c r="M368" s="21">
        <f>IF($K368="","",IFERROR(MAX(0,$K368-'Paramètres'!$B$5),0))</f>
        <v/>
      </c>
      <c r="N368" s="22">
        <f>IF($C368="","",IFERROR(VLOOKUP($C368,'Employés'!$A$5:$F$104,4,FALSE),0))</f>
        <v/>
      </c>
      <c r="O368" s="22">
        <f>IF($B368="","",IFERROR(($L368*$N368)+($M368*$N368*'Paramètres'!$B$6),0))</f>
        <v/>
      </c>
      <c r="P368" s="9" t="n"/>
      <c r="Q368" s="23">
        <f>IF($B368="","",IF(OR($C368="",$D368="",$E368="",$F368="",$G368="",$H368=""),"À compléter",IF(OR($J368&lt;0,$H368&gt;$J368,$N368=0),"À corriger",IF($P368="","À approuver",IF($P368="Refusé","Refusée",IF($P368="Approuvé","Approuvée","À approuver"))))))</f>
        <v/>
      </c>
    </row>
    <row r="369">
      <c r="A369" s="19">
        <f>IF($B369="","",ROW()-5)</f>
        <v/>
      </c>
      <c r="B369" s="8" t="n"/>
      <c r="C369" s="13" t="n"/>
      <c r="D369" s="9" t="n"/>
      <c r="E369" s="9" t="n"/>
      <c r="F369" s="20" t="n"/>
      <c r="G369" s="20" t="n"/>
      <c r="H369" s="7" t="n"/>
      <c r="I369" s="21">
        <f>IF($B369="","",IFERROR(IF(OR(WEEKDAY($B369,2)&gt;5,COUNTIF('Paramètres'!$E$5:$E$54,$B369)&gt;0),0,VLOOKUP($C369,'Employés'!$A$5:$F$104,5,FALSE)/'Paramètres'!$B$7),0))</f>
        <v/>
      </c>
      <c r="J369" s="21">
        <f>IF(OR($F369="",$G369=""),"",IFERROR(($G369-$F369+IF($G369&lt;$F369,1,0))*24,0))</f>
        <v/>
      </c>
      <c r="K369" s="21">
        <f>IF($J369="","",IFERROR(MAX(0,$J369-$H369),0))</f>
        <v/>
      </c>
      <c r="L369" s="21">
        <f>IF($K369="","",IFERROR(MIN($K369,'Paramètres'!$B$5),0))</f>
        <v/>
      </c>
      <c r="M369" s="21">
        <f>IF($K369="","",IFERROR(MAX(0,$K369-'Paramètres'!$B$5),0))</f>
        <v/>
      </c>
      <c r="N369" s="22">
        <f>IF($C369="","",IFERROR(VLOOKUP($C369,'Employés'!$A$5:$F$104,4,FALSE),0))</f>
        <v/>
      </c>
      <c r="O369" s="22">
        <f>IF($B369="","",IFERROR(($L369*$N369)+($M369*$N369*'Paramètres'!$B$6),0))</f>
        <v/>
      </c>
      <c r="P369" s="9" t="n"/>
      <c r="Q369" s="23">
        <f>IF($B369="","",IF(OR($C369="",$D369="",$E369="",$F369="",$G369="",$H369=""),"À compléter",IF(OR($J369&lt;0,$H369&gt;$J369,$N369=0),"À corriger",IF($P369="","À approuver",IF($P369="Refusé","Refusée",IF($P369="Approuvé","Approuvée","À approuver"))))))</f>
        <v/>
      </c>
    </row>
    <row r="370">
      <c r="A370" s="19">
        <f>IF($B370="","",ROW()-5)</f>
        <v/>
      </c>
      <c r="B370" s="8" t="n"/>
      <c r="C370" s="13" t="n"/>
      <c r="D370" s="9" t="n"/>
      <c r="E370" s="9" t="n"/>
      <c r="F370" s="20" t="n"/>
      <c r="G370" s="20" t="n"/>
      <c r="H370" s="7" t="n"/>
      <c r="I370" s="21">
        <f>IF($B370="","",IFERROR(IF(OR(WEEKDAY($B370,2)&gt;5,COUNTIF('Paramètres'!$E$5:$E$54,$B370)&gt;0),0,VLOOKUP($C370,'Employés'!$A$5:$F$104,5,FALSE)/'Paramètres'!$B$7),0))</f>
        <v/>
      </c>
      <c r="J370" s="21">
        <f>IF(OR($F370="",$G370=""),"",IFERROR(($G370-$F370+IF($G370&lt;$F370,1,0))*24,0))</f>
        <v/>
      </c>
      <c r="K370" s="21">
        <f>IF($J370="","",IFERROR(MAX(0,$J370-$H370),0))</f>
        <v/>
      </c>
      <c r="L370" s="21">
        <f>IF($K370="","",IFERROR(MIN($K370,'Paramètres'!$B$5),0))</f>
        <v/>
      </c>
      <c r="M370" s="21">
        <f>IF($K370="","",IFERROR(MAX(0,$K370-'Paramètres'!$B$5),0))</f>
        <v/>
      </c>
      <c r="N370" s="22">
        <f>IF($C370="","",IFERROR(VLOOKUP($C370,'Employés'!$A$5:$F$104,4,FALSE),0))</f>
        <v/>
      </c>
      <c r="O370" s="22">
        <f>IF($B370="","",IFERROR(($L370*$N370)+($M370*$N370*'Paramètres'!$B$6),0))</f>
        <v/>
      </c>
      <c r="P370" s="9" t="n"/>
      <c r="Q370" s="23">
        <f>IF($B370="","",IF(OR($C370="",$D370="",$E370="",$F370="",$G370="",$H370=""),"À compléter",IF(OR($J370&lt;0,$H370&gt;$J370,$N370=0),"À corriger",IF($P370="","À approuver",IF($P370="Refusé","Refusée",IF($P370="Approuvé","Approuvée","À approuver"))))))</f>
        <v/>
      </c>
    </row>
    <row r="371">
      <c r="A371" s="19">
        <f>IF($B371="","",ROW()-5)</f>
        <v/>
      </c>
      <c r="B371" s="8" t="n"/>
      <c r="C371" s="13" t="n"/>
      <c r="D371" s="9" t="n"/>
      <c r="E371" s="9" t="n"/>
      <c r="F371" s="20" t="n"/>
      <c r="G371" s="20" t="n"/>
      <c r="H371" s="7" t="n"/>
      <c r="I371" s="21">
        <f>IF($B371="","",IFERROR(IF(OR(WEEKDAY($B371,2)&gt;5,COUNTIF('Paramètres'!$E$5:$E$54,$B371)&gt;0),0,VLOOKUP($C371,'Employés'!$A$5:$F$104,5,FALSE)/'Paramètres'!$B$7),0))</f>
        <v/>
      </c>
      <c r="J371" s="21">
        <f>IF(OR($F371="",$G371=""),"",IFERROR(($G371-$F371+IF($G371&lt;$F371,1,0))*24,0))</f>
        <v/>
      </c>
      <c r="K371" s="21">
        <f>IF($J371="","",IFERROR(MAX(0,$J371-$H371),0))</f>
        <v/>
      </c>
      <c r="L371" s="21">
        <f>IF($K371="","",IFERROR(MIN($K371,'Paramètres'!$B$5),0))</f>
        <v/>
      </c>
      <c r="M371" s="21">
        <f>IF($K371="","",IFERROR(MAX(0,$K371-'Paramètres'!$B$5),0))</f>
        <v/>
      </c>
      <c r="N371" s="22">
        <f>IF($C371="","",IFERROR(VLOOKUP($C371,'Employés'!$A$5:$F$104,4,FALSE),0))</f>
        <v/>
      </c>
      <c r="O371" s="22">
        <f>IF($B371="","",IFERROR(($L371*$N371)+($M371*$N371*'Paramètres'!$B$6),0))</f>
        <v/>
      </c>
      <c r="P371" s="9" t="n"/>
      <c r="Q371" s="23">
        <f>IF($B371="","",IF(OR($C371="",$D371="",$E371="",$F371="",$G371="",$H371=""),"À compléter",IF(OR($J371&lt;0,$H371&gt;$J371,$N371=0),"À corriger",IF($P371="","À approuver",IF($P371="Refusé","Refusée",IF($P371="Approuvé","Approuvée","À approuver"))))))</f>
        <v/>
      </c>
    </row>
    <row r="372">
      <c r="A372" s="19">
        <f>IF($B372="","",ROW()-5)</f>
        <v/>
      </c>
      <c r="B372" s="8" t="n"/>
      <c r="C372" s="13" t="n"/>
      <c r="D372" s="9" t="n"/>
      <c r="E372" s="9" t="n"/>
      <c r="F372" s="20" t="n"/>
      <c r="G372" s="20" t="n"/>
      <c r="H372" s="7" t="n"/>
      <c r="I372" s="21">
        <f>IF($B372="","",IFERROR(IF(OR(WEEKDAY($B372,2)&gt;5,COUNTIF('Paramètres'!$E$5:$E$54,$B372)&gt;0),0,VLOOKUP($C372,'Employés'!$A$5:$F$104,5,FALSE)/'Paramètres'!$B$7),0))</f>
        <v/>
      </c>
      <c r="J372" s="21">
        <f>IF(OR($F372="",$G372=""),"",IFERROR(($G372-$F372+IF($G372&lt;$F372,1,0))*24,0))</f>
        <v/>
      </c>
      <c r="K372" s="21">
        <f>IF($J372="","",IFERROR(MAX(0,$J372-$H372),0))</f>
        <v/>
      </c>
      <c r="L372" s="21">
        <f>IF($K372="","",IFERROR(MIN($K372,'Paramètres'!$B$5),0))</f>
        <v/>
      </c>
      <c r="M372" s="21">
        <f>IF($K372="","",IFERROR(MAX(0,$K372-'Paramètres'!$B$5),0))</f>
        <v/>
      </c>
      <c r="N372" s="22">
        <f>IF($C372="","",IFERROR(VLOOKUP($C372,'Employés'!$A$5:$F$104,4,FALSE),0))</f>
        <v/>
      </c>
      <c r="O372" s="22">
        <f>IF($B372="","",IFERROR(($L372*$N372)+($M372*$N372*'Paramètres'!$B$6),0))</f>
        <v/>
      </c>
      <c r="P372" s="9" t="n"/>
      <c r="Q372" s="23">
        <f>IF($B372="","",IF(OR($C372="",$D372="",$E372="",$F372="",$G372="",$H372=""),"À compléter",IF(OR($J372&lt;0,$H372&gt;$J372,$N372=0),"À corriger",IF($P372="","À approuver",IF($P372="Refusé","Refusée",IF($P372="Approuvé","Approuvée","À approuver"))))))</f>
        <v/>
      </c>
    </row>
    <row r="373">
      <c r="A373" s="19">
        <f>IF($B373="","",ROW()-5)</f>
        <v/>
      </c>
      <c r="B373" s="8" t="n"/>
      <c r="C373" s="13" t="n"/>
      <c r="D373" s="9" t="n"/>
      <c r="E373" s="9" t="n"/>
      <c r="F373" s="20" t="n"/>
      <c r="G373" s="20" t="n"/>
      <c r="H373" s="7" t="n"/>
      <c r="I373" s="21">
        <f>IF($B373="","",IFERROR(IF(OR(WEEKDAY($B373,2)&gt;5,COUNTIF('Paramètres'!$E$5:$E$54,$B373)&gt;0),0,VLOOKUP($C373,'Employés'!$A$5:$F$104,5,FALSE)/'Paramètres'!$B$7),0))</f>
        <v/>
      </c>
      <c r="J373" s="21">
        <f>IF(OR($F373="",$G373=""),"",IFERROR(($G373-$F373+IF($G373&lt;$F373,1,0))*24,0))</f>
        <v/>
      </c>
      <c r="K373" s="21">
        <f>IF($J373="","",IFERROR(MAX(0,$J373-$H373),0))</f>
        <v/>
      </c>
      <c r="L373" s="21">
        <f>IF($K373="","",IFERROR(MIN($K373,'Paramètres'!$B$5),0))</f>
        <v/>
      </c>
      <c r="M373" s="21">
        <f>IF($K373="","",IFERROR(MAX(0,$K373-'Paramètres'!$B$5),0))</f>
        <v/>
      </c>
      <c r="N373" s="22">
        <f>IF($C373="","",IFERROR(VLOOKUP($C373,'Employés'!$A$5:$F$104,4,FALSE),0))</f>
        <v/>
      </c>
      <c r="O373" s="22">
        <f>IF($B373="","",IFERROR(($L373*$N373)+($M373*$N373*'Paramètres'!$B$6),0))</f>
        <v/>
      </c>
      <c r="P373" s="9" t="n"/>
      <c r="Q373" s="23">
        <f>IF($B373="","",IF(OR($C373="",$D373="",$E373="",$F373="",$G373="",$H373=""),"À compléter",IF(OR($J373&lt;0,$H373&gt;$J373,$N373=0),"À corriger",IF($P373="","À approuver",IF($P373="Refusé","Refusée",IF($P373="Approuvé","Approuvée","À approuver"))))))</f>
        <v/>
      </c>
    </row>
    <row r="374">
      <c r="A374" s="19">
        <f>IF($B374="","",ROW()-5)</f>
        <v/>
      </c>
      <c r="B374" s="8" t="n"/>
      <c r="C374" s="13" t="n"/>
      <c r="D374" s="9" t="n"/>
      <c r="E374" s="9" t="n"/>
      <c r="F374" s="20" t="n"/>
      <c r="G374" s="20" t="n"/>
      <c r="H374" s="7" t="n"/>
      <c r="I374" s="21">
        <f>IF($B374="","",IFERROR(IF(OR(WEEKDAY($B374,2)&gt;5,COUNTIF('Paramètres'!$E$5:$E$54,$B374)&gt;0),0,VLOOKUP($C374,'Employés'!$A$5:$F$104,5,FALSE)/'Paramètres'!$B$7),0))</f>
        <v/>
      </c>
      <c r="J374" s="21">
        <f>IF(OR($F374="",$G374=""),"",IFERROR(($G374-$F374+IF($G374&lt;$F374,1,0))*24,0))</f>
        <v/>
      </c>
      <c r="K374" s="21">
        <f>IF($J374="","",IFERROR(MAX(0,$J374-$H374),0))</f>
        <v/>
      </c>
      <c r="L374" s="21">
        <f>IF($K374="","",IFERROR(MIN($K374,'Paramètres'!$B$5),0))</f>
        <v/>
      </c>
      <c r="M374" s="21">
        <f>IF($K374="","",IFERROR(MAX(0,$K374-'Paramètres'!$B$5),0))</f>
        <v/>
      </c>
      <c r="N374" s="22">
        <f>IF($C374="","",IFERROR(VLOOKUP($C374,'Employés'!$A$5:$F$104,4,FALSE),0))</f>
        <v/>
      </c>
      <c r="O374" s="22">
        <f>IF($B374="","",IFERROR(($L374*$N374)+($M374*$N374*'Paramètres'!$B$6),0))</f>
        <v/>
      </c>
      <c r="P374" s="9" t="n"/>
      <c r="Q374" s="23">
        <f>IF($B374="","",IF(OR($C374="",$D374="",$E374="",$F374="",$G374="",$H374=""),"À compléter",IF(OR($J374&lt;0,$H374&gt;$J374,$N374=0),"À corriger",IF($P374="","À approuver",IF($P374="Refusé","Refusée",IF($P374="Approuvé","Approuvée","À approuver"))))))</f>
        <v/>
      </c>
    </row>
    <row r="375">
      <c r="A375" s="19">
        <f>IF($B375="","",ROW()-5)</f>
        <v/>
      </c>
      <c r="B375" s="8" t="n"/>
      <c r="C375" s="13" t="n"/>
      <c r="D375" s="9" t="n"/>
      <c r="E375" s="9" t="n"/>
      <c r="F375" s="20" t="n"/>
      <c r="G375" s="20" t="n"/>
      <c r="H375" s="7" t="n"/>
      <c r="I375" s="21">
        <f>IF($B375="","",IFERROR(IF(OR(WEEKDAY($B375,2)&gt;5,COUNTIF('Paramètres'!$E$5:$E$54,$B375)&gt;0),0,VLOOKUP($C375,'Employés'!$A$5:$F$104,5,FALSE)/'Paramètres'!$B$7),0))</f>
        <v/>
      </c>
      <c r="J375" s="21">
        <f>IF(OR($F375="",$G375=""),"",IFERROR(($G375-$F375+IF($G375&lt;$F375,1,0))*24,0))</f>
        <v/>
      </c>
      <c r="K375" s="21">
        <f>IF($J375="","",IFERROR(MAX(0,$J375-$H375),0))</f>
        <v/>
      </c>
      <c r="L375" s="21">
        <f>IF($K375="","",IFERROR(MIN($K375,'Paramètres'!$B$5),0))</f>
        <v/>
      </c>
      <c r="M375" s="21">
        <f>IF($K375="","",IFERROR(MAX(0,$K375-'Paramètres'!$B$5),0))</f>
        <v/>
      </c>
      <c r="N375" s="22">
        <f>IF($C375="","",IFERROR(VLOOKUP($C375,'Employés'!$A$5:$F$104,4,FALSE),0))</f>
        <v/>
      </c>
      <c r="O375" s="22">
        <f>IF($B375="","",IFERROR(($L375*$N375)+($M375*$N375*'Paramètres'!$B$6),0))</f>
        <v/>
      </c>
      <c r="P375" s="9" t="n"/>
      <c r="Q375" s="23">
        <f>IF($B375="","",IF(OR($C375="",$D375="",$E375="",$F375="",$G375="",$H375=""),"À compléter",IF(OR($J375&lt;0,$H375&gt;$J375,$N375=0),"À corriger",IF($P375="","À approuver",IF($P375="Refusé","Refusée",IF($P375="Approuvé","Approuvée","À approuver"))))))</f>
        <v/>
      </c>
    </row>
    <row r="376">
      <c r="A376" s="19">
        <f>IF($B376="","",ROW()-5)</f>
        <v/>
      </c>
      <c r="B376" s="8" t="n"/>
      <c r="C376" s="13" t="n"/>
      <c r="D376" s="9" t="n"/>
      <c r="E376" s="9" t="n"/>
      <c r="F376" s="20" t="n"/>
      <c r="G376" s="20" t="n"/>
      <c r="H376" s="7" t="n"/>
      <c r="I376" s="21">
        <f>IF($B376="","",IFERROR(IF(OR(WEEKDAY($B376,2)&gt;5,COUNTIF('Paramètres'!$E$5:$E$54,$B376)&gt;0),0,VLOOKUP($C376,'Employés'!$A$5:$F$104,5,FALSE)/'Paramètres'!$B$7),0))</f>
        <v/>
      </c>
      <c r="J376" s="21">
        <f>IF(OR($F376="",$G376=""),"",IFERROR(($G376-$F376+IF($G376&lt;$F376,1,0))*24,0))</f>
        <v/>
      </c>
      <c r="K376" s="21">
        <f>IF($J376="","",IFERROR(MAX(0,$J376-$H376),0))</f>
        <v/>
      </c>
      <c r="L376" s="21">
        <f>IF($K376="","",IFERROR(MIN($K376,'Paramètres'!$B$5),0))</f>
        <v/>
      </c>
      <c r="M376" s="21">
        <f>IF($K376="","",IFERROR(MAX(0,$K376-'Paramètres'!$B$5),0))</f>
        <v/>
      </c>
      <c r="N376" s="22">
        <f>IF($C376="","",IFERROR(VLOOKUP($C376,'Employés'!$A$5:$F$104,4,FALSE),0))</f>
        <v/>
      </c>
      <c r="O376" s="22">
        <f>IF($B376="","",IFERROR(($L376*$N376)+($M376*$N376*'Paramètres'!$B$6),0))</f>
        <v/>
      </c>
      <c r="P376" s="9" t="n"/>
      <c r="Q376" s="23">
        <f>IF($B376="","",IF(OR($C376="",$D376="",$E376="",$F376="",$G376="",$H376=""),"À compléter",IF(OR($J376&lt;0,$H376&gt;$J376,$N376=0),"À corriger",IF($P376="","À approuver",IF($P376="Refusé","Refusée",IF($P376="Approuvé","Approuvée","À approuver"))))))</f>
        <v/>
      </c>
    </row>
    <row r="377">
      <c r="A377" s="19">
        <f>IF($B377="","",ROW()-5)</f>
        <v/>
      </c>
      <c r="B377" s="8" t="n"/>
      <c r="C377" s="13" t="n"/>
      <c r="D377" s="9" t="n"/>
      <c r="E377" s="9" t="n"/>
      <c r="F377" s="20" t="n"/>
      <c r="G377" s="20" t="n"/>
      <c r="H377" s="7" t="n"/>
      <c r="I377" s="21">
        <f>IF($B377="","",IFERROR(IF(OR(WEEKDAY($B377,2)&gt;5,COUNTIF('Paramètres'!$E$5:$E$54,$B377)&gt;0),0,VLOOKUP($C377,'Employés'!$A$5:$F$104,5,FALSE)/'Paramètres'!$B$7),0))</f>
        <v/>
      </c>
      <c r="J377" s="21">
        <f>IF(OR($F377="",$G377=""),"",IFERROR(($G377-$F377+IF($G377&lt;$F377,1,0))*24,0))</f>
        <v/>
      </c>
      <c r="K377" s="21">
        <f>IF($J377="","",IFERROR(MAX(0,$J377-$H377),0))</f>
        <v/>
      </c>
      <c r="L377" s="21">
        <f>IF($K377="","",IFERROR(MIN($K377,'Paramètres'!$B$5),0))</f>
        <v/>
      </c>
      <c r="M377" s="21">
        <f>IF($K377="","",IFERROR(MAX(0,$K377-'Paramètres'!$B$5),0))</f>
        <v/>
      </c>
      <c r="N377" s="22">
        <f>IF($C377="","",IFERROR(VLOOKUP($C377,'Employés'!$A$5:$F$104,4,FALSE),0))</f>
        <v/>
      </c>
      <c r="O377" s="22">
        <f>IF($B377="","",IFERROR(($L377*$N377)+($M377*$N377*'Paramètres'!$B$6),0))</f>
        <v/>
      </c>
      <c r="P377" s="9" t="n"/>
      <c r="Q377" s="23">
        <f>IF($B377="","",IF(OR($C377="",$D377="",$E377="",$F377="",$G377="",$H377=""),"À compléter",IF(OR($J377&lt;0,$H377&gt;$J377,$N377=0),"À corriger",IF($P377="","À approuver",IF($P377="Refusé","Refusée",IF($P377="Approuvé","Approuvée","À approuver"))))))</f>
        <v/>
      </c>
    </row>
    <row r="378">
      <c r="A378" s="19">
        <f>IF($B378="","",ROW()-5)</f>
        <v/>
      </c>
      <c r="B378" s="8" t="n"/>
      <c r="C378" s="13" t="n"/>
      <c r="D378" s="9" t="n"/>
      <c r="E378" s="9" t="n"/>
      <c r="F378" s="20" t="n"/>
      <c r="G378" s="20" t="n"/>
      <c r="H378" s="7" t="n"/>
      <c r="I378" s="21">
        <f>IF($B378="","",IFERROR(IF(OR(WEEKDAY($B378,2)&gt;5,COUNTIF('Paramètres'!$E$5:$E$54,$B378)&gt;0),0,VLOOKUP($C378,'Employés'!$A$5:$F$104,5,FALSE)/'Paramètres'!$B$7),0))</f>
        <v/>
      </c>
      <c r="J378" s="21">
        <f>IF(OR($F378="",$G378=""),"",IFERROR(($G378-$F378+IF($G378&lt;$F378,1,0))*24,0))</f>
        <v/>
      </c>
      <c r="K378" s="21">
        <f>IF($J378="","",IFERROR(MAX(0,$J378-$H378),0))</f>
        <v/>
      </c>
      <c r="L378" s="21">
        <f>IF($K378="","",IFERROR(MIN($K378,'Paramètres'!$B$5),0))</f>
        <v/>
      </c>
      <c r="M378" s="21">
        <f>IF($K378="","",IFERROR(MAX(0,$K378-'Paramètres'!$B$5),0))</f>
        <v/>
      </c>
      <c r="N378" s="22">
        <f>IF($C378="","",IFERROR(VLOOKUP($C378,'Employés'!$A$5:$F$104,4,FALSE),0))</f>
        <v/>
      </c>
      <c r="O378" s="22">
        <f>IF($B378="","",IFERROR(($L378*$N378)+($M378*$N378*'Paramètres'!$B$6),0))</f>
        <v/>
      </c>
      <c r="P378" s="9" t="n"/>
      <c r="Q378" s="23">
        <f>IF($B378="","",IF(OR($C378="",$D378="",$E378="",$F378="",$G378="",$H378=""),"À compléter",IF(OR($J378&lt;0,$H378&gt;$J378,$N378=0),"À corriger",IF($P378="","À approuver",IF($P378="Refusé","Refusée",IF($P378="Approuvé","Approuvée","À approuver"))))))</f>
        <v/>
      </c>
    </row>
    <row r="379">
      <c r="A379" s="19">
        <f>IF($B379="","",ROW()-5)</f>
        <v/>
      </c>
      <c r="B379" s="8" t="n"/>
      <c r="C379" s="13" t="n"/>
      <c r="D379" s="9" t="n"/>
      <c r="E379" s="9" t="n"/>
      <c r="F379" s="20" t="n"/>
      <c r="G379" s="20" t="n"/>
      <c r="H379" s="7" t="n"/>
      <c r="I379" s="21">
        <f>IF($B379="","",IFERROR(IF(OR(WEEKDAY($B379,2)&gt;5,COUNTIF('Paramètres'!$E$5:$E$54,$B379)&gt;0),0,VLOOKUP($C379,'Employés'!$A$5:$F$104,5,FALSE)/'Paramètres'!$B$7),0))</f>
        <v/>
      </c>
      <c r="J379" s="21">
        <f>IF(OR($F379="",$G379=""),"",IFERROR(($G379-$F379+IF($G379&lt;$F379,1,0))*24,0))</f>
        <v/>
      </c>
      <c r="K379" s="21">
        <f>IF($J379="","",IFERROR(MAX(0,$J379-$H379),0))</f>
        <v/>
      </c>
      <c r="L379" s="21">
        <f>IF($K379="","",IFERROR(MIN($K379,'Paramètres'!$B$5),0))</f>
        <v/>
      </c>
      <c r="M379" s="21">
        <f>IF($K379="","",IFERROR(MAX(0,$K379-'Paramètres'!$B$5),0))</f>
        <v/>
      </c>
      <c r="N379" s="22">
        <f>IF($C379="","",IFERROR(VLOOKUP($C379,'Employés'!$A$5:$F$104,4,FALSE),0))</f>
        <v/>
      </c>
      <c r="O379" s="22">
        <f>IF($B379="","",IFERROR(($L379*$N379)+($M379*$N379*'Paramètres'!$B$6),0))</f>
        <v/>
      </c>
      <c r="P379" s="9" t="n"/>
      <c r="Q379" s="23">
        <f>IF($B379="","",IF(OR($C379="",$D379="",$E379="",$F379="",$G379="",$H379=""),"À compléter",IF(OR($J379&lt;0,$H379&gt;$J379,$N379=0),"À corriger",IF($P379="","À approuver",IF($P379="Refusé","Refusée",IF($P379="Approuvé","Approuvée","À approuver"))))))</f>
        <v/>
      </c>
    </row>
    <row r="380">
      <c r="A380" s="19">
        <f>IF($B380="","",ROW()-5)</f>
        <v/>
      </c>
      <c r="B380" s="8" t="n"/>
      <c r="C380" s="13" t="n"/>
      <c r="D380" s="9" t="n"/>
      <c r="E380" s="9" t="n"/>
      <c r="F380" s="20" t="n"/>
      <c r="G380" s="20" t="n"/>
      <c r="H380" s="7" t="n"/>
      <c r="I380" s="21">
        <f>IF($B380="","",IFERROR(IF(OR(WEEKDAY($B380,2)&gt;5,COUNTIF('Paramètres'!$E$5:$E$54,$B380)&gt;0),0,VLOOKUP($C380,'Employés'!$A$5:$F$104,5,FALSE)/'Paramètres'!$B$7),0))</f>
        <v/>
      </c>
      <c r="J380" s="21">
        <f>IF(OR($F380="",$G380=""),"",IFERROR(($G380-$F380+IF($G380&lt;$F380,1,0))*24,0))</f>
        <v/>
      </c>
      <c r="K380" s="21">
        <f>IF($J380="","",IFERROR(MAX(0,$J380-$H380),0))</f>
        <v/>
      </c>
      <c r="L380" s="21">
        <f>IF($K380="","",IFERROR(MIN($K380,'Paramètres'!$B$5),0))</f>
        <v/>
      </c>
      <c r="M380" s="21">
        <f>IF($K380="","",IFERROR(MAX(0,$K380-'Paramètres'!$B$5),0))</f>
        <v/>
      </c>
      <c r="N380" s="22">
        <f>IF($C380="","",IFERROR(VLOOKUP($C380,'Employés'!$A$5:$F$104,4,FALSE),0))</f>
        <v/>
      </c>
      <c r="O380" s="22">
        <f>IF($B380="","",IFERROR(($L380*$N380)+($M380*$N380*'Paramètres'!$B$6),0))</f>
        <v/>
      </c>
      <c r="P380" s="9" t="n"/>
      <c r="Q380" s="23">
        <f>IF($B380="","",IF(OR($C380="",$D380="",$E380="",$F380="",$G380="",$H380=""),"À compléter",IF(OR($J380&lt;0,$H380&gt;$J380,$N380=0),"À corriger",IF($P380="","À approuver",IF($P380="Refusé","Refusée",IF($P380="Approuvé","Approuvée","À approuver"))))))</f>
        <v/>
      </c>
    </row>
    <row r="381">
      <c r="A381" s="19">
        <f>IF($B381="","",ROW()-5)</f>
        <v/>
      </c>
      <c r="B381" s="8" t="n"/>
      <c r="C381" s="13" t="n"/>
      <c r="D381" s="9" t="n"/>
      <c r="E381" s="9" t="n"/>
      <c r="F381" s="20" t="n"/>
      <c r="G381" s="20" t="n"/>
      <c r="H381" s="7" t="n"/>
      <c r="I381" s="21">
        <f>IF($B381="","",IFERROR(IF(OR(WEEKDAY($B381,2)&gt;5,COUNTIF('Paramètres'!$E$5:$E$54,$B381)&gt;0),0,VLOOKUP($C381,'Employés'!$A$5:$F$104,5,FALSE)/'Paramètres'!$B$7),0))</f>
        <v/>
      </c>
      <c r="J381" s="21">
        <f>IF(OR($F381="",$G381=""),"",IFERROR(($G381-$F381+IF($G381&lt;$F381,1,0))*24,0))</f>
        <v/>
      </c>
      <c r="K381" s="21">
        <f>IF($J381="","",IFERROR(MAX(0,$J381-$H381),0))</f>
        <v/>
      </c>
      <c r="L381" s="21">
        <f>IF($K381="","",IFERROR(MIN($K381,'Paramètres'!$B$5),0))</f>
        <v/>
      </c>
      <c r="M381" s="21">
        <f>IF($K381="","",IFERROR(MAX(0,$K381-'Paramètres'!$B$5),0))</f>
        <v/>
      </c>
      <c r="N381" s="22">
        <f>IF($C381="","",IFERROR(VLOOKUP($C381,'Employés'!$A$5:$F$104,4,FALSE),0))</f>
        <v/>
      </c>
      <c r="O381" s="22">
        <f>IF($B381="","",IFERROR(($L381*$N381)+($M381*$N381*'Paramètres'!$B$6),0))</f>
        <v/>
      </c>
      <c r="P381" s="9" t="n"/>
      <c r="Q381" s="23">
        <f>IF($B381="","",IF(OR($C381="",$D381="",$E381="",$F381="",$G381="",$H381=""),"À compléter",IF(OR($J381&lt;0,$H381&gt;$J381,$N381=0),"À corriger",IF($P381="","À approuver",IF($P381="Refusé","Refusée",IF($P381="Approuvé","Approuvée","À approuver"))))))</f>
        <v/>
      </c>
    </row>
    <row r="382">
      <c r="A382" s="19">
        <f>IF($B382="","",ROW()-5)</f>
        <v/>
      </c>
      <c r="B382" s="8" t="n"/>
      <c r="C382" s="13" t="n"/>
      <c r="D382" s="9" t="n"/>
      <c r="E382" s="9" t="n"/>
      <c r="F382" s="20" t="n"/>
      <c r="G382" s="20" t="n"/>
      <c r="H382" s="7" t="n"/>
      <c r="I382" s="21">
        <f>IF($B382="","",IFERROR(IF(OR(WEEKDAY($B382,2)&gt;5,COUNTIF('Paramètres'!$E$5:$E$54,$B382)&gt;0),0,VLOOKUP($C382,'Employés'!$A$5:$F$104,5,FALSE)/'Paramètres'!$B$7),0))</f>
        <v/>
      </c>
      <c r="J382" s="21">
        <f>IF(OR($F382="",$G382=""),"",IFERROR(($G382-$F382+IF($G382&lt;$F382,1,0))*24,0))</f>
        <v/>
      </c>
      <c r="K382" s="21">
        <f>IF($J382="","",IFERROR(MAX(0,$J382-$H382),0))</f>
        <v/>
      </c>
      <c r="L382" s="21">
        <f>IF($K382="","",IFERROR(MIN($K382,'Paramètres'!$B$5),0))</f>
        <v/>
      </c>
      <c r="M382" s="21">
        <f>IF($K382="","",IFERROR(MAX(0,$K382-'Paramètres'!$B$5),0))</f>
        <v/>
      </c>
      <c r="N382" s="22">
        <f>IF($C382="","",IFERROR(VLOOKUP($C382,'Employés'!$A$5:$F$104,4,FALSE),0))</f>
        <v/>
      </c>
      <c r="O382" s="22">
        <f>IF($B382="","",IFERROR(($L382*$N382)+($M382*$N382*'Paramètres'!$B$6),0))</f>
        <v/>
      </c>
      <c r="P382" s="9" t="n"/>
      <c r="Q382" s="23">
        <f>IF($B382="","",IF(OR($C382="",$D382="",$E382="",$F382="",$G382="",$H382=""),"À compléter",IF(OR($J382&lt;0,$H382&gt;$J382,$N382=0),"À corriger",IF($P382="","À approuver",IF($P382="Refusé","Refusée",IF($P382="Approuvé","Approuvée","À approuver"))))))</f>
        <v/>
      </c>
    </row>
    <row r="383">
      <c r="A383" s="19">
        <f>IF($B383="","",ROW()-5)</f>
        <v/>
      </c>
      <c r="B383" s="8" t="n"/>
      <c r="C383" s="13" t="n"/>
      <c r="D383" s="9" t="n"/>
      <c r="E383" s="9" t="n"/>
      <c r="F383" s="20" t="n"/>
      <c r="G383" s="20" t="n"/>
      <c r="H383" s="7" t="n"/>
      <c r="I383" s="21">
        <f>IF($B383="","",IFERROR(IF(OR(WEEKDAY($B383,2)&gt;5,COUNTIF('Paramètres'!$E$5:$E$54,$B383)&gt;0),0,VLOOKUP($C383,'Employés'!$A$5:$F$104,5,FALSE)/'Paramètres'!$B$7),0))</f>
        <v/>
      </c>
      <c r="J383" s="21">
        <f>IF(OR($F383="",$G383=""),"",IFERROR(($G383-$F383+IF($G383&lt;$F383,1,0))*24,0))</f>
        <v/>
      </c>
      <c r="K383" s="21">
        <f>IF($J383="","",IFERROR(MAX(0,$J383-$H383),0))</f>
        <v/>
      </c>
      <c r="L383" s="21">
        <f>IF($K383="","",IFERROR(MIN($K383,'Paramètres'!$B$5),0))</f>
        <v/>
      </c>
      <c r="M383" s="21">
        <f>IF($K383="","",IFERROR(MAX(0,$K383-'Paramètres'!$B$5),0))</f>
        <v/>
      </c>
      <c r="N383" s="22">
        <f>IF($C383="","",IFERROR(VLOOKUP($C383,'Employés'!$A$5:$F$104,4,FALSE),0))</f>
        <v/>
      </c>
      <c r="O383" s="22">
        <f>IF($B383="","",IFERROR(($L383*$N383)+($M383*$N383*'Paramètres'!$B$6),0))</f>
        <v/>
      </c>
      <c r="P383" s="9" t="n"/>
      <c r="Q383" s="23">
        <f>IF($B383="","",IF(OR($C383="",$D383="",$E383="",$F383="",$G383="",$H383=""),"À compléter",IF(OR($J383&lt;0,$H383&gt;$J383,$N383=0),"À corriger",IF($P383="","À approuver",IF($P383="Refusé","Refusée",IF($P383="Approuvé","Approuvée","À approuver"))))))</f>
        <v/>
      </c>
    </row>
    <row r="384">
      <c r="A384" s="19">
        <f>IF($B384="","",ROW()-5)</f>
        <v/>
      </c>
      <c r="B384" s="8" t="n"/>
      <c r="C384" s="13" t="n"/>
      <c r="D384" s="9" t="n"/>
      <c r="E384" s="9" t="n"/>
      <c r="F384" s="20" t="n"/>
      <c r="G384" s="20" t="n"/>
      <c r="H384" s="7" t="n"/>
      <c r="I384" s="21">
        <f>IF($B384="","",IFERROR(IF(OR(WEEKDAY($B384,2)&gt;5,COUNTIF('Paramètres'!$E$5:$E$54,$B384)&gt;0),0,VLOOKUP($C384,'Employés'!$A$5:$F$104,5,FALSE)/'Paramètres'!$B$7),0))</f>
        <v/>
      </c>
      <c r="J384" s="21">
        <f>IF(OR($F384="",$G384=""),"",IFERROR(($G384-$F384+IF($G384&lt;$F384,1,0))*24,0))</f>
        <v/>
      </c>
      <c r="K384" s="21">
        <f>IF($J384="","",IFERROR(MAX(0,$J384-$H384),0))</f>
        <v/>
      </c>
      <c r="L384" s="21">
        <f>IF($K384="","",IFERROR(MIN($K384,'Paramètres'!$B$5),0))</f>
        <v/>
      </c>
      <c r="M384" s="21">
        <f>IF($K384="","",IFERROR(MAX(0,$K384-'Paramètres'!$B$5),0))</f>
        <v/>
      </c>
      <c r="N384" s="22">
        <f>IF($C384="","",IFERROR(VLOOKUP($C384,'Employés'!$A$5:$F$104,4,FALSE),0))</f>
        <v/>
      </c>
      <c r="O384" s="22">
        <f>IF($B384="","",IFERROR(($L384*$N384)+($M384*$N384*'Paramètres'!$B$6),0))</f>
        <v/>
      </c>
      <c r="P384" s="9" t="n"/>
      <c r="Q384" s="23">
        <f>IF($B384="","",IF(OR($C384="",$D384="",$E384="",$F384="",$G384="",$H384=""),"À compléter",IF(OR($J384&lt;0,$H384&gt;$J384,$N384=0),"À corriger",IF($P384="","À approuver",IF($P384="Refusé","Refusée",IF($P384="Approuvé","Approuvée","À approuver"))))))</f>
        <v/>
      </c>
    </row>
    <row r="385">
      <c r="A385" s="19">
        <f>IF($B385="","",ROW()-5)</f>
        <v/>
      </c>
      <c r="B385" s="8" t="n"/>
      <c r="C385" s="13" t="n"/>
      <c r="D385" s="9" t="n"/>
      <c r="E385" s="9" t="n"/>
      <c r="F385" s="20" t="n"/>
      <c r="G385" s="20" t="n"/>
      <c r="H385" s="7" t="n"/>
      <c r="I385" s="21">
        <f>IF($B385="","",IFERROR(IF(OR(WEEKDAY($B385,2)&gt;5,COUNTIF('Paramètres'!$E$5:$E$54,$B385)&gt;0),0,VLOOKUP($C385,'Employés'!$A$5:$F$104,5,FALSE)/'Paramètres'!$B$7),0))</f>
        <v/>
      </c>
      <c r="J385" s="21">
        <f>IF(OR($F385="",$G385=""),"",IFERROR(($G385-$F385+IF($G385&lt;$F385,1,0))*24,0))</f>
        <v/>
      </c>
      <c r="K385" s="21">
        <f>IF($J385="","",IFERROR(MAX(0,$J385-$H385),0))</f>
        <v/>
      </c>
      <c r="L385" s="21">
        <f>IF($K385="","",IFERROR(MIN($K385,'Paramètres'!$B$5),0))</f>
        <v/>
      </c>
      <c r="M385" s="21">
        <f>IF($K385="","",IFERROR(MAX(0,$K385-'Paramètres'!$B$5),0))</f>
        <v/>
      </c>
      <c r="N385" s="22">
        <f>IF($C385="","",IFERROR(VLOOKUP($C385,'Employés'!$A$5:$F$104,4,FALSE),0))</f>
        <v/>
      </c>
      <c r="O385" s="22">
        <f>IF($B385="","",IFERROR(($L385*$N385)+($M385*$N385*'Paramètres'!$B$6),0))</f>
        <v/>
      </c>
      <c r="P385" s="9" t="n"/>
      <c r="Q385" s="23">
        <f>IF($B385="","",IF(OR($C385="",$D385="",$E385="",$F385="",$G385="",$H385=""),"À compléter",IF(OR($J385&lt;0,$H385&gt;$J385,$N385=0),"À corriger",IF($P385="","À approuver",IF($P385="Refusé","Refusée",IF($P385="Approuvé","Approuvée","À approuver"))))))</f>
        <v/>
      </c>
    </row>
    <row r="386">
      <c r="A386" s="19">
        <f>IF($B386="","",ROW()-5)</f>
        <v/>
      </c>
      <c r="B386" s="8" t="n"/>
      <c r="C386" s="13" t="n"/>
      <c r="D386" s="9" t="n"/>
      <c r="E386" s="9" t="n"/>
      <c r="F386" s="20" t="n"/>
      <c r="G386" s="20" t="n"/>
      <c r="H386" s="7" t="n"/>
      <c r="I386" s="21">
        <f>IF($B386="","",IFERROR(IF(OR(WEEKDAY($B386,2)&gt;5,COUNTIF('Paramètres'!$E$5:$E$54,$B386)&gt;0),0,VLOOKUP($C386,'Employés'!$A$5:$F$104,5,FALSE)/'Paramètres'!$B$7),0))</f>
        <v/>
      </c>
      <c r="J386" s="21">
        <f>IF(OR($F386="",$G386=""),"",IFERROR(($G386-$F386+IF($G386&lt;$F386,1,0))*24,0))</f>
        <v/>
      </c>
      <c r="K386" s="21">
        <f>IF($J386="","",IFERROR(MAX(0,$J386-$H386),0))</f>
        <v/>
      </c>
      <c r="L386" s="21">
        <f>IF($K386="","",IFERROR(MIN($K386,'Paramètres'!$B$5),0))</f>
        <v/>
      </c>
      <c r="M386" s="21">
        <f>IF($K386="","",IFERROR(MAX(0,$K386-'Paramètres'!$B$5),0))</f>
        <v/>
      </c>
      <c r="N386" s="22">
        <f>IF($C386="","",IFERROR(VLOOKUP($C386,'Employés'!$A$5:$F$104,4,FALSE),0))</f>
        <v/>
      </c>
      <c r="O386" s="22">
        <f>IF($B386="","",IFERROR(($L386*$N386)+($M386*$N386*'Paramètres'!$B$6),0))</f>
        <v/>
      </c>
      <c r="P386" s="9" t="n"/>
      <c r="Q386" s="23">
        <f>IF($B386="","",IF(OR($C386="",$D386="",$E386="",$F386="",$G386="",$H386=""),"À compléter",IF(OR($J386&lt;0,$H386&gt;$J386,$N386=0),"À corriger",IF($P386="","À approuver",IF($P386="Refusé","Refusée",IF($P386="Approuvé","Approuvée","À approuver"))))))</f>
        <v/>
      </c>
    </row>
    <row r="387">
      <c r="A387" s="19">
        <f>IF($B387="","",ROW()-5)</f>
        <v/>
      </c>
      <c r="B387" s="8" t="n"/>
      <c r="C387" s="13" t="n"/>
      <c r="D387" s="9" t="n"/>
      <c r="E387" s="9" t="n"/>
      <c r="F387" s="20" t="n"/>
      <c r="G387" s="20" t="n"/>
      <c r="H387" s="7" t="n"/>
      <c r="I387" s="21">
        <f>IF($B387="","",IFERROR(IF(OR(WEEKDAY($B387,2)&gt;5,COUNTIF('Paramètres'!$E$5:$E$54,$B387)&gt;0),0,VLOOKUP($C387,'Employés'!$A$5:$F$104,5,FALSE)/'Paramètres'!$B$7),0))</f>
        <v/>
      </c>
      <c r="J387" s="21">
        <f>IF(OR($F387="",$G387=""),"",IFERROR(($G387-$F387+IF($G387&lt;$F387,1,0))*24,0))</f>
        <v/>
      </c>
      <c r="K387" s="21">
        <f>IF($J387="","",IFERROR(MAX(0,$J387-$H387),0))</f>
        <v/>
      </c>
      <c r="L387" s="21">
        <f>IF($K387="","",IFERROR(MIN($K387,'Paramètres'!$B$5),0))</f>
        <v/>
      </c>
      <c r="M387" s="21">
        <f>IF($K387="","",IFERROR(MAX(0,$K387-'Paramètres'!$B$5),0))</f>
        <v/>
      </c>
      <c r="N387" s="22">
        <f>IF($C387="","",IFERROR(VLOOKUP($C387,'Employés'!$A$5:$F$104,4,FALSE),0))</f>
        <v/>
      </c>
      <c r="O387" s="22">
        <f>IF($B387="","",IFERROR(($L387*$N387)+($M387*$N387*'Paramètres'!$B$6),0))</f>
        <v/>
      </c>
      <c r="P387" s="9" t="n"/>
      <c r="Q387" s="23">
        <f>IF($B387="","",IF(OR($C387="",$D387="",$E387="",$F387="",$G387="",$H387=""),"À compléter",IF(OR($J387&lt;0,$H387&gt;$J387,$N387=0),"À corriger",IF($P387="","À approuver",IF($P387="Refusé","Refusée",IF($P387="Approuvé","Approuvée","À approuver"))))))</f>
        <v/>
      </c>
    </row>
    <row r="388">
      <c r="A388" s="19">
        <f>IF($B388="","",ROW()-5)</f>
        <v/>
      </c>
      <c r="B388" s="8" t="n"/>
      <c r="C388" s="13" t="n"/>
      <c r="D388" s="9" t="n"/>
      <c r="E388" s="9" t="n"/>
      <c r="F388" s="20" t="n"/>
      <c r="G388" s="20" t="n"/>
      <c r="H388" s="7" t="n"/>
      <c r="I388" s="21">
        <f>IF($B388="","",IFERROR(IF(OR(WEEKDAY($B388,2)&gt;5,COUNTIF('Paramètres'!$E$5:$E$54,$B388)&gt;0),0,VLOOKUP($C388,'Employés'!$A$5:$F$104,5,FALSE)/'Paramètres'!$B$7),0))</f>
        <v/>
      </c>
      <c r="J388" s="21">
        <f>IF(OR($F388="",$G388=""),"",IFERROR(($G388-$F388+IF($G388&lt;$F388,1,0))*24,0))</f>
        <v/>
      </c>
      <c r="K388" s="21">
        <f>IF($J388="","",IFERROR(MAX(0,$J388-$H388),0))</f>
        <v/>
      </c>
      <c r="L388" s="21">
        <f>IF($K388="","",IFERROR(MIN($K388,'Paramètres'!$B$5),0))</f>
        <v/>
      </c>
      <c r="M388" s="21">
        <f>IF($K388="","",IFERROR(MAX(0,$K388-'Paramètres'!$B$5),0))</f>
        <v/>
      </c>
      <c r="N388" s="22">
        <f>IF($C388="","",IFERROR(VLOOKUP($C388,'Employés'!$A$5:$F$104,4,FALSE),0))</f>
        <v/>
      </c>
      <c r="O388" s="22">
        <f>IF($B388="","",IFERROR(($L388*$N388)+($M388*$N388*'Paramètres'!$B$6),0))</f>
        <v/>
      </c>
      <c r="P388" s="9" t="n"/>
      <c r="Q388" s="23">
        <f>IF($B388="","",IF(OR($C388="",$D388="",$E388="",$F388="",$G388="",$H388=""),"À compléter",IF(OR($J388&lt;0,$H388&gt;$J388,$N388=0),"À corriger",IF($P388="","À approuver",IF($P388="Refusé","Refusée",IF($P388="Approuvé","Approuvée","À approuver"))))))</f>
        <v/>
      </c>
    </row>
    <row r="389">
      <c r="A389" s="19">
        <f>IF($B389="","",ROW()-5)</f>
        <v/>
      </c>
      <c r="B389" s="8" t="n"/>
      <c r="C389" s="13" t="n"/>
      <c r="D389" s="9" t="n"/>
      <c r="E389" s="9" t="n"/>
      <c r="F389" s="20" t="n"/>
      <c r="G389" s="20" t="n"/>
      <c r="H389" s="7" t="n"/>
      <c r="I389" s="21">
        <f>IF($B389="","",IFERROR(IF(OR(WEEKDAY($B389,2)&gt;5,COUNTIF('Paramètres'!$E$5:$E$54,$B389)&gt;0),0,VLOOKUP($C389,'Employés'!$A$5:$F$104,5,FALSE)/'Paramètres'!$B$7),0))</f>
        <v/>
      </c>
      <c r="J389" s="21">
        <f>IF(OR($F389="",$G389=""),"",IFERROR(($G389-$F389+IF($G389&lt;$F389,1,0))*24,0))</f>
        <v/>
      </c>
      <c r="K389" s="21">
        <f>IF($J389="","",IFERROR(MAX(0,$J389-$H389),0))</f>
        <v/>
      </c>
      <c r="L389" s="21">
        <f>IF($K389="","",IFERROR(MIN($K389,'Paramètres'!$B$5),0))</f>
        <v/>
      </c>
      <c r="M389" s="21">
        <f>IF($K389="","",IFERROR(MAX(0,$K389-'Paramètres'!$B$5),0))</f>
        <v/>
      </c>
      <c r="N389" s="22">
        <f>IF($C389="","",IFERROR(VLOOKUP($C389,'Employés'!$A$5:$F$104,4,FALSE),0))</f>
        <v/>
      </c>
      <c r="O389" s="22">
        <f>IF($B389="","",IFERROR(($L389*$N389)+($M389*$N389*'Paramètres'!$B$6),0))</f>
        <v/>
      </c>
      <c r="P389" s="9" t="n"/>
      <c r="Q389" s="23">
        <f>IF($B389="","",IF(OR($C389="",$D389="",$E389="",$F389="",$G389="",$H389=""),"À compléter",IF(OR($J389&lt;0,$H389&gt;$J389,$N389=0),"À corriger",IF($P389="","À approuver",IF($P389="Refusé","Refusée",IF($P389="Approuvé","Approuvée","À approuver"))))))</f>
        <v/>
      </c>
    </row>
    <row r="390">
      <c r="A390" s="19">
        <f>IF($B390="","",ROW()-5)</f>
        <v/>
      </c>
      <c r="B390" s="8" t="n"/>
      <c r="C390" s="13" t="n"/>
      <c r="D390" s="9" t="n"/>
      <c r="E390" s="9" t="n"/>
      <c r="F390" s="20" t="n"/>
      <c r="G390" s="20" t="n"/>
      <c r="H390" s="7" t="n"/>
      <c r="I390" s="21">
        <f>IF($B390="","",IFERROR(IF(OR(WEEKDAY($B390,2)&gt;5,COUNTIF('Paramètres'!$E$5:$E$54,$B390)&gt;0),0,VLOOKUP($C390,'Employés'!$A$5:$F$104,5,FALSE)/'Paramètres'!$B$7),0))</f>
        <v/>
      </c>
      <c r="J390" s="21">
        <f>IF(OR($F390="",$G390=""),"",IFERROR(($G390-$F390+IF($G390&lt;$F390,1,0))*24,0))</f>
        <v/>
      </c>
      <c r="K390" s="21">
        <f>IF($J390="","",IFERROR(MAX(0,$J390-$H390),0))</f>
        <v/>
      </c>
      <c r="L390" s="21">
        <f>IF($K390="","",IFERROR(MIN($K390,'Paramètres'!$B$5),0))</f>
        <v/>
      </c>
      <c r="M390" s="21">
        <f>IF($K390="","",IFERROR(MAX(0,$K390-'Paramètres'!$B$5),0))</f>
        <v/>
      </c>
      <c r="N390" s="22">
        <f>IF($C390="","",IFERROR(VLOOKUP($C390,'Employés'!$A$5:$F$104,4,FALSE),0))</f>
        <v/>
      </c>
      <c r="O390" s="22">
        <f>IF($B390="","",IFERROR(($L390*$N390)+($M390*$N390*'Paramètres'!$B$6),0))</f>
        <v/>
      </c>
      <c r="P390" s="9" t="n"/>
      <c r="Q390" s="23">
        <f>IF($B390="","",IF(OR($C390="",$D390="",$E390="",$F390="",$G390="",$H390=""),"À compléter",IF(OR($J390&lt;0,$H390&gt;$J390,$N390=0),"À corriger",IF($P390="","À approuver",IF($P390="Refusé","Refusée",IF($P390="Approuvé","Approuvée","À approuver"))))))</f>
        <v/>
      </c>
    </row>
    <row r="391">
      <c r="A391" s="19">
        <f>IF($B391="","",ROW()-5)</f>
        <v/>
      </c>
      <c r="B391" s="8" t="n"/>
      <c r="C391" s="13" t="n"/>
      <c r="D391" s="9" t="n"/>
      <c r="E391" s="9" t="n"/>
      <c r="F391" s="20" t="n"/>
      <c r="G391" s="20" t="n"/>
      <c r="H391" s="7" t="n"/>
      <c r="I391" s="21">
        <f>IF($B391="","",IFERROR(IF(OR(WEEKDAY($B391,2)&gt;5,COUNTIF('Paramètres'!$E$5:$E$54,$B391)&gt;0),0,VLOOKUP($C391,'Employés'!$A$5:$F$104,5,FALSE)/'Paramètres'!$B$7),0))</f>
        <v/>
      </c>
      <c r="J391" s="21">
        <f>IF(OR($F391="",$G391=""),"",IFERROR(($G391-$F391+IF($G391&lt;$F391,1,0))*24,0))</f>
        <v/>
      </c>
      <c r="K391" s="21">
        <f>IF($J391="","",IFERROR(MAX(0,$J391-$H391),0))</f>
        <v/>
      </c>
      <c r="L391" s="21">
        <f>IF($K391="","",IFERROR(MIN($K391,'Paramètres'!$B$5),0))</f>
        <v/>
      </c>
      <c r="M391" s="21">
        <f>IF($K391="","",IFERROR(MAX(0,$K391-'Paramètres'!$B$5),0))</f>
        <v/>
      </c>
      <c r="N391" s="22">
        <f>IF($C391="","",IFERROR(VLOOKUP($C391,'Employés'!$A$5:$F$104,4,FALSE),0))</f>
        <v/>
      </c>
      <c r="O391" s="22">
        <f>IF($B391="","",IFERROR(($L391*$N391)+($M391*$N391*'Paramètres'!$B$6),0))</f>
        <v/>
      </c>
      <c r="P391" s="9" t="n"/>
      <c r="Q391" s="23">
        <f>IF($B391="","",IF(OR($C391="",$D391="",$E391="",$F391="",$G391="",$H391=""),"À compléter",IF(OR($J391&lt;0,$H391&gt;$J391,$N391=0),"À corriger",IF($P391="","À approuver",IF($P391="Refusé","Refusée",IF($P391="Approuvé","Approuvée","À approuver"))))))</f>
        <v/>
      </c>
    </row>
    <row r="392">
      <c r="A392" s="19">
        <f>IF($B392="","",ROW()-5)</f>
        <v/>
      </c>
      <c r="B392" s="8" t="n"/>
      <c r="C392" s="13" t="n"/>
      <c r="D392" s="9" t="n"/>
      <c r="E392" s="9" t="n"/>
      <c r="F392" s="20" t="n"/>
      <c r="G392" s="20" t="n"/>
      <c r="H392" s="7" t="n"/>
      <c r="I392" s="21">
        <f>IF($B392="","",IFERROR(IF(OR(WEEKDAY($B392,2)&gt;5,COUNTIF('Paramètres'!$E$5:$E$54,$B392)&gt;0),0,VLOOKUP($C392,'Employés'!$A$5:$F$104,5,FALSE)/'Paramètres'!$B$7),0))</f>
        <v/>
      </c>
      <c r="J392" s="21">
        <f>IF(OR($F392="",$G392=""),"",IFERROR(($G392-$F392+IF($G392&lt;$F392,1,0))*24,0))</f>
        <v/>
      </c>
      <c r="K392" s="21">
        <f>IF($J392="","",IFERROR(MAX(0,$J392-$H392),0))</f>
        <v/>
      </c>
      <c r="L392" s="21">
        <f>IF($K392="","",IFERROR(MIN($K392,'Paramètres'!$B$5),0))</f>
        <v/>
      </c>
      <c r="M392" s="21">
        <f>IF($K392="","",IFERROR(MAX(0,$K392-'Paramètres'!$B$5),0))</f>
        <v/>
      </c>
      <c r="N392" s="22">
        <f>IF($C392="","",IFERROR(VLOOKUP($C392,'Employés'!$A$5:$F$104,4,FALSE),0))</f>
        <v/>
      </c>
      <c r="O392" s="22">
        <f>IF($B392="","",IFERROR(($L392*$N392)+($M392*$N392*'Paramètres'!$B$6),0))</f>
        <v/>
      </c>
      <c r="P392" s="9" t="n"/>
      <c r="Q392" s="23">
        <f>IF($B392="","",IF(OR($C392="",$D392="",$E392="",$F392="",$G392="",$H392=""),"À compléter",IF(OR($J392&lt;0,$H392&gt;$J392,$N392=0),"À corriger",IF($P392="","À approuver",IF($P392="Refusé","Refusée",IF($P392="Approuvé","Approuvée","À approuver"))))))</f>
        <v/>
      </c>
    </row>
    <row r="393">
      <c r="A393" s="19">
        <f>IF($B393="","",ROW()-5)</f>
        <v/>
      </c>
      <c r="B393" s="8" t="n"/>
      <c r="C393" s="13" t="n"/>
      <c r="D393" s="9" t="n"/>
      <c r="E393" s="9" t="n"/>
      <c r="F393" s="20" t="n"/>
      <c r="G393" s="20" t="n"/>
      <c r="H393" s="7" t="n"/>
      <c r="I393" s="21">
        <f>IF($B393="","",IFERROR(IF(OR(WEEKDAY($B393,2)&gt;5,COUNTIF('Paramètres'!$E$5:$E$54,$B393)&gt;0),0,VLOOKUP($C393,'Employés'!$A$5:$F$104,5,FALSE)/'Paramètres'!$B$7),0))</f>
        <v/>
      </c>
      <c r="J393" s="21">
        <f>IF(OR($F393="",$G393=""),"",IFERROR(($G393-$F393+IF($G393&lt;$F393,1,0))*24,0))</f>
        <v/>
      </c>
      <c r="K393" s="21">
        <f>IF($J393="","",IFERROR(MAX(0,$J393-$H393),0))</f>
        <v/>
      </c>
      <c r="L393" s="21">
        <f>IF($K393="","",IFERROR(MIN($K393,'Paramètres'!$B$5),0))</f>
        <v/>
      </c>
      <c r="M393" s="21">
        <f>IF($K393="","",IFERROR(MAX(0,$K393-'Paramètres'!$B$5),0))</f>
        <v/>
      </c>
      <c r="N393" s="22">
        <f>IF($C393="","",IFERROR(VLOOKUP($C393,'Employés'!$A$5:$F$104,4,FALSE),0))</f>
        <v/>
      </c>
      <c r="O393" s="22">
        <f>IF($B393="","",IFERROR(($L393*$N393)+($M393*$N393*'Paramètres'!$B$6),0))</f>
        <v/>
      </c>
      <c r="P393" s="9" t="n"/>
      <c r="Q393" s="23">
        <f>IF($B393="","",IF(OR($C393="",$D393="",$E393="",$F393="",$G393="",$H393=""),"À compléter",IF(OR($J393&lt;0,$H393&gt;$J393,$N393=0),"À corriger",IF($P393="","À approuver",IF($P393="Refusé","Refusée",IF($P393="Approuvé","Approuvée","À approuver"))))))</f>
        <v/>
      </c>
    </row>
    <row r="394">
      <c r="A394" s="19">
        <f>IF($B394="","",ROW()-5)</f>
        <v/>
      </c>
      <c r="B394" s="8" t="n"/>
      <c r="C394" s="13" t="n"/>
      <c r="D394" s="9" t="n"/>
      <c r="E394" s="9" t="n"/>
      <c r="F394" s="20" t="n"/>
      <c r="G394" s="20" t="n"/>
      <c r="H394" s="7" t="n"/>
      <c r="I394" s="21">
        <f>IF($B394="","",IFERROR(IF(OR(WEEKDAY($B394,2)&gt;5,COUNTIF('Paramètres'!$E$5:$E$54,$B394)&gt;0),0,VLOOKUP($C394,'Employés'!$A$5:$F$104,5,FALSE)/'Paramètres'!$B$7),0))</f>
        <v/>
      </c>
      <c r="J394" s="21">
        <f>IF(OR($F394="",$G394=""),"",IFERROR(($G394-$F394+IF($G394&lt;$F394,1,0))*24,0))</f>
        <v/>
      </c>
      <c r="K394" s="21">
        <f>IF($J394="","",IFERROR(MAX(0,$J394-$H394),0))</f>
        <v/>
      </c>
      <c r="L394" s="21">
        <f>IF($K394="","",IFERROR(MIN($K394,'Paramètres'!$B$5),0))</f>
        <v/>
      </c>
      <c r="M394" s="21">
        <f>IF($K394="","",IFERROR(MAX(0,$K394-'Paramètres'!$B$5),0))</f>
        <v/>
      </c>
      <c r="N394" s="22">
        <f>IF($C394="","",IFERROR(VLOOKUP($C394,'Employés'!$A$5:$F$104,4,FALSE),0))</f>
        <v/>
      </c>
      <c r="O394" s="22">
        <f>IF($B394="","",IFERROR(($L394*$N394)+($M394*$N394*'Paramètres'!$B$6),0))</f>
        <v/>
      </c>
      <c r="P394" s="9" t="n"/>
      <c r="Q394" s="23">
        <f>IF($B394="","",IF(OR($C394="",$D394="",$E394="",$F394="",$G394="",$H394=""),"À compléter",IF(OR($J394&lt;0,$H394&gt;$J394,$N394=0),"À corriger",IF($P394="","À approuver",IF($P394="Refusé","Refusée",IF($P394="Approuvé","Approuvée","À approuver"))))))</f>
        <v/>
      </c>
    </row>
    <row r="395">
      <c r="A395" s="19">
        <f>IF($B395="","",ROW()-5)</f>
        <v/>
      </c>
      <c r="B395" s="8" t="n"/>
      <c r="C395" s="13" t="n"/>
      <c r="D395" s="9" t="n"/>
      <c r="E395" s="9" t="n"/>
      <c r="F395" s="20" t="n"/>
      <c r="G395" s="20" t="n"/>
      <c r="H395" s="7" t="n"/>
      <c r="I395" s="21">
        <f>IF($B395="","",IFERROR(IF(OR(WEEKDAY($B395,2)&gt;5,COUNTIF('Paramètres'!$E$5:$E$54,$B395)&gt;0),0,VLOOKUP($C395,'Employés'!$A$5:$F$104,5,FALSE)/'Paramètres'!$B$7),0))</f>
        <v/>
      </c>
      <c r="J395" s="21">
        <f>IF(OR($F395="",$G395=""),"",IFERROR(($G395-$F395+IF($G395&lt;$F395,1,0))*24,0))</f>
        <v/>
      </c>
      <c r="K395" s="21">
        <f>IF($J395="","",IFERROR(MAX(0,$J395-$H395),0))</f>
        <v/>
      </c>
      <c r="L395" s="21">
        <f>IF($K395="","",IFERROR(MIN($K395,'Paramètres'!$B$5),0))</f>
        <v/>
      </c>
      <c r="M395" s="21">
        <f>IF($K395="","",IFERROR(MAX(0,$K395-'Paramètres'!$B$5),0))</f>
        <v/>
      </c>
      <c r="N395" s="22">
        <f>IF($C395="","",IFERROR(VLOOKUP($C395,'Employés'!$A$5:$F$104,4,FALSE),0))</f>
        <v/>
      </c>
      <c r="O395" s="22">
        <f>IF($B395="","",IFERROR(($L395*$N395)+($M395*$N395*'Paramètres'!$B$6),0))</f>
        <v/>
      </c>
      <c r="P395" s="9" t="n"/>
      <c r="Q395" s="23">
        <f>IF($B395="","",IF(OR($C395="",$D395="",$E395="",$F395="",$G395="",$H395=""),"À compléter",IF(OR($J395&lt;0,$H395&gt;$J395,$N395=0),"À corriger",IF($P395="","À approuver",IF($P395="Refusé","Refusée",IF($P395="Approuvé","Approuvée","À approuver"))))))</f>
        <v/>
      </c>
    </row>
    <row r="396">
      <c r="A396" s="19">
        <f>IF($B396="","",ROW()-5)</f>
        <v/>
      </c>
      <c r="B396" s="8" t="n"/>
      <c r="C396" s="13" t="n"/>
      <c r="D396" s="9" t="n"/>
      <c r="E396" s="9" t="n"/>
      <c r="F396" s="20" t="n"/>
      <c r="G396" s="20" t="n"/>
      <c r="H396" s="7" t="n"/>
      <c r="I396" s="21">
        <f>IF($B396="","",IFERROR(IF(OR(WEEKDAY($B396,2)&gt;5,COUNTIF('Paramètres'!$E$5:$E$54,$B396)&gt;0),0,VLOOKUP($C396,'Employés'!$A$5:$F$104,5,FALSE)/'Paramètres'!$B$7),0))</f>
        <v/>
      </c>
      <c r="J396" s="21">
        <f>IF(OR($F396="",$G396=""),"",IFERROR(($G396-$F396+IF($G396&lt;$F396,1,0))*24,0))</f>
        <v/>
      </c>
      <c r="K396" s="21">
        <f>IF($J396="","",IFERROR(MAX(0,$J396-$H396),0))</f>
        <v/>
      </c>
      <c r="L396" s="21">
        <f>IF($K396="","",IFERROR(MIN($K396,'Paramètres'!$B$5),0))</f>
        <v/>
      </c>
      <c r="M396" s="21">
        <f>IF($K396="","",IFERROR(MAX(0,$K396-'Paramètres'!$B$5),0))</f>
        <v/>
      </c>
      <c r="N396" s="22">
        <f>IF($C396="","",IFERROR(VLOOKUP($C396,'Employés'!$A$5:$F$104,4,FALSE),0))</f>
        <v/>
      </c>
      <c r="O396" s="22">
        <f>IF($B396="","",IFERROR(($L396*$N396)+($M396*$N396*'Paramètres'!$B$6),0))</f>
        <v/>
      </c>
      <c r="P396" s="9" t="n"/>
      <c r="Q396" s="23">
        <f>IF($B396="","",IF(OR($C396="",$D396="",$E396="",$F396="",$G396="",$H396=""),"À compléter",IF(OR($J396&lt;0,$H396&gt;$J396,$N396=0),"À corriger",IF($P396="","À approuver",IF($P396="Refusé","Refusée",IF($P396="Approuvé","Approuvée","À approuver"))))))</f>
        <v/>
      </c>
    </row>
    <row r="397">
      <c r="A397" s="19">
        <f>IF($B397="","",ROW()-5)</f>
        <v/>
      </c>
      <c r="B397" s="8" t="n"/>
      <c r="C397" s="13" t="n"/>
      <c r="D397" s="9" t="n"/>
      <c r="E397" s="9" t="n"/>
      <c r="F397" s="20" t="n"/>
      <c r="G397" s="20" t="n"/>
      <c r="H397" s="7" t="n"/>
      <c r="I397" s="21">
        <f>IF($B397="","",IFERROR(IF(OR(WEEKDAY($B397,2)&gt;5,COUNTIF('Paramètres'!$E$5:$E$54,$B397)&gt;0),0,VLOOKUP($C397,'Employés'!$A$5:$F$104,5,FALSE)/'Paramètres'!$B$7),0))</f>
        <v/>
      </c>
      <c r="J397" s="21">
        <f>IF(OR($F397="",$G397=""),"",IFERROR(($G397-$F397+IF($G397&lt;$F397,1,0))*24,0))</f>
        <v/>
      </c>
      <c r="K397" s="21">
        <f>IF($J397="","",IFERROR(MAX(0,$J397-$H397),0))</f>
        <v/>
      </c>
      <c r="L397" s="21">
        <f>IF($K397="","",IFERROR(MIN($K397,'Paramètres'!$B$5),0))</f>
        <v/>
      </c>
      <c r="M397" s="21">
        <f>IF($K397="","",IFERROR(MAX(0,$K397-'Paramètres'!$B$5),0))</f>
        <v/>
      </c>
      <c r="N397" s="22">
        <f>IF($C397="","",IFERROR(VLOOKUP($C397,'Employés'!$A$5:$F$104,4,FALSE),0))</f>
        <v/>
      </c>
      <c r="O397" s="22">
        <f>IF($B397="","",IFERROR(($L397*$N397)+($M397*$N397*'Paramètres'!$B$6),0))</f>
        <v/>
      </c>
      <c r="P397" s="9" t="n"/>
      <c r="Q397" s="23">
        <f>IF($B397="","",IF(OR($C397="",$D397="",$E397="",$F397="",$G397="",$H397=""),"À compléter",IF(OR($J397&lt;0,$H397&gt;$J397,$N397=0),"À corriger",IF($P397="","À approuver",IF($P397="Refusé","Refusée",IF($P397="Approuvé","Approuvée","À approuver"))))))</f>
        <v/>
      </c>
    </row>
    <row r="398">
      <c r="A398" s="19">
        <f>IF($B398="","",ROW()-5)</f>
        <v/>
      </c>
      <c r="B398" s="8" t="n"/>
      <c r="C398" s="13" t="n"/>
      <c r="D398" s="9" t="n"/>
      <c r="E398" s="9" t="n"/>
      <c r="F398" s="20" t="n"/>
      <c r="G398" s="20" t="n"/>
      <c r="H398" s="7" t="n"/>
      <c r="I398" s="21">
        <f>IF($B398="","",IFERROR(IF(OR(WEEKDAY($B398,2)&gt;5,COUNTIF('Paramètres'!$E$5:$E$54,$B398)&gt;0),0,VLOOKUP($C398,'Employés'!$A$5:$F$104,5,FALSE)/'Paramètres'!$B$7),0))</f>
        <v/>
      </c>
      <c r="J398" s="21">
        <f>IF(OR($F398="",$G398=""),"",IFERROR(($G398-$F398+IF($G398&lt;$F398,1,0))*24,0))</f>
        <v/>
      </c>
      <c r="K398" s="21">
        <f>IF($J398="","",IFERROR(MAX(0,$J398-$H398),0))</f>
        <v/>
      </c>
      <c r="L398" s="21">
        <f>IF($K398="","",IFERROR(MIN($K398,'Paramètres'!$B$5),0))</f>
        <v/>
      </c>
      <c r="M398" s="21">
        <f>IF($K398="","",IFERROR(MAX(0,$K398-'Paramètres'!$B$5),0))</f>
        <v/>
      </c>
      <c r="N398" s="22">
        <f>IF($C398="","",IFERROR(VLOOKUP($C398,'Employés'!$A$5:$F$104,4,FALSE),0))</f>
        <v/>
      </c>
      <c r="O398" s="22">
        <f>IF($B398="","",IFERROR(($L398*$N398)+($M398*$N398*'Paramètres'!$B$6),0))</f>
        <v/>
      </c>
      <c r="P398" s="9" t="n"/>
      <c r="Q398" s="23">
        <f>IF($B398="","",IF(OR($C398="",$D398="",$E398="",$F398="",$G398="",$H398=""),"À compléter",IF(OR($J398&lt;0,$H398&gt;$J398,$N398=0),"À corriger",IF($P398="","À approuver",IF($P398="Refusé","Refusée",IF($P398="Approuvé","Approuvée","À approuver"))))))</f>
        <v/>
      </c>
    </row>
    <row r="399">
      <c r="A399" s="19">
        <f>IF($B399="","",ROW()-5)</f>
        <v/>
      </c>
      <c r="B399" s="8" t="n"/>
      <c r="C399" s="13" t="n"/>
      <c r="D399" s="9" t="n"/>
      <c r="E399" s="9" t="n"/>
      <c r="F399" s="20" t="n"/>
      <c r="G399" s="20" t="n"/>
      <c r="H399" s="7" t="n"/>
      <c r="I399" s="21">
        <f>IF($B399="","",IFERROR(IF(OR(WEEKDAY($B399,2)&gt;5,COUNTIF('Paramètres'!$E$5:$E$54,$B399)&gt;0),0,VLOOKUP($C399,'Employés'!$A$5:$F$104,5,FALSE)/'Paramètres'!$B$7),0))</f>
        <v/>
      </c>
      <c r="J399" s="21">
        <f>IF(OR($F399="",$G399=""),"",IFERROR(($G399-$F399+IF($G399&lt;$F399,1,0))*24,0))</f>
        <v/>
      </c>
      <c r="K399" s="21">
        <f>IF($J399="","",IFERROR(MAX(0,$J399-$H399),0))</f>
        <v/>
      </c>
      <c r="L399" s="21">
        <f>IF($K399="","",IFERROR(MIN($K399,'Paramètres'!$B$5),0))</f>
        <v/>
      </c>
      <c r="M399" s="21">
        <f>IF($K399="","",IFERROR(MAX(0,$K399-'Paramètres'!$B$5),0))</f>
        <v/>
      </c>
      <c r="N399" s="22">
        <f>IF($C399="","",IFERROR(VLOOKUP($C399,'Employés'!$A$5:$F$104,4,FALSE),0))</f>
        <v/>
      </c>
      <c r="O399" s="22">
        <f>IF($B399="","",IFERROR(($L399*$N399)+($M399*$N399*'Paramètres'!$B$6),0))</f>
        <v/>
      </c>
      <c r="P399" s="9" t="n"/>
      <c r="Q399" s="23">
        <f>IF($B399="","",IF(OR($C399="",$D399="",$E399="",$F399="",$G399="",$H399=""),"À compléter",IF(OR($J399&lt;0,$H399&gt;$J399,$N399=0),"À corriger",IF($P399="","À approuver",IF($P399="Refusé","Refusée",IF($P399="Approuvé","Approuvée","À approuver"))))))</f>
        <v/>
      </c>
    </row>
    <row r="400">
      <c r="A400" s="19">
        <f>IF($B400="","",ROW()-5)</f>
        <v/>
      </c>
      <c r="B400" s="8" t="n"/>
      <c r="C400" s="13" t="n"/>
      <c r="D400" s="9" t="n"/>
      <c r="E400" s="9" t="n"/>
      <c r="F400" s="20" t="n"/>
      <c r="G400" s="20" t="n"/>
      <c r="H400" s="7" t="n"/>
      <c r="I400" s="21">
        <f>IF($B400="","",IFERROR(IF(OR(WEEKDAY($B400,2)&gt;5,COUNTIF('Paramètres'!$E$5:$E$54,$B400)&gt;0),0,VLOOKUP($C400,'Employés'!$A$5:$F$104,5,FALSE)/'Paramètres'!$B$7),0))</f>
        <v/>
      </c>
      <c r="J400" s="21">
        <f>IF(OR($F400="",$G400=""),"",IFERROR(($G400-$F400+IF($G400&lt;$F400,1,0))*24,0))</f>
        <v/>
      </c>
      <c r="K400" s="21">
        <f>IF($J400="","",IFERROR(MAX(0,$J400-$H400),0))</f>
        <v/>
      </c>
      <c r="L400" s="21">
        <f>IF($K400="","",IFERROR(MIN($K400,'Paramètres'!$B$5),0))</f>
        <v/>
      </c>
      <c r="M400" s="21">
        <f>IF($K400="","",IFERROR(MAX(0,$K400-'Paramètres'!$B$5),0))</f>
        <v/>
      </c>
      <c r="N400" s="22">
        <f>IF($C400="","",IFERROR(VLOOKUP($C400,'Employés'!$A$5:$F$104,4,FALSE),0))</f>
        <v/>
      </c>
      <c r="O400" s="22">
        <f>IF($B400="","",IFERROR(($L400*$N400)+($M400*$N400*'Paramètres'!$B$6),0))</f>
        <v/>
      </c>
      <c r="P400" s="9" t="n"/>
      <c r="Q400" s="23">
        <f>IF($B400="","",IF(OR($C400="",$D400="",$E400="",$F400="",$G400="",$H400=""),"À compléter",IF(OR($J400&lt;0,$H400&gt;$J400,$N400=0),"À corriger",IF($P400="","À approuver",IF($P400="Refusé","Refusée",IF($P400="Approuvé","Approuvée","À approuver"))))))</f>
        <v/>
      </c>
    </row>
    <row r="401">
      <c r="A401" s="19">
        <f>IF($B401="","",ROW()-5)</f>
        <v/>
      </c>
      <c r="B401" s="8" t="n"/>
      <c r="C401" s="13" t="n"/>
      <c r="D401" s="9" t="n"/>
      <c r="E401" s="9" t="n"/>
      <c r="F401" s="20" t="n"/>
      <c r="G401" s="20" t="n"/>
      <c r="H401" s="7" t="n"/>
      <c r="I401" s="21">
        <f>IF($B401="","",IFERROR(IF(OR(WEEKDAY($B401,2)&gt;5,COUNTIF('Paramètres'!$E$5:$E$54,$B401)&gt;0),0,VLOOKUP($C401,'Employés'!$A$5:$F$104,5,FALSE)/'Paramètres'!$B$7),0))</f>
        <v/>
      </c>
      <c r="J401" s="21">
        <f>IF(OR($F401="",$G401=""),"",IFERROR(($G401-$F401+IF($G401&lt;$F401,1,0))*24,0))</f>
        <v/>
      </c>
      <c r="K401" s="21">
        <f>IF($J401="","",IFERROR(MAX(0,$J401-$H401),0))</f>
        <v/>
      </c>
      <c r="L401" s="21">
        <f>IF($K401="","",IFERROR(MIN($K401,'Paramètres'!$B$5),0))</f>
        <v/>
      </c>
      <c r="M401" s="21">
        <f>IF($K401="","",IFERROR(MAX(0,$K401-'Paramètres'!$B$5),0))</f>
        <v/>
      </c>
      <c r="N401" s="22">
        <f>IF($C401="","",IFERROR(VLOOKUP($C401,'Employés'!$A$5:$F$104,4,FALSE),0))</f>
        <v/>
      </c>
      <c r="O401" s="22">
        <f>IF($B401="","",IFERROR(($L401*$N401)+($M401*$N401*'Paramètres'!$B$6),0))</f>
        <v/>
      </c>
      <c r="P401" s="9" t="n"/>
      <c r="Q401" s="23">
        <f>IF($B401="","",IF(OR($C401="",$D401="",$E401="",$F401="",$G401="",$H401=""),"À compléter",IF(OR($J401&lt;0,$H401&gt;$J401,$N401=0),"À corriger",IF($P401="","À approuver",IF($P401="Refusé","Refusée",IF($P401="Approuvé","Approuvée","À approuver"))))))</f>
        <v/>
      </c>
    </row>
    <row r="402">
      <c r="A402" s="19">
        <f>IF($B402="","",ROW()-5)</f>
        <v/>
      </c>
      <c r="B402" s="8" t="n"/>
      <c r="C402" s="13" t="n"/>
      <c r="D402" s="9" t="n"/>
      <c r="E402" s="9" t="n"/>
      <c r="F402" s="20" t="n"/>
      <c r="G402" s="20" t="n"/>
      <c r="H402" s="7" t="n"/>
      <c r="I402" s="21">
        <f>IF($B402="","",IFERROR(IF(OR(WEEKDAY($B402,2)&gt;5,COUNTIF('Paramètres'!$E$5:$E$54,$B402)&gt;0),0,VLOOKUP($C402,'Employés'!$A$5:$F$104,5,FALSE)/'Paramètres'!$B$7),0))</f>
        <v/>
      </c>
      <c r="J402" s="21">
        <f>IF(OR($F402="",$G402=""),"",IFERROR(($G402-$F402+IF($G402&lt;$F402,1,0))*24,0))</f>
        <v/>
      </c>
      <c r="K402" s="21">
        <f>IF($J402="","",IFERROR(MAX(0,$J402-$H402),0))</f>
        <v/>
      </c>
      <c r="L402" s="21">
        <f>IF($K402="","",IFERROR(MIN($K402,'Paramètres'!$B$5),0))</f>
        <v/>
      </c>
      <c r="M402" s="21">
        <f>IF($K402="","",IFERROR(MAX(0,$K402-'Paramètres'!$B$5),0))</f>
        <v/>
      </c>
      <c r="N402" s="22">
        <f>IF($C402="","",IFERROR(VLOOKUP($C402,'Employés'!$A$5:$F$104,4,FALSE),0))</f>
        <v/>
      </c>
      <c r="O402" s="22">
        <f>IF($B402="","",IFERROR(($L402*$N402)+($M402*$N402*'Paramètres'!$B$6),0))</f>
        <v/>
      </c>
      <c r="P402" s="9" t="n"/>
      <c r="Q402" s="23">
        <f>IF($B402="","",IF(OR($C402="",$D402="",$E402="",$F402="",$G402="",$H402=""),"À compléter",IF(OR($J402&lt;0,$H402&gt;$J402,$N402=0),"À corriger",IF($P402="","À approuver",IF($P402="Refusé","Refusée",IF($P402="Approuvé","Approuvée","À approuver"))))))</f>
        <v/>
      </c>
    </row>
    <row r="403">
      <c r="A403" s="19">
        <f>IF($B403="","",ROW()-5)</f>
        <v/>
      </c>
      <c r="B403" s="8" t="n"/>
      <c r="C403" s="13" t="n"/>
      <c r="D403" s="9" t="n"/>
      <c r="E403" s="9" t="n"/>
      <c r="F403" s="20" t="n"/>
      <c r="G403" s="20" t="n"/>
      <c r="H403" s="7" t="n"/>
      <c r="I403" s="21">
        <f>IF($B403="","",IFERROR(IF(OR(WEEKDAY($B403,2)&gt;5,COUNTIF('Paramètres'!$E$5:$E$54,$B403)&gt;0),0,VLOOKUP($C403,'Employés'!$A$5:$F$104,5,FALSE)/'Paramètres'!$B$7),0))</f>
        <v/>
      </c>
      <c r="J403" s="21">
        <f>IF(OR($F403="",$G403=""),"",IFERROR(($G403-$F403+IF($G403&lt;$F403,1,0))*24,0))</f>
        <v/>
      </c>
      <c r="K403" s="21">
        <f>IF($J403="","",IFERROR(MAX(0,$J403-$H403),0))</f>
        <v/>
      </c>
      <c r="L403" s="21">
        <f>IF($K403="","",IFERROR(MIN($K403,'Paramètres'!$B$5),0))</f>
        <v/>
      </c>
      <c r="M403" s="21">
        <f>IF($K403="","",IFERROR(MAX(0,$K403-'Paramètres'!$B$5),0))</f>
        <v/>
      </c>
      <c r="N403" s="22">
        <f>IF($C403="","",IFERROR(VLOOKUP($C403,'Employés'!$A$5:$F$104,4,FALSE),0))</f>
        <v/>
      </c>
      <c r="O403" s="22">
        <f>IF($B403="","",IFERROR(($L403*$N403)+($M403*$N403*'Paramètres'!$B$6),0))</f>
        <v/>
      </c>
      <c r="P403" s="9" t="n"/>
      <c r="Q403" s="23">
        <f>IF($B403="","",IF(OR($C403="",$D403="",$E403="",$F403="",$G403="",$H403=""),"À compléter",IF(OR($J403&lt;0,$H403&gt;$J403,$N403=0),"À corriger",IF($P403="","À approuver",IF($P403="Refusé","Refusée",IF($P403="Approuvé","Approuvée","À approuver"))))))</f>
        <v/>
      </c>
    </row>
    <row r="404">
      <c r="A404" s="19">
        <f>IF($B404="","",ROW()-5)</f>
        <v/>
      </c>
      <c r="B404" s="8" t="n"/>
      <c r="C404" s="13" t="n"/>
      <c r="D404" s="9" t="n"/>
      <c r="E404" s="9" t="n"/>
      <c r="F404" s="20" t="n"/>
      <c r="G404" s="20" t="n"/>
      <c r="H404" s="7" t="n"/>
      <c r="I404" s="21">
        <f>IF($B404="","",IFERROR(IF(OR(WEEKDAY($B404,2)&gt;5,COUNTIF('Paramètres'!$E$5:$E$54,$B404)&gt;0),0,VLOOKUP($C404,'Employés'!$A$5:$F$104,5,FALSE)/'Paramètres'!$B$7),0))</f>
        <v/>
      </c>
      <c r="J404" s="21">
        <f>IF(OR($F404="",$G404=""),"",IFERROR(($G404-$F404+IF($G404&lt;$F404,1,0))*24,0))</f>
        <v/>
      </c>
      <c r="K404" s="21">
        <f>IF($J404="","",IFERROR(MAX(0,$J404-$H404),0))</f>
        <v/>
      </c>
      <c r="L404" s="21">
        <f>IF($K404="","",IFERROR(MIN($K404,'Paramètres'!$B$5),0))</f>
        <v/>
      </c>
      <c r="M404" s="21">
        <f>IF($K404="","",IFERROR(MAX(0,$K404-'Paramètres'!$B$5),0))</f>
        <v/>
      </c>
      <c r="N404" s="22">
        <f>IF($C404="","",IFERROR(VLOOKUP($C404,'Employés'!$A$5:$F$104,4,FALSE),0))</f>
        <v/>
      </c>
      <c r="O404" s="22">
        <f>IF($B404="","",IFERROR(($L404*$N404)+($M404*$N404*'Paramètres'!$B$6),0))</f>
        <v/>
      </c>
      <c r="P404" s="9" t="n"/>
      <c r="Q404" s="23">
        <f>IF($B404="","",IF(OR($C404="",$D404="",$E404="",$F404="",$G404="",$H404=""),"À compléter",IF(OR($J404&lt;0,$H404&gt;$J404,$N404=0),"À corriger",IF($P404="","À approuver",IF($P404="Refusé","Refusée",IF($P404="Approuvé","Approuvée","À approuver"))))))</f>
        <v/>
      </c>
    </row>
    <row r="405">
      <c r="A405" s="19">
        <f>IF($B405="","",ROW()-5)</f>
        <v/>
      </c>
      <c r="B405" s="8" t="n"/>
      <c r="C405" s="13" t="n"/>
      <c r="D405" s="9" t="n"/>
      <c r="E405" s="9" t="n"/>
      <c r="F405" s="20" t="n"/>
      <c r="G405" s="20" t="n"/>
      <c r="H405" s="7" t="n"/>
      <c r="I405" s="21">
        <f>IF($B405="","",IFERROR(IF(OR(WEEKDAY($B405,2)&gt;5,COUNTIF('Paramètres'!$E$5:$E$54,$B405)&gt;0),0,VLOOKUP($C405,'Employés'!$A$5:$F$104,5,FALSE)/'Paramètres'!$B$7),0))</f>
        <v/>
      </c>
      <c r="J405" s="21">
        <f>IF(OR($F405="",$G405=""),"",IFERROR(($G405-$F405+IF($G405&lt;$F405,1,0))*24,0))</f>
        <v/>
      </c>
      <c r="K405" s="21">
        <f>IF($J405="","",IFERROR(MAX(0,$J405-$H405),0))</f>
        <v/>
      </c>
      <c r="L405" s="21">
        <f>IF($K405="","",IFERROR(MIN($K405,'Paramètres'!$B$5),0))</f>
        <v/>
      </c>
      <c r="M405" s="21">
        <f>IF($K405="","",IFERROR(MAX(0,$K405-'Paramètres'!$B$5),0))</f>
        <v/>
      </c>
      <c r="N405" s="22">
        <f>IF($C405="","",IFERROR(VLOOKUP($C405,'Employés'!$A$5:$F$104,4,FALSE),0))</f>
        <v/>
      </c>
      <c r="O405" s="22">
        <f>IF($B405="","",IFERROR(($L405*$N405)+($M405*$N405*'Paramètres'!$B$6),0))</f>
        <v/>
      </c>
      <c r="P405" s="9" t="n"/>
      <c r="Q405" s="23">
        <f>IF($B405="","",IF(OR($C405="",$D405="",$E405="",$F405="",$G405="",$H405=""),"À compléter",IF(OR($J405&lt;0,$H405&gt;$J405,$N405=0),"À corriger",IF($P405="","À approuver",IF($P405="Refusé","Refusée",IF($P405="Approuvé","Approuvée","À approuver"))))))</f>
        <v/>
      </c>
    </row>
    <row r="406">
      <c r="A406" s="19">
        <f>IF($B406="","",ROW()-5)</f>
        <v/>
      </c>
      <c r="B406" s="8" t="n"/>
      <c r="C406" s="13" t="n"/>
      <c r="D406" s="9" t="n"/>
      <c r="E406" s="9" t="n"/>
      <c r="F406" s="20" t="n"/>
      <c r="G406" s="20" t="n"/>
      <c r="H406" s="7" t="n"/>
      <c r="I406" s="21">
        <f>IF($B406="","",IFERROR(IF(OR(WEEKDAY($B406,2)&gt;5,COUNTIF('Paramètres'!$E$5:$E$54,$B406)&gt;0),0,VLOOKUP($C406,'Employés'!$A$5:$F$104,5,FALSE)/'Paramètres'!$B$7),0))</f>
        <v/>
      </c>
      <c r="J406" s="21">
        <f>IF(OR($F406="",$G406=""),"",IFERROR(($G406-$F406+IF($G406&lt;$F406,1,0))*24,0))</f>
        <v/>
      </c>
      <c r="K406" s="21">
        <f>IF($J406="","",IFERROR(MAX(0,$J406-$H406),0))</f>
        <v/>
      </c>
      <c r="L406" s="21">
        <f>IF($K406="","",IFERROR(MIN($K406,'Paramètres'!$B$5),0))</f>
        <v/>
      </c>
      <c r="M406" s="21">
        <f>IF($K406="","",IFERROR(MAX(0,$K406-'Paramètres'!$B$5),0))</f>
        <v/>
      </c>
      <c r="N406" s="22">
        <f>IF($C406="","",IFERROR(VLOOKUP($C406,'Employés'!$A$5:$F$104,4,FALSE),0))</f>
        <v/>
      </c>
      <c r="O406" s="22">
        <f>IF($B406="","",IFERROR(($L406*$N406)+($M406*$N406*'Paramètres'!$B$6),0))</f>
        <v/>
      </c>
      <c r="P406" s="9" t="n"/>
      <c r="Q406" s="23">
        <f>IF($B406="","",IF(OR($C406="",$D406="",$E406="",$F406="",$G406="",$H406=""),"À compléter",IF(OR($J406&lt;0,$H406&gt;$J406,$N406=0),"À corriger",IF($P406="","À approuver",IF($P406="Refusé","Refusée",IF($P406="Approuvé","Approuvée","À approuver"))))))</f>
        <v/>
      </c>
    </row>
    <row r="407">
      <c r="A407" s="19">
        <f>IF($B407="","",ROW()-5)</f>
        <v/>
      </c>
      <c r="B407" s="8" t="n"/>
      <c r="C407" s="13" t="n"/>
      <c r="D407" s="9" t="n"/>
      <c r="E407" s="9" t="n"/>
      <c r="F407" s="20" t="n"/>
      <c r="G407" s="20" t="n"/>
      <c r="H407" s="7" t="n"/>
      <c r="I407" s="21">
        <f>IF($B407="","",IFERROR(IF(OR(WEEKDAY($B407,2)&gt;5,COUNTIF('Paramètres'!$E$5:$E$54,$B407)&gt;0),0,VLOOKUP($C407,'Employés'!$A$5:$F$104,5,FALSE)/'Paramètres'!$B$7),0))</f>
        <v/>
      </c>
      <c r="J407" s="21">
        <f>IF(OR($F407="",$G407=""),"",IFERROR(($G407-$F407+IF($G407&lt;$F407,1,0))*24,0))</f>
        <v/>
      </c>
      <c r="K407" s="21">
        <f>IF($J407="","",IFERROR(MAX(0,$J407-$H407),0))</f>
        <v/>
      </c>
      <c r="L407" s="21">
        <f>IF($K407="","",IFERROR(MIN($K407,'Paramètres'!$B$5),0))</f>
        <v/>
      </c>
      <c r="M407" s="21">
        <f>IF($K407="","",IFERROR(MAX(0,$K407-'Paramètres'!$B$5),0))</f>
        <v/>
      </c>
      <c r="N407" s="22">
        <f>IF($C407="","",IFERROR(VLOOKUP($C407,'Employés'!$A$5:$F$104,4,FALSE),0))</f>
        <v/>
      </c>
      <c r="O407" s="22">
        <f>IF($B407="","",IFERROR(($L407*$N407)+($M407*$N407*'Paramètres'!$B$6),0))</f>
        <v/>
      </c>
      <c r="P407" s="9" t="n"/>
      <c r="Q407" s="23">
        <f>IF($B407="","",IF(OR($C407="",$D407="",$E407="",$F407="",$G407="",$H407=""),"À compléter",IF(OR($J407&lt;0,$H407&gt;$J407,$N407=0),"À corriger",IF($P407="","À approuver",IF($P407="Refusé","Refusée",IF($P407="Approuvé","Approuvée","À approuver"))))))</f>
        <v/>
      </c>
    </row>
    <row r="408">
      <c r="A408" s="19">
        <f>IF($B408="","",ROW()-5)</f>
        <v/>
      </c>
      <c r="B408" s="8" t="n"/>
      <c r="C408" s="13" t="n"/>
      <c r="D408" s="9" t="n"/>
      <c r="E408" s="9" t="n"/>
      <c r="F408" s="20" t="n"/>
      <c r="G408" s="20" t="n"/>
      <c r="H408" s="7" t="n"/>
      <c r="I408" s="21">
        <f>IF($B408="","",IFERROR(IF(OR(WEEKDAY($B408,2)&gt;5,COUNTIF('Paramètres'!$E$5:$E$54,$B408)&gt;0),0,VLOOKUP($C408,'Employés'!$A$5:$F$104,5,FALSE)/'Paramètres'!$B$7),0))</f>
        <v/>
      </c>
      <c r="J408" s="21">
        <f>IF(OR($F408="",$G408=""),"",IFERROR(($G408-$F408+IF($G408&lt;$F408,1,0))*24,0))</f>
        <v/>
      </c>
      <c r="K408" s="21">
        <f>IF($J408="","",IFERROR(MAX(0,$J408-$H408),0))</f>
        <v/>
      </c>
      <c r="L408" s="21">
        <f>IF($K408="","",IFERROR(MIN($K408,'Paramètres'!$B$5),0))</f>
        <v/>
      </c>
      <c r="M408" s="21">
        <f>IF($K408="","",IFERROR(MAX(0,$K408-'Paramètres'!$B$5),0))</f>
        <v/>
      </c>
      <c r="N408" s="22">
        <f>IF($C408="","",IFERROR(VLOOKUP($C408,'Employés'!$A$5:$F$104,4,FALSE),0))</f>
        <v/>
      </c>
      <c r="O408" s="22">
        <f>IF($B408="","",IFERROR(($L408*$N408)+($M408*$N408*'Paramètres'!$B$6),0))</f>
        <v/>
      </c>
      <c r="P408" s="9" t="n"/>
      <c r="Q408" s="23">
        <f>IF($B408="","",IF(OR($C408="",$D408="",$E408="",$F408="",$G408="",$H408=""),"À compléter",IF(OR($J408&lt;0,$H408&gt;$J408,$N408=0),"À corriger",IF($P408="","À approuver",IF($P408="Refusé","Refusée",IF($P408="Approuvé","Approuvée","À approuver"))))))</f>
        <v/>
      </c>
    </row>
    <row r="409">
      <c r="A409" s="19">
        <f>IF($B409="","",ROW()-5)</f>
        <v/>
      </c>
      <c r="B409" s="8" t="n"/>
      <c r="C409" s="13" t="n"/>
      <c r="D409" s="9" t="n"/>
      <c r="E409" s="9" t="n"/>
      <c r="F409" s="20" t="n"/>
      <c r="G409" s="20" t="n"/>
      <c r="H409" s="7" t="n"/>
      <c r="I409" s="21">
        <f>IF($B409="","",IFERROR(IF(OR(WEEKDAY($B409,2)&gt;5,COUNTIF('Paramètres'!$E$5:$E$54,$B409)&gt;0),0,VLOOKUP($C409,'Employés'!$A$5:$F$104,5,FALSE)/'Paramètres'!$B$7),0))</f>
        <v/>
      </c>
      <c r="J409" s="21">
        <f>IF(OR($F409="",$G409=""),"",IFERROR(($G409-$F409+IF($G409&lt;$F409,1,0))*24,0))</f>
        <v/>
      </c>
      <c r="K409" s="21">
        <f>IF($J409="","",IFERROR(MAX(0,$J409-$H409),0))</f>
        <v/>
      </c>
      <c r="L409" s="21">
        <f>IF($K409="","",IFERROR(MIN($K409,'Paramètres'!$B$5),0))</f>
        <v/>
      </c>
      <c r="M409" s="21">
        <f>IF($K409="","",IFERROR(MAX(0,$K409-'Paramètres'!$B$5),0))</f>
        <v/>
      </c>
      <c r="N409" s="22">
        <f>IF($C409="","",IFERROR(VLOOKUP($C409,'Employés'!$A$5:$F$104,4,FALSE),0))</f>
        <v/>
      </c>
      <c r="O409" s="22">
        <f>IF($B409="","",IFERROR(($L409*$N409)+($M409*$N409*'Paramètres'!$B$6),0))</f>
        <v/>
      </c>
      <c r="P409" s="9" t="n"/>
      <c r="Q409" s="23">
        <f>IF($B409="","",IF(OR($C409="",$D409="",$E409="",$F409="",$G409="",$H409=""),"À compléter",IF(OR($J409&lt;0,$H409&gt;$J409,$N409=0),"À corriger",IF($P409="","À approuver",IF($P409="Refusé","Refusée",IF($P409="Approuvé","Approuvée","À approuver"))))))</f>
        <v/>
      </c>
    </row>
    <row r="410">
      <c r="A410" s="19">
        <f>IF($B410="","",ROW()-5)</f>
        <v/>
      </c>
      <c r="B410" s="8" t="n"/>
      <c r="C410" s="13" t="n"/>
      <c r="D410" s="9" t="n"/>
      <c r="E410" s="9" t="n"/>
      <c r="F410" s="20" t="n"/>
      <c r="G410" s="20" t="n"/>
      <c r="H410" s="7" t="n"/>
      <c r="I410" s="21">
        <f>IF($B410="","",IFERROR(IF(OR(WEEKDAY($B410,2)&gt;5,COUNTIF('Paramètres'!$E$5:$E$54,$B410)&gt;0),0,VLOOKUP($C410,'Employés'!$A$5:$F$104,5,FALSE)/'Paramètres'!$B$7),0))</f>
        <v/>
      </c>
      <c r="J410" s="21">
        <f>IF(OR($F410="",$G410=""),"",IFERROR(($G410-$F410+IF($G410&lt;$F410,1,0))*24,0))</f>
        <v/>
      </c>
      <c r="K410" s="21">
        <f>IF($J410="","",IFERROR(MAX(0,$J410-$H410),0))</f>
        <v/>
      </c>
      <c r="L410" s="21">
        <f>IF($K410="","",IFERROR(MIN($K410,'Paramètres'!$B$5),0))</f>
        <v/>
      </c>
      <c r="M410" s="21">
        <f>IF($K410="","",IFERROR(MAX(0,$K410-'Paramètres'!$B$5),0))</f>
        <v/>
      </c>
      <c r="N410" s="22">
        <f>IF($C410="","",IFERROR(VLOOKUP($C410,'Employés'!$A$5:$F$104,4,FALSE),0))</f>
        <v/>
      </c>
      <c r="O410" s="22">
        <f>IF($B410="","",IFERROR(($L410*$N410)+($M410*$N410*'Paramètres'!$B$6),0))</f>
        <v/>
      </c>
      <c r="P410" s="9" t="n"/>
      <c r="Q410" s="23">
        <f>IF($B410="","",IF(OR($C410="",$D410="",$E410="",$F410="",$G410="",$H410=""),"À compléter",IF(OR($J410&lt;0,$H410&gt;$J410,$N410=0),"À corriger",IF($P410="","À approuver",IF($P410="Refusé","Refusée",IF($P410="Approuvé","Approuvée","À approuver"))))))</f>
        <v/>
      </c>
    </row>
    <row r="411">
      <c r="A411" s="19">
        <f>IF($B411="","",ROW()-5)</f>
        <v/>
      </c>
      <c r="B411" s="8" t="n"/>
      <c r="C411" s="13" t="n"/>
      <c r="D411" s="9" t="n"/>
      <c r="E411" s="9" t="n"/>
      <c r="F411" s="20" t="n"/>
      <c r="G411" s="20" t="n"/>
      <c r="H411" s="7" t="n"/>
      <c r="I411" s="21">
        <f>IF($B411="","",IFERROR(IF(OR(WEEKDAY($B411,2)&gt;5,COUNTIF('Paramètres'!$E$5:$E$54,$B411)&gt;0),0,VLOOKUP($C411,'Employés'!$A$5:$F$104,5,FALSE)/'Paramètres'!$B$7),0))</f>
        <v/>
      </c>
      <c r="J411" s="21">
        <f>IF(OR($F411="",$G411=""),"",IFERROR(($G411-$F411+IF($G411&lt;$F411,1,0))*24,0))</f>
        <v/>
      </c>
      <c r="K411" s="21">
        <f>IF($J411="","",IFERROR(MAX(0,$J411-$H411),0))</f>
        <v/>
      </c>
      <c r="L411" s="21">
        <f>IF($K411="","",IFERROR(MIN($K411,'Paramètres'!$B$5),0))</f>
        <v/>
      </c>
      <c r="M411" s="21">
        <f>IF($K411="","",IFERROR(MAX(0,$K411-'Paramètres'!$B$5),0))</f>
        <v/>
      </c>
      <c r="N411" s="22">
        <f>IF($C411="","",IFERROR(VLOOKUP($C411,'Employés'!$A$5:$F$104,4,FALSE),0))</f>
        <v/>
      </c>
      <c r="O411" s="22">
        <f>IF($B411="","",IFERROR(($L411*$N411)+($M411*$N411*'Paramètres'!$B$6),0))</f>
        <v/>
      </c>
      <c r="P411" s="9" t="n"/>
      <c r="Q411" s="23">
        <f>IF($B411="","",IF(OR($C411="",$D411="",$E411="",$F411="",$G411="",$H411=""),"À compléter",IF(OR($J411&lt;0,$H411&gt;$J411,$N411=0),"À corriger",IF($P411="","À approuver",IF($P411="Refusé","Refusée",IF($P411="Approuvé","Approuvée","À approuver"))))))</f>
        <v/>
      </c>
    </row>
    <row r="412">
      <c r="A412" s="19">
        <f>IF($B412="","",ROW()-5)</f>
        <v/>
      </c>
      <c r="B412" s="8" t="n"/>
      <c r="C412" s="13" t="n"/>
      <c r="D412" s="9" t="n"/>
      <c r="E412" s="9" t="n"/>
      <c r="F412" s="20" t="n"/>
      <c r="G412" s="20" t="n"/>
      <c r="H412" s="7" t="n"/>
      <c r="I412" s="21">
        <f>IF($B412="","",IFERROR(IF(OR(WEEKDAY($B412,2)&gt;5,COUNTIF('Paramètres'!$E$5:$E$54,$B412)&gt;0),0,VLOOKUP($C412,'Employés'!$A$5:$F$104,5,FALSE)/'Paramètres'!$B$7),0))</f>
        <v/>
      </c>
      <c r="J412" s="21">
        <f>IF(OR($F412="",$G412=""),"",IFERROR(($G412-$F412+IF($G412&lt;$F412,1,0))*24,0))</f>
        <v/>
      </c>
      <c r="K412" s="21">
        <f>IF($J412="","",IFERROR(MAX(0,$J412-$H412),0))</f>
        <v/>
      </c>
      <c r="L412" s="21">
        <f>IF($K412="","",IFERROR(MIN($K412,'Paramètres'!$B$5),0))</f>
        <v/>
      </c>
      <c r="M412" s="21">
        <f>IF($K412="","",IFERROR(MAX(0,$K412-'Paramètres'!$B$5),0))</f>
        <v/>
      </c>
      <c r="N412" s="22">
        <f>IF($C412="","",IFERROR(VLOOKUP($C412,'Employés'!$A$5:$F$104,4,FALSE),0))</f>
        <v/>
      </c>
      <c r="O412" s="22">
        <f>IF($B412="","",IFERROR(($L412*$N412)+($M412*$N412*'Paramètres'!$B$6),0))</f>
        <v/>
      </c>
      <c r="P412" s="9" t="n"/>
      <c r="Q412" s="23">
        <f>IF($B412="","",IF(OR($C412="",$D412="",$E412="",$F412="",$G412="",$H412=""),"À compléter",IF(OR($J412&lt;0,$H412&gt;$J412,$N412=0),"À corriger",IF($P412="","À approuver",IF($P412="Refusé","Refusée",IF($P412="Approuvé","Approuvée","À approuver"))))))</f>
        <v/>
      </c>
    </row>
    <row r="413">
      <c r="A413" s="19">
        <f>IF($B413="","",ROW()-5)</f>
        <v/>
      </c>
      <c r="B413" s="8" t="n"/>
      <c r="C413" s="13" t="n"/>
      <c r="D413" s="9" t="n"/>
      <c r="E413" s="9" t="n"/>
      <c r="F413" s="20" t="n"/>
      <c r="G413" s="20" t="n"/>
      <c r="H413" s="7" t="n"/>
      <c r="I413" s="21">
        <f>IF($B413="","",IFERROR(IF(OR(WEEKDAY($B413,2)&gt;5,COUNTIF('Paramètres'!$E$5:$E$54,$B413)&gt;0),0,VLOOKUP($C413,'Employés'!$A$5:$F$104,5,FALSE)/'Paramètres'!$B$7),0))</f>
        <v/>
      </c>
      <c r="J413" s="21">
        <f>IF(OR($F413="",$G413=""),"",IFERROR(($G413-$F413+IF($G413&lt;$F413,1,0))*24,0))</f>
        <v/>
      </c>
      <c r="K413" s="21">
        <f>IF($J413="","",IFERROR(MAX(0,$J413-$H413),0))</f>
        <v/>
      </c>
      <c r="L413" s="21">
        <f>IF($K413="","",IFERROR(MIN($K413,'Paramètres'!$B$5),0))</f>
        <v/>
      </c>
      <c r="M413" s="21">
        <f>IF($K413="","",IFERROR(MAX(0,$K413-'Paramètres'!$B$5),0))</f>
        <v/>
      </c>
      <c r="N413" s="22">
        <f>IF($C413="","",IFERROR(VLOOKUP($C413,'Employés'!$A$5:$F$104,4,FALSE),0))</f>
        <v/>
      </c>
      <c r="O413" s="22">
        <f>IF($B413="","",IFERROR(($L413*$N413)+($M413*$N413*'Paramètres'!$B$6),0))</f>
        <v/>
      </c>
      <c r="P413" s="9" t="n"/>
      <c r="Q413" s="23">
        <f>IF($B413="","",IF(OR($C413="",$D413="",$E413="",$F413="",$G413="",$H413=""),"À compléter",IF(OR($J413&lt;0,$H413&gt;$J413,$N413=0),"À corriger",IF($P413="","À approuver",IF($P413="Refusé","Refusée",IF($P413="Approuvé","Approuvée","À approuver"))))))</f>
        <v/>
      </c>
    </row>
    <row r="414">
      <c r="A414" s="19">
        <f>IF($B414="","",ROW()-5)</f>
        <v/>
      </c>
      <c r="B414" s="8" t="n"/>
      <c r="C414" s="13" t="n"/>
      <c r="D414" s="9" t="n"/>
      <c r="E414" s="9" t="n"/>
      <c r="F414" s="20" t="n"/>
      <c r="G414" s="20" t="n"/>
      <c r="H414" s="7" t="n"/>
      <c r="I414" s="21">
        <f>IF($B414="","",IFERROR(IF(OR(WEEKDAY($B414,2)&gt;5,COUNTIF('Paramètres'!$E$5:$E$54,$B414)&gt;0),0,VLOOKUP($C414,'Employés'!$A$5:$F$104,5,FALSE)/'Paramètres'!$B$7),0))</f>
        <v/>
      </c>
      <c r="J414" s="21">
        <f>IF(OR($F414="",$G414=""),"",IFERROR(($G414-$F414+IF($G414&lt;$F414,1,0))*24,0))</f>
        <v/>
      </c>
      <c r="K414" s="21">
        <f>IF($J414="","",IFERROR(MAX(0,$J414-$H414),0))</f>
        <v/>
      </c>
      <c r="L414" s="21">
        <f>IF($K414="","",IFERROR(MIN($K414,'Paramètres'!$B$5),0))</f>
        <v/>
      </c>
      <c r="M414" s="21">
        <f>IF($K414="","",IFERROR(MAX(0,$K414-'Paramètres'!$B$5),0))</f>
        <v/>
      </c>
      <c r="N414" s="22">
        <f>IF($C414="","",IFERROR(VLOOKUP($C414,'Employés'!$A$5:$F$104,4,FALSE),0))</f>
        <v/>
      </c>
      <c r="O414" s="22">
        <f>IF($B414="","",IFERROR(($L414*$N414)+($M414*$N414*'Paramètres'!$B$6),0))</f>
        <v/>
      </c>
      <c r="P414" s="9" t="n"/>
      <c r="Q414" s="23">
        <f>IF($B414="","",IF(OR($C414="",$D414="",$E414="",$F414="",$G414="",$H414=""),"À compléter",IF(OR($J414&lt;0,$H414&gt;$J414,$N414=0),"À corriger",IF($P414="","À approuver",IF($P414="Refusé","Refusée",IF($P414="Approuvé","Approuvée","À approuver"))))))</f>
        <v/>
      </c>
    </row>
    <row r="415">
      <c r="A415" s="19">
        <f>IF($B415="","",ROW()-5)</f>
        <v/>
      </c>
      <c r="B415" s="8" t="n"/>
      <c r="C415" s="13" t="n"/>
      <c r="D415" s="9" t="n"/>
      <c r="E415" s="9" t="n"/>
      <c r="F415" s="20" t="n"/>
      <c r="G415" s="20" t="n"/>
      <c r="H415" s="7" t="n"/>
      <c r="I415" s="21">
        <f>IF($B415="","",IFERROR(IF(OR(WEEKDAY($B415,2)&gt;5,COUNTIF('Paramètres'!$E$5:$E$54,$B415)&gt;0),0,VLOOKUP($C415,'Employés'!$A$5:$F$104,5,FALSE)/'Paramètres'!$B$7),0))</f>
        <v/>
      </c>
      <c r="J415" s="21">
        <f>IF(OR($F415="",$G415=""),"",IFERROR(($G415-$F415+IF($G415&lt;$F415,1,0))*24,0))</f>
        <v/>
      </c>
      <c r="K415" s="21">
        <f>IF($J415="","",IFERROR(MAX(0,$J415-$H415),0))</f>
        <v/>
      </c>
      <c r="L415" s="21">
        <f>IF($K415="","",IFERROR(MIN($K415,'Paramètres'!$B$5),0))</f>
        <v/>
      </c>
      <c r="M415" s="21">
        <f>IF($K415="","",IFERROR(MAX(0,$K415-'Paramètres'!$B$5),0))</f>
        <v/>
      </c>
      <c r="N415" s="22">
        <f>IF($C415="","",IFERROR(VLOOKUP($C415,'Employés'!$A$5:$F$104,4,FALSE),0))</f>
        <v/>
      </c>
      <c r="O415" s="22">
        <f>IF($B415="","",IFERROR(($L415*$N415)+($M415*$N415*'Paramètres'!$B$6),0))</f>
        <v/>
      </c>
      <c r="P415" s="9" t="n"/>
      <c r="Q415" s="23">
        <f>IF($B415="","",IF(OR($C415="",$D415="",$E415="",$F415="",$G415="",$H415=""),"À compléter",IF(OR($J415&lt;0,$H415&gt;$J415,$N415=0),"À corriger",IF($P415="","À approuver",IF($P415="Refusé","Refusée",IF($P415="Approuvé","Approuvée","À approuver"))))))</f>
        <v/>
      </c>
    </row>
    <row r="416">
      <c r="A416" s="19">
        <f>IF($B416="","",ROW()-5)</f>
        <v/>
      </c>
      <c r="B416" s="8" t="n"/>
      <c r="C416" s="13" t="n"/>
      <c r="D416" s="9" t="n"/>
      <c r="E416" s="9" t="n"/>
      <c r="F416" s="20" t="n"/>
      <c r="G416" s="20" t="n"/>
      <c r="H416" s="7" t="n"/>
      <c r="I416" s="21">
        <f>IF($B416="","",IFERROR(IF(OR(WEEKDAY($B416,2)&gt;5,COUNTIF('Paramètres'!$E$5:$E$54,$B416)&gt;0),0,VLOOKUP($C416,'Employés'!$A$5:$F$104,5,FALSE)/'Paramètres'!$B$7),0))</f>
        <v/>
      </c>
      <c r="J416" s="21">
        <f>IF(OR($F416="",$G416=""),"",IFERROR(($G416-$F416+IF($G416&lt;$F416,1,0))*24,0))</f>
        <v/>
      </c>
      <c r="K416" s="21">
        <f>IF($J416="","",IFERROR(MAX(0,$J416-$H416),0))</f>
        <v/>
      </c>
      <c r="L416" s="21">
        <f>IF($K416="","",IFERROR(MIN($K416,'Paramètres'!$B$5),0))</f>
        <v/>
      </c>
      <c r="M416" s="21">
        <f>IF($K416="","",IFERROR(MAX(0,$K416-'Paramètres'!$B$5),0))</f>
        <v/>
      </c>
      <c r="N416" s="22">
        <f>IF($C416="","",IFERROR(VLOOKUP($C416,'Employés'!$A$5:$F$104,4,FALSE),0))</f>
        <v/>
      </c>
      <c r="O416" s="22">
        <f>IF($B416="","",IFERROR(($L416*$N416)+($M416*$N416*'Paramètres'!$B$6),0))</f>
        <v/>
      </c>
      <c r="P416" s="9" t="n"/>
      <c r="Q416" s="23">
        <f>IF($B416="","",IF(OR($C416="",$D416="",$E416="",$F416="",$G416="",$H416=""),"À compléter",IF(OR($J416&lt;0,$H416&gt;$J416,$N416=0),"À corriger",IF($P416="","À approuver",IF($P416="Refusé","Refusée",IF($P416="Approuvé","Approuvée","À approuver"))))))</f>
        <v/>
      </c>
    </row>
    <row r="417">
      <c r="A417" s="19">
        <f>IF($B417="","",ROW()-5)</f>
        <v/>
      </c>
      <c r="B417" s="8" t="n"/>
      <c r="C417" s="13" t="n"/>
      <c r="D417" s="9" t="n"/>
      <c r="E417" s="9" t="n"/>
      <c r="F417" s="20" t="n"/>
      <c r="G417" s="20" t="n"/>
      <c r="H417" s="7" t="n"/>
      <c r="I417" s="21">
        <f>IF($B417="","",IFERROR(IF(OR(WEEKDAY($B417,2)&gt;5,COUNTIF('Paramètres'!$E$5:$E$54,$B417)&gt;0),0,VLOOKUP($C417,'Employés'!$A$5:$F$104,5,FALSE)/'Paramètres'!$B$7),0))</f>
        <v/>
      </c>
      <c r="J417" s="21">
        <f>IF(OR($F417="",$G417=""),"",IFERROR(($G417-$F417+IF($G417&lt;$F417,1,0))*24,0))</f>
        <v/>
      </c>
      <c r="K417" s="21">
        <f>IF($J417="","",IFERROR(MAX(0,$J417-$H417),0))</f>
        <v/>
      </c>
      <c r="L417" s="21">
        <f>IF($K417="","",IFERROR(MIN($K417,'Paramètres'!$B$5),0))</f>
        <v/>
      </c>
      <c r="M417" s="21">
        <f>IF($K417="","",IFERROR(MAX(0,$K417-'Paramètres'!$B$5),0))</f>
        <v/>
      </c>
      <c r="N417" s="22">
        <f>IF($C417="","",IFERROR(VLOOKUP($C417,'Employés'!$A$5:$F$104,4,FALSE),0))</f>
        <v/>
      </c>
      <c r="O417" s="22">
        <f>IF($B417="","",IFERROR(($L417*$N417)+($M417*$N417*'Paramètres'!$B$6),0))</f>
        <v/>
      </c>
      <c r="P417" s="9" t="n"/>
      <c r="Q417" s="23">
        <f>IF($B417="","",IF(OR($C417="",$D417="",$E417="",$F417="",$G417="",$H417=""),"À compléter",IF(OR($J417&lt;0,$H417&gt;$J417,$N417=0),"À corriger",IF($P417="","À approuver",IF($P417="Refusé","Refusée",IF($P417="Approuvé","Approuvée","À approuver"))))))</f>
        <v/>
      </c>
    </row>
    <row r="418">
      <c r="A418" s="19">
        <f>IF($B418="","",ROW()-5)</f>
        <v/>
      </c>
      <c r="B418" s="8" t="n"/>
      <c r="C418" s="13" t="n"/>
      <c r="D418" s="9" t="n"/>
      <c r="E418" s="9" t="n"/>
      <c r="F418" s="20" t="n"/>
      <c r="G418" s="20" t="n"/>
      <c r="H418" s="7" t="n"/>
      <c r="I418" s="21">
        <f>IF($B418="","",IFERROR(IF(OR(WEEKDAY($B418,2)&gt;5,COUNTIF('Paramètres'!$E$5:$E$54,$B418)&gt;0),0,VLOOKUP($C418,'Employés'!$A$5:$F$104,5,FALSE)/'Paramètres'!$B$7),0))</f>
        <v/>
      </c>
      <c r="J418" s="21">
        <f>IF(OR($F418="",$G418=""),"",IFERROR(($G418-$F418+IF($G418&lt;$F418,1,0))*24,0))</f>
        <v/>
      </c>
      <c r="K418" s="21">
        <f>IF($J418="","",IFERROR(MAX(0,$J418-$H418),0))</f>
        <v/>
      </c>
      <c r="L418" s="21">
        <f>IF($K418="","",IFERROR(MIN($K418,'Paramètres'!$B$5),0))</f>
        <v/>
      </c>
      <c r="M418" s="21">
        <f>IF($K418="","",IFERROR(MAX(0,$K418-'Paramètres'!$B$5),0))</f>
        <v/>
      </c>
      <c r="N418" s="22">
        <f>IF($C418="","",IFERROR(VLOOKUP($C418,'Employés'!$A$5:$F$104,4,FALSE),0))</f>
        <v/>
      </c>
      <c r="O418" s="22">
        <f>IF($B418="","",IFERROR(($L418*$N418)+($M418*$N418*'Paramètres'!$B$6),0))</f>
        <v/>
      </c>
      <c r="P418" s="9" t="n"/>
      <c r="Q418" s="23">
        <f>IF($B418="","",IF(OR($C418="",$D418="",$E418="",$F418="",$G418="",$H418=""),"À compléter",IF(OR($J418&lt;0,$H418&gt;$J418,$N418=0),"À corriger",IF($P418="","À approuver",IF($P418="Refusé","Refusée",IF($P418="Approuvé","Approuvée","À approuver"))))))</f>
        <v/>
      </c>
    </row>
    <row r="419">
      <c r="A419" s="19">
        <f>IF($B419="","",ROW()-5)</f>
        <v/>
      </c>
      <c r="B419" s="8" t="n"/>
      <c r="C419" s="13" t="n"/>
      <c r="D419" s="9" t="n"/>
      <c r="E419" s="9" t="n"/>
      <c r="F419" s="20" t="n"/>
      <c r="G419" s="20" t="n"/>
      <c r="H419" s="7" t="n"/>
      <c r="I419" s="21">
        <f>IF($B419="","",IFERROR(IF(OR(WEEKDAY($B419,2)&gt;5,COUNTIF('Paramètres'!$E$5:$E$54,$B419)&gt;0),0,VLOOKUP($C419,'Employés'!$A$5:$F$104,5,FALSE)/'Paramètres'!$B$7),0))</f>
        <v/>
      </c>
      <c r="J419" s="21">
        <f>IF(OR($F419="",$G419=""),"",IFERROR(($G419-$F419+IF($G419&lt;$F419,1,0))*24,0))</f>
        <v/>
      </c>
      <c r="K419" s="21">
        <f>IF($J419="","",IFERROR(MAX(0,$J419-$H419),0))</f>
        <v/>
      </c>
      <c r="L419" s="21">
        <f>IF($K419="","",IFERROR(MIN($K419,'Paramètres'!$B$5),0))</f>
        <v/>
      </c>
      <c r="M419" s="21">
        <f>IF($K419="","",IFERROR(MAX(0,$K419-'Paramètres'!$B$5),0))</f>
        <v/>
      </c>
      <c r="N419" s="22">
        <f>IF($C419="","",IFERROR(VLOOKUP($C419,'Employés'!$A$5:$F$104,4,FALSE),0))</f>
        <v/>
      </c>
      <c r="O419" s="22">
        <f>IF($B419="","",IFERROR(($L419*$N419)+($M419*$N419*'Paramètres'!$B$6),0))</f>
        <v/>
      </c>
      <c r="P419" s="9" t="n"/>
      <c r="Q419" s="23">
        <f>IF($B419="","",IF(OR($C419="",$D419="",$E419="",$F419="",$G419="",$H419=""),"À compléter",IF(OR($J419&lt;0,$H419&gt;$J419,$N419=0),"À corriger",IF($P419="","À approuver",IF($P419="Refusé","Refusée",IF($P419="Approuvé","Approuvée","À approuver"))))))</f>
        <v/>
      </c>
    </row>
    <row r="420">
      <c r="A420" s="19">
        <f>IF($B420="","",ROW()-5)</f>
        <v/>
      </c>
      <c r="B420" s="8" t="n"/>
      <c r="C420" s="13" t="n"/>
      <c r="D420" s="9" t="n"/>
      <c r="E420" s="9" t="n"/>
      <c r="F420" s="20" t="n"/>
      <c r="G420" s="20" t="n"/>
      <c r="H420" s="7" t="n"/>
      <c r="I420" s="21">
        <f>IF($B420="","",IFERROR(IF(OR(WEEKDAY($B420,2)&gt;5,COUNTIF('Paramètres'!$E$5:$E$54,$B420)&gt;0),0,VLOOKUP($C420,'Employés'!$A$5:$F$104,5,FALSE)/'Paramètres'!$B$7),0))</f>
        <v/>
      </c>
      <c r="J420" s="21">
        <f>IF(OR($F420="",$G420=""),"",IFERROR(($G420-$F420+IF($G420&lt;$F420,1,0))*24,0))</f>
        <v/>
      </c>
      <c r="K420" s="21">
        <f>IF($J420="","",IFERROR(MAX(0,$J420-$H420),0))</f>
        <v/>
      </c>
      <c r="L420" s="21">
        <f>IF($K420="","",IFERROR(MIN($K420,'Paramètres'!$B$5),0))</f>
        <v/>
      </c>
      <c r="M420" s="21">
        <f>IF($K420="","",IFERROR(MAX(0,$K420-'Paramètres'!$B$5),0))</f>
        <v/>
      </c>
      <c r="N420" s="22">
        <f>IF($C420="","",IFERROR(VLOOKUP($C420,'Employés'!$A$5:$F$104,4,FALSE),0))</f>
        <v/>
      </c>
      <c r="O420" s="22">
        <f>IF($B420="","",IFERROR(($L420*$N420)+($M420*$N420*'Paramètres'!$B$6),0))</f>
        <v/>
      </c>
      <c r="P420" s="9" t="n"/>
      <c r="Q420" s="23">
        <f>IF($B420="","",IF(OR($C420="",$D420="",$E420="",$F420="",$G420="",$H420=""),"À compléter",IF(OR($J420&lt;0,$H420&gt;$J420,$N420=0),"À corriger",IF($P420="","À approuver",IF($P420="Refusé","Refusée",IF($P420="Approuvé","Approuvée","À approuver"))))))</f>
        <v/>
      </c>
    </row>
    <row r="421">
      <c r="A421" s="19">
        <f>IF($B421="","",ROW()-5)</f>
        <v/>
      </c>
      <c r="B421" s="8" t="n"/>
      <c r="C421" s="13" t="n"/>
      <c r="D421" s="9" t="n"/>
      <c r="E421" s="9" t="n"/>
      <c r="F421" s="20" t="n"/>
      <c r="G421" s="20" t="n"/>
      <c r="H421" s="7" t="n"/>
      <c r="I421" s="21">
        <f>IF($B421="","",IFERROR(IF(OR(WEEKDAY($B421,2)&gt;5,COUNTIF('Paramètres'!$E$5:$E$54,$B421)&gt;0),0,VLOOKUP($C421,'Employés'!$A$5:$F$104,5,FALSE)/'Paramètres'!$B$7),0))</f>
        <v/>
      </c>
      <c r="J421" s="21">
        <f>IF(OR($F421="",$G421=""),"",IFERROR(($G421-$F421+IF($G421&lt;$F421,1,0))*24,0))</f>
        <v/>
      </c>
      <c r="K421" s="21">
        <f>IF($J421="","",IFERROR(MAX(0,$J421-$H421),0))</f>
        <v/>
      </c>
      <c r="L421" s="21">
        <f>IF($K421="","",IFERROR(MIN($K421,'Paramètres'!$B$5),0))</f>
        <v/>
      </c>
      <c r="M421" s="21">
        <f>IF($K421="","",IFERROR(MAX(0,$K421-'Paramètres'!$B$5),0))</f>
        <v/>
      </c>
      <c r="N421" s="22">
        <f>IF($C421="","",IFERROR(VLOOKUP($C421,'Employés'!$A$5:$F$104,4,FALSE),0))</f>
        <v/>
      </c>
      <c r="O421" s="22">
        <f>IF($B421="","",IFERROR(($L421*$N421)+($M421*$N421*'Paramètres'!$B$6),0))</f>
        <v/>
      </c>
      <c r="P421" s="9" t="n"/>
      <c r="Q421" s="23">
        <f>IF($B421="","",IF(OR($C421="",$D421="",$E421="",$F421="",$G421="",$H421=""),"À compléter",IF(OR($J421&lt;0,$H421&gt;$J421,$N421=0),"À corriger",IF($P421="","À approuver",IF($P421="Refusé","Refusée",IF($P421="Approuvé","Approuvée","À approuver"))))))</f>
        <v/>
      </c>
    </row>
    <row r="422">
      <c r="A422" s="19">
        <f>IF($B422="","",ROW()-5)</f>
        <v/>
      </c>
      <c r="B422" s="8" t="n"/>
      <c r="C422" s="13" t="n"/>
      <c r="D422" s="9" t="n"/>
      <c r="E422" s="9" t="n"/>
      <c r="F422" s="20" t="n"/>
      <c r="G422" s="20" t="n"/>
      <c r="H422" s="7" t="n"/>
      <c r="I422" s="21">
        <f>IF($B422="","",IFERROR(IF(OR(WEEKDAY($B422,2)&gt;5,COUNTIF('Paramètres'!$E$5:$E$54,$B422)&gt;0),0,VLOOKUP($C422,'Employés'!$A$5:$F$104,5,FALSE)/'Paramètres'!$B$7),0))</f>
        <v/>
      </c>
      <c r="J422" s="21">
        <f>IF(OR($F422="",$G422=""),"",IFERROR(($G422-$F422+IF($G422&lt;$F422,1,0))*24,0))</f>
        <v/>
      </c>
      <c r="K422" s="21">
        <f>IF($J422="","",IFERROR(MAX(0,$J422-$H422),0))</f>
        <v/>
      </c>
      <c r="L422" s="21">
        <f>IF($K422="","",IFERROR(MIN($K422,'Paramètres'!$B$5),0))</f>
        <v/>
      </c>
      <c r="M422" s="21">
        <f>IF($K422="","",IFERROR(MAX(0,$K422-'Paramètres'!$B$5),0))</f>
        <v/>
      </c>
      <c r="N422" s="22">
        <f>IF($C422="","",IFERROR(VLOOKUP($C422,'Employés'!$A$5:$F$104,4,FALSE),0))</f>
        <v/>
      </c>
      <c r="O422" s="22">
        <f>IF($B422="","",IFERROR(($L422*$N422)+($M422*$N422*'Paramètres'!$B$6),0))</f>
        <v/>
      </c>
      <c r="P422" s="9" t="n"/>
      <c r="Q422" s="23">
        <f>IF($B422="","",IF(OR($C422="",$D422="",$E422="",$F422="",$G422="",$H422=""),"À compléter",IF(OR($J422&lt;0,$H422&gt;$J422,$N422=0),"À corriger",IF($P422="","À approuver",IF($P422="Refusé","Refusée",IF($P422="Approuvé","Approuvée","À approuver"))))))</f>
        <v/>
      </c>
    </row>
    <row r="423">
      <c r="A423" s="19">
        <f>IF($B423="","",ROW()-5)</f>
        <v/>
      </c>
      <c r="B423" s="8" t="n"/>
      <c r="C423" s="13" t="n"/>
      <c r="D423" s="9" t="n"/>
      <c r="E423" s="9" t="n"/>
      <c r="F423" s="20" t="n"/>
      <c r="G423" s="20" t="n"/>
      <c r="H423" s="7" t="n"/>
      <c r="I423" s="21">
        <f>IF($B423="","",IFERROR(IF(OR(WEEKDAY($B423,2)&gt;5,COUNTIF('Paramètres'!$E$5:$E$54,$B423)&gt;0),0,VLOOKUP($C423,'Employés'!$A$5:$F$104,5,FALSE)/'Paramètres'!$B$7),0))</f>
        <v/>
      </c>
      <c r="J423" s="21">
        <f>IF(OR($F423="",$G423=""),"",IFERROR(($G423-$F423+IF($G423&lt;$F423,1,0))*24,0))</f>
        <v/>
      </c>
      <c r="K423" s="21">
        <f>IF($J423="","",IFERROR(MAX(0,$J423-$H423),0))</f>
        <v/>
      </c>
      <c r="L423" s="21">
        <f>IF($K423="","",IFERROR(MIN($K423,'Paramètres'!$B$5),0))</f>
        <v/>
      </c>
      <c r="M423" s="21">
        <f>IF($K423="","",IFERROR(MAX(0,$K423-'Paramètres'!$B$5),0))</f>
        <v/>
      </c>
      <c r="N423" s="22">
        <f>IF($C423="","",IFERROR(VLOOKUP($C423,'Employés'!$A$5:$F$104,4,FALSE),0))</f>
        <v/>
      </c>
      <c r="O423" s="22">
        <f>IF($B423="","",IFERROR(($L423*$N423)+($M423*$N423*'Paramètres'!$B$6),0))</f>
        <v/>
      </c>
      <c r="P423" s="9" t="n"/>
      <c r="Q423" s="23">
        <f>IF($B423="","",IF(OR($C423="",$D423="",$E423="",$F423="",$G423="",$H423=""),"À compléter",IF(OR($J423&lt;0,$H423&gt;$J423,$N423=0),"À corriger",IF($P423="","À approuver",IF($P423="Refusé","Refusée",IF($P423="Approuvé","Approuvée","À approuver"))))))</f>
        <v/>
      </c>
    </row>
    <row r="424">
      <c r="A424" s="19">
        <f>IF($B424="","",ROW()-5)</f>
        <v/>
      </c>
      <c r="B424" s="8" t="n"/>
      <c r="C424" s="13" t="n"/>
      <c r="D424" s="9" t="n"/>
      <c r="E424" s="9" t="n"/>
      <c r="F424" s="20" t="n"/>
      <c r="G424" s="20" t="n"/>
      <c r="H424" s="7" t="n"/>
      <c r="I424" s="21">
        <f>IF($B424="","",IFERROR(IF(OR(WEEKDAY($B424,2)&gt;5,COUNTIF('Paramètres'!$E$5:$E$54,$B424)&gt;0),0,VLOOKUP($C424,'Employés'!$A$5:$F$104,5,FALSE)/'Paramètres'!$B$7),0))</f>
        <v/>
      </c>
      <c r="J424" s="21">
        <f>IF(OR($F424="",$G424=""),"",IFERROR(($G424-$F424+IF($G424&lt;$F424,1,0))*24,0))</f>
        <v/>
      </c>
      <c r="K424" s="21">
        <f>IF($J424="","",IFERROR(MAX(0,$J424-$H424),0))</f>
        <v/>
      </c>
      <c r="L424" s="21">
        <f>IF($K424="","",IFERROR(MIN($K424,'Paramètres'!$B$5),0))</f>
        <v/>
      </c>
      <c r="M424" s="21">
        <f>IF($K424="","",IFERROR(MAX(0,$K424-'Paramètres'!$B$5),0))</f>
        <v/>
      </c>
      <c r="N424" s="22">
        <f>IF($C424="","",IFERROR(VLOOKUP($C424,'Employés'!$A$5:$F$104,4,FALSE),0))</f>
        <v/>
      </c>
      <c r="O424" s="22">
        <f>IF($B424="","",IFERROR(($L424*$N424)+($M424*$N424*'Paramètres'!$B$6),0))</f>
        <v/>
      </c>
      <c r="P424" s="9" t="n"/>
      <c r="Q424" s="23">
        <f>IF($B424="","",IF(OR($C424="",$D424="",$E424="",$F424="",$G424="",$H424=""),"À compléter",IF(OR($J424&lt;0,$H424&gt;$J424,$N424=0),"À corriger",IF($P424="","À approuver",IF($P424="Refusé","Refusée",IF($P424="Approuvé","Approuvée","À approuver"))))))</f>
        <v/>
      </c>
    </row>
    <row r="425">
      <c r="A425" s="19">
        <f>IF($B425="","",ROW()-5)</f>
        <v/>
      </c>
      <c r="B425" s="8" t="n"/>
      <c r="C425" s="13" t="n"/>
      <c r="D425" s="9" t="n"/>
      <c r="E425" s="9" t="n"/>
      <c r="F425" s="20" t="n"/>
      <c r="G425" s="20" t="n"/>
      <c r="H425" s="7" t="n"/>
      <c r="I425" s="21">
        <f>IF($B425="","",IFERROR(IF(OR(WEEKDAY($B425,2)&gt;5,COUNTIF('Paramètres'!$E$5:$E$54,$B425)&gt;0),0,VLOOKUP($C425,'Employés'!$A$5:$F$104,5,FALSE)/'Paramètres'!$B$7),0))</f>
        <v/>
      </c>
      <c r="J425" s="21">
        <f>IF(OR($F425="",$G425=""),"",IFERROR(($G425-$F425+IF($G425&lt;$F425,1,0))*24,0))</f>
        <v/>
      </c>
      <c r="K425" s="21">
        <f>IF($J425="","",IFERROR(MAX(0,$J425-$H425),0))</f>
        <v/>
      </c>
      <c r="L425" s="21">
        <f>IF($K425="","",IFERROR(MIN($K425,'Paramètres'!$B$5),0))</f>
        <v/>
      </c>
      <c r="M425" s="21">
        <f>IF($K425="","",IFERROR(MAX(0,$K425-'Paramètres'!$B$5),0))</f>
        <v/>
      </c>
      <c r="N425" s="22">
        <f>IF($C425="","",IFERROR(VLOOKUP($C425,'Employés'!$A$5:$F$104,4,FALSE),0))</f>
        <v/>
      </c>
      <c r="O425" s="22">
        <f>IF($B425="","",IFERROR(($L425*$N425)+($M425*$N425*'Paramètres'!$B$6),0))</f>
        <v/>
      </c>
      <c r="P425" s="9" t="n"/>
      <c r="Q425" s="23">
        <f>IF($B425="","",IF(OR($C425="",$D425="",$E425="",$F425="",$G425="",$H425=""),"À compléter",IF(OR($J425&lt;0,$H425&gt;$J425,$N425=0),"À corriger",IF($P425="","À approuver",IF($P425="Refusé","Refusée",IF($P425="Approuvé","Approuvée","À approuver"))))))</f>
        <v/>
      </c>
    </row>
    <row r="426">
      <c r="A426" s="19">
        <f>IF($B426="","",ROW()-5)</f>
        <v/>
      </c>
      <c r="B426" s="8" t="n"/>
      <c r="C426" s="13" t="n"/>
      <c r="D426" s="9" t="n"/>
      <c r="E426" s="9" t="n"/>
      <c r="F426" s="20" t="n"/>
      <c r="G426" s="20" t="n"/>
      <c r="H426" s="7" t="n"/>
      <c r="I426" s="21">
        <f>IF($B426="","",IFERROR(IF(OR(WEEKDAY($B426,2)&gt;5,COUNTIF('Paramètres'!$E$5:$E$54,$B426)&gt;0),0,VLOOKUP($C426,'Employés'!$A$5:$F$104,5,FALSE)/'Paramètres'!$B$7),0))</f>
        <v/>
      </c>
      <c r="J426" s="21">
        <f>IF(OR($F426="",$G426=""),"",IFERROR(($G426-$F426+IF($G426&lt;$F426,1,0))*24,0))</f>
        <v/>
      </c>
      <c r="K426" s="21">
        <f>IF($J426="","",IFERROR(MAX(0,$J426-$H426),0))</f>
        <v/>
      </c>
      <c r="L426" s="21">
        <f>IF($K426="","",IFERROR(MIN($K426,'Paramètres'!$B$5),0))</f>
        <v/>
      </c>
      <c r="M426" s="21">
        <f>IF($K426="","",IFERROR(MAX(0,$K426-'Paramètres'!$B$5),0))</f>
        <v/>
      </c>
      <c r="N426" s="22">
        <f>IF($C426="","",IFERROR(VLOOKUP($C426,'Employés'!$A$5:$F$104,4,FALSE),0))</f>
        <v/>
      </c>
      <c r="O426" s="22">
        <f>IF($B426="","",IFERROR(($L426*$N426)+($M426*$N426*'Paramètres'!$B$6),0))</f>
        <v/>
      </c>
      <c r="P426" s="9" t="n"/>
      <c r="Q426" s="23">
        <f>IF($B426="","",IF(OR($C426="",$D426="",$E426="",$F426="",$G426="",$H426=""),"À compléter",IF(OR($J426&lt;0,$H426&gt;$J426,$N426=0),"À corriger",IF($P426="","À approuver",IF($P426="Refusé","Refusée",IF($P426="Approuvé","Approuvée","À approuver"))))))</f>
        <v/>
      </c>
    </row>
    <row r="427">
      <c r="A427" s="19">
        <f>IF($B427="","",ROW()-5)</f>
        <v/>
      </c>
      <c r="B427" s="8" t="n"/>
      <c r="C427" s="13" t="n"/>
      <c r="D427" s="9" t="n"/>
      <c r="E427" s="9" t="n"/>
      <c r="F427" s="20" t="n"/>
      <c r="G427" s="20" t="n"/>
      <c r="H427" s="7" t="n"/>
      <c r="I427" s="21">
        <f>IF($B427="","",IFERROR(IF(OR(WEEKDAY($B427,2)&gt;5,COUNTIF('Paramètres'!$E$5:$E$54,$B427)&gt;0),0,VLOOKUP($C427,'Employés'!$A$5:$F$104,5,FALSE)/'Paramètres'!$B$7),0))</f>
        <v/>
      </c>
      <c r="J427" s="21">
        <f>IF(OR($F427="",$G427=""),"",IFERROR(($G427-$F427+IF($G427&lt;$F427,1,0))*24,0))</f>
        <v/>
      </c>
      <c r="K427" s="21">
        <f>IF($J427="","",IFERROR(MAX(0,$J427-$H427),0))</f>
        <v/>
      </c>
      <c r="L427" s="21">
        <f>IF($K427="","",IFERROR(MIN($K427,'Paramètres'!$B$5),0))</f>
        <v/>
      </c>
      <c r="M427" s="21">
        <f>IF($K427="","",IFERROR(MAX(0,$K427-'Paramètres'!$B$5),0))</f>
        <v/>
      </c>
      <c r="N427" s="22">
        <f>IF($C427="","",IFERROR(VLOOKUP($C427,'Employés'!$A$5:$F$104,4,FALSE),0))</f>
        <v/>
      </c>
      <c r="O427" s="22">
        <f>IF($B427="","",IFERROR(($L427*$N427)+($M427*$N427*'Paramètres'!$B$6),0))</f>
        <v/>
      </c>
      <c r="P427" s="9" t="n"/>
      <c r="Q427" s="23">
        <f>IF($B427="","",IF(OR($C427="",$D427="",$E427="",$F427="",$G427="",$H427=""),"À compléter",IF(OR($J427&lt;0,$H427&gt;$J427,$N427=0),"À corriger",IF($P427="","À approuver",IF($P427="Refusé","Refusée",IF($P427="Approuvé","Approuvée","À approuver"))))))</f>
        <v/>
      </c>
    </row>
    <row r="428">
      <c r="A428" s="19">
        <f>IF($B428="","",ROW()-5)</f>
        <v/>
      </c>
      <c r="B428" s="8" t="n"/>
      <c r="C428" s="13" t="n"/>
      <c r="D428" s="9" t="n"/>
      <c r="E428" s="9" t="n"/>
      <c r="F428" s="20" t="n"/>
      <c r="G428" s="20" t="n"/>
      <c r="H428" s="7" t="n"/>
      <c r="I428" s="21">
        <f>IF($B428="","",IFERROR(IF(OR(WEEKDAY($B428,2)&gt;5,COUNTIF('Paramètres'!$E$5:$E$54,$B428)&gt;0),0,VLOOKUP($C428,'Employés'!$A$5:$F$104,5,FALSE)/'Paramètres'!$B$7),0))</f>
        <v/>
      </c>
      <c r="J428" s="21">
        <f>IF(OR($F428="",$G428=""),"",IFERROR(($G428-$F428+IF($G428&lt;$F428,1,0))*24,0))</f>
        <v/>
      </c>
      <c r="K428" s="21">
        <f>IF($J428="","",IFERROR(MAX(0,$J428-$H428),0))</f>
        <v/>
      </c>
      <c r="L428" s="21">
        <f>IF($K428="","",IFERROR(MIN($K428,'Paramètres'!$B$5),0))</f>
        <v/>
      </c>
      <c r="M428" s="21">
        <f>IF($K428="","",IFERROR(MAX(0,$K428-'Paramètres'!$B$5),0))</f>
        <v/>
      </c>
      <c r="N428" s="22">
        <f>IF($C428="","",IFERROR(VLOOKUP($C428,'Employés'!$A$5:$F$104,4,FALSE),0))</f>
        <v/>
      </c>
      <c r="O428" s="22">
        <f>IF($B428="","",IFERROR(($L428*$N428)+($M428*$N428*'Paramètres'!$B$6),0))</f>
        <v/>
      </c>
      <c r="P428" s="9" t="n"/>
      <c r="Q428" s="23">
        <f>IF($B428="","",IF(OR($C428="",$D428="",$E428="",$F428="",$G428="",$H428=""),"À compléter",IF(OR($J428&lt;0,$H428&gt;$J428,$N428=0),"À corriger",IF($P428="","À approuver",IF($P428="Refusé","Refusée",IF($P428="Approuvé","Approuvée","À approuver"))))))</f>
        <v/>
      </c>
    </row>
    <row r="429">
      <c r="A429" s="19">
        <f>IF($B429="","",ROW()-5)</f>
        <v/>
      </c>
      <c r="B429" s="8" t="n"/>
      <c r="C429" s="13" t="n"/>
      <c r="D429" s="9" t="n"/>
      <c r="E429" s="9" t="n"/>
      <c r="F429" s="20" t="n"/>
      <c r="G429" s="20" t="n"/>
      <c r="H429" s="7" t="n"/>
      <c r="I429" s="21">
        <f>IF($B429="","",IFERROR(IF(OR(WEEKDAY($B429,2)&gt;5,COUNTIF('Paramètres'!$E$5:$E$54,$B429)&gt;0),0,VLOOKUP($C429,'Employés'!$A$5:$F$104,5,FALSE)/'Paramètres'!$B$7),0))</f>
        <v/>
      </c>
      <c r="J429" s="21">
        <f>IF(OR($F429="",$G429=""),"",IFERROR(($G429-$F429+IF($G429&lt;$F429,1,0))*24,0))</f>
        <v/>
      </c>
      <c r="K429" s="21">
        <f>IF($J429="","",IFERROR(MAX(0,$J429-$H429),0))</f>
        <v/>
      </c>
      <c r="L429" s="21">
        <f>IF($K429="","",IFERROR(MIN($K429,'Paramètres'!$B$5),0))</f>
        <v/>
      </c>
      <c r="M429" s="21">
        <f>IF($K429="","",IFERROR(MAX(0,$K429-'Paramètres'!$B$5),0))</f>
        <v/>
      </c>
      <c r="N429" s="22">
        <f>IF($C429="","",IFERROR(VLOOKUP($C429,'Employés'!$A$5:$F$104,4,FALSE),0))</f>
        <v/>
      </c>
      <c r="O429" s="22">
        <f>IF($B429="","",IFERROR(($L429*$N429)+($M429*$N429*'Paramètres'!$B$6),0))</f>
        <v/>
      </c>
      <c r="P429" s="9" t="n"/>
      <c r="Q429" s="23">
        <f>IF($B429="","",IF(OR($C429="",$D429="",$E429="",$F429="",$G429="",$H429=""),"À compléter",IF(OR($J429&lt;0,$H429&gt;$J429,$N429=0),"À corriger",IF($P429="","À approuver",IF($P429="Refusé","Refusée",IF($P429="Approuvé","Approuvée","À approuver"))))))</f>
        <v/>
      </c>
    </row>
    <row r="430">
      <c r="A430" s="19">
        <f>IF($B430="","",ROW()-5)</f>
        <v/>
      </c>
      <c r="B430" s="8" t="n"/>
      <c r="C430" s="13" t="n"/>
      <c r="D430" s="9" t="n"/>
      <c r="E430" s="9" t="n"/>
      <c r="F430" s="20" t="n"/>
      <c r="G430" s="20" t="n"/>
      <c r="H430" s="7" t="n"/>
      <c r="I430" s="21">
        <f>IF($B430="","",IFERROR(IF(OR(WEEKDAY($B430,2)&gt;5,COUNTIF('Paramètres'!$E$5:$E$54,$B430)&gt;0),0,VLOOKUP($C430,'Employés'!$A$5:$F$104,5,FALSE)/'Paramètres'!$B$7),0))</f>
        <v/>
      </c>
      <c r="J430" s="21">
        <f>IF(OR($F430="",$G430=""),"",IFERROR(($G430-$F430+IF($G430&lt;$F430,1,0))*24,0))</f>
        <v/>
      </c>
      <c r="K430" s="21">
        <f>IF($J430="","",IFERROR(MAX(0,$J430-$H430),0))</f>
        <v/>
      </c>
      <c r="L430" s="21">
        <f>IF($K430="","",IFERROR(MIN($K430,'Paramètres'!$B$5),0))</f>
        <v/>
      </c>
      <c r="M430" s="21">
        <f>IF($K430="","",IFERROR(MAX(0,$K430-'Paramètres'!$B$5),0))</f>
        <v/>
      </c>
      <c r="N430" s="22">
        <f>IF($C430="","",IFERROR(VLOOKUP($C430,'Employés'!$A$5:$F$104,4,FALSE),0))</f>
        <v/>
      </c>
      <c r="O430" s="22">
        <f>IF($B430="","",IFERROR(($L430*$N430)+($M430*$N430*'Paramètres'!$B$6),0))</f>
        <v/>
      </c>
      <c r="P430" s="9" t="n"/>
      <c r="Q430" s="23">
        <f>IF($B430="","",IF(OR($C430="",$D430="",$E430="",$F430="",$G430="",$H430=""),"À compléter",IF(OR($J430&lt;0,$H430&gt;$J430,$N430=0),"À corriger",IF($P430="","À approuver",IF($P430="Refusé","Refusée",IF($P430="Approuvé","Approuvée","À approuver"))))))</f>
        <v/>
      </c>
    </row>
    <row r="431">
      <c r="A431" s="19">
        <f>IF($B431="","",ROW()-5)</f>
        <v/>
      </c>
      <c r="B431" s="8" t="n"/>
      <c r="C431" s="13" t="n"/>
      <c r="D431" s="9" t="n"/>
      <c r="E431" s="9" t="n"/>
      <c r="F431" s="20" t="n"/>
      <c r="G431" s="20" t="n"/>
      <c r="H431" s="7" t="n"/>
      <c r="I431" s="21">
        <f>IF($B431="","",IFERROR(IF(OR(WEEKDAY($B431,2)&gt;5,COUNTIF('Paramètres'!$E$5:$E$54,$B431)&gt;0),0,VLOOKUP($C431,'Employés'!$A$5:$F$104,5,FALSE)/'Paramètres'!$B$7),0))</f>
        <v/>
      </c>
      <c r="J431" s="21">
        <f>IF(OR($F431="",$G431=""),"",IFERROR(($G431-$F431+IF($G431&lt;$F431,1,0))*24,0))</f>
        <v/>
      </c>
      <c r="K431" s="21">
        <f>IF($J431="","",IFERROR(MAX(0,$J431-$H431),0))</f>
        <v/>
      </c>
      <c r="L431" s="21">
        <f>IF($K431="","",IFERROR(MIN($K431,'Paramètres'!$B$5),0))</f>
        <v/>
      </c>
      <c r="M431" s="21">
        <f>IF($K431="","",IFERROR(MAX(0,$K431-'Paramètres'!$B$5),0))</f>
        <v/>
      </c>
      <c r="N431" s="22">
        <f>IF($C431="","",IFERROR(VLOOKUP($C431,'Employés'!$A$5:$F$104,4,FALSE),0))</f>
        <v/>
      </c>
      <c r="O431" s="22">
        <f>IF($B431="","",IFERROR(($L431*$N431)+($M431*$N431*'Paramètres'!$B$6),0))</f>
        <v/>
      </c>
      <c r="P431" s="9" t="n"/>
      <c r="Q431" s="23">
        <f>IF($B431="","",IF(OR($C431="",$D431="",$E431="",$F431="",$G431="",$H431=""),"À compléter",IF(OR($J431&lt;0,$H431&gt;$J431,$N431=0),"À corriger",IF($P431="","À approuver",IF($P431="Refusé","Refusée",IF($P431="Approuvé","Approuvée","À approuver"))))))</f>
        <v/>
      </c>
    </row>
    <row r="432">
      <c r="A432" s="19">
        <f>IF($B432="","",ROW()-5)</f>
        <v/>
      </c>
      <c r="B432" s="8" t="n"/>
      <c r="C432" s="13" t="n"/>
      <c r="D432" s="9" t="n"/>
      <c r="E432" s="9" t="n"/>
      <c r="F432" s="20" t="n"/>
      <c r="G432" s="20" t="n"/>
      <c r="H432" s="7" t="n"/>
      <c r="I432" s="21">
        <f>IF($B432="","",IFERROR(IF(OR(WEEKDAY($B432,2)&gt;5,COUNTIF('Paramètres'!$E$5:$E$54,$B432)&gt;0),0,VLOOKUP($C432,'Employés'!$A$5:$F$104,5,FALSE)/'Paramètres'!$B$7),0))</f>
        <v/>
      </c>
      <c r="J432" s="21">
        <f>IF(OR($F432="",$G432=""),"",IFERROR(($G432-$F432+IF($G432&lt;$F432,1,0))*24,0))</f>
        <v/>
      </c>
      <c r="K432" s="21">
        <f>IF($J432="","",IFERROR(MAX(0,$J432-$H432),0))</f>
        <v/>
      </c>
      <c r="L432" s="21">
        <f>IF($K432="","",IFERROR(MIN($K432,'Paramètres'!$B$5),0))</f>
        <v/>
      </c>
      <c r="M432" s="21">
        <f>IF($K432="","",IFERROR(MAX(0,$K432-'Paramètres'!$B$5),0))</f>
        <v/>
      </c>
      <c r="N432" s="22">
        <f>IF($C432="","",IFERROR(VLOOKUP($C432,'Employés'!$A$5:$F$104,4,FALSE),0))</f>
        <v/>
      </c>
      <c r="O432" s="22">
        <f>IF($B432="","",IFERROR(($L432*$N432)+($M432*$N432*'Paramètres'!$B$6),0))</f>
        <v/>
      </c>
      <c r="P432" s="9" t="n"/>
      <c r="Q432" s="23">
        <f>IF($B432="","",IF(OR($C432="",$D432="",$E432="",$F432="",$G432="",$H432=""),"À compléter",IF(OR($J432&lt;0,$H432&gt;$J432,$N432=0),"À corriger",IF($P432="","À approuver",IF($P432="Refusé","Refusée",IF($P432="Approuvé","Approuvée","À approuver"))))))</f>
        <v/>
      </c>
    </row>
    <row r="433">
      <c r="A433" s="19">
        <f>IF($B433="","",ROW()-5)</f>
        <v/>
      </c>
      <c r="B433" s="8" t="n"/>
      <c r="C433" s="13" t="n"/>
      <c r="D433" s="9" t="n"/>
      <c r="E433" s="9" t="n"/>
      <c r="F433" s="20" t="n"/>
      <c r="G433" s="20" t="n"/>
      <c r="H433" s="7" t="n"/>
      <c r="I433" s="21">
        <f>IF($B433="","",IFERROR(IF(OR(WEEKDAY($B433,2)&gt;5,COUNTIF('Paramètres'!$E$5:$E$54,$B433)&gt;0),0,VLOOKUP($C433,'Employés'!$A$5:$F$104,5,FALSE)/'Paramètres'!$B$7),0))</f>
        <v/>
      </c>
      <c r="J433" s="21">
        <f>IF(OR($F433="",$G433=""),"",IFERROR(($G433-$F433+IF($G433&lt;$F433,1,0))*24,0))</f>
        <v/>
      </c>
      <c r="K433" s="21">
        <f>IF($J433="","",IFERROR(MAX(0,$J433-$H433),0))</f>
        <v/>
      </c>
      <c r="L433" s="21">
        <f>IF($K433="","",IFERROR(MIN($K433,'Paramètres'!$B$5),0))</f>
        <v/>
      </c>
      <c r="M433" s="21">
        <f>IF($K433="","",IFERROR(MAX(0,$K433-'Paramètres'!$B$5),0))</f>
        <v/>
      </c>
      <c r="N433" s="22">
        <f>IF($C433="","",IFERROR(VLOOKUP($C433,'Employés'!$A$5:$F$104,4,FALSE),0))</f>
        <v/>
      </c>
      <c r="O433" s="22">
        <f>IF($B433="","",IFERROR(($L433*$N433)+($M433*$N433*'Paramètres'!$B$6),0))</f>
        <v/>
      </c>
      <c r="P433" s="9" t="n"/>
      <c r="Q433" s="23">
        <f>IF($B433="","",IF(OR($C433="",$D433="",$E433="",$F433="",$G433="",$H433=""),"À compléter",IF(OR($J433&lt;0,$H433&gt;$J433,$N433=0),"À corriger",IF($P433="","À approuver",IF($P433="Refusé","Refusée",IF($P433="Approuvé","Approuvée","À approuver"))))))</f>
        <v/>
      </c>
    </row>
    <row r="434">
      <c r="A434" s="19">
        <f>IF($B434="","",ROW()-5)</f>
        <v/>
      </c>
      <c r="B434" s="8" t="n"/>
      <c r="C434" s="13" t="n"/>
      <c r="D434" s="9" t="n"/>
      <c r="E434" s="9" t="n"/>
      <c r="F434" s="20" t="n"/>
      <c r="G434" s="20" t="n"/>
      <c r="H434" s="7" t="n"/>
      <c r="I434" s="21">
        <f>IF($B434="","",IFERROR(IF(OR(WEEKDAY($B434,2)&gt;5,COUNTIF('Paramètres'!$E$5:$E$54,$B434)&gt;0),0,VLOOKUP($C434,'Employés'!$A$5:$F$104,5,FALSE)/'Paramètres'!$B$7),0))</f>
        <v/>
      </c>
      <c r="J434" s="21">
        <f>IF(OR($F434="",$G434=""),"",IFERROR(($G434-$F434+IF($G434&lt;$F434,1,0))*24,0))</f>
        <v/>
      </c>
      <c r="K434" s="21">
        <f>IF($J434="","",IFERROR(MAX(0,$J434-$H434),0))</f>
        <v/>
      </c>
      <c r="L434" s="21">
        <f>IF($K434="","",IFERROR(MIN($K434,'Paramètres'!$B$5),0))</f>
        <v/>
      </c>
      <c r="M434" s="21">
        <f>IF($K434="","",IFERROR(MAX(0,$K434-'Paramètres'!$B$5),0))</f>
        <v/>
      </c>
      <c r="N434" s="22">
        <f>IF($C434="","",IFERROR(VLOOKUP($C434,'Employés'!$A$5:$F$104,4,FALSE),0))</f>
        <v/>
      </c>
      <c r="O434" s="22">
        <f>IF($B434="","",IFERROR(($L434*$N434)+($M434*$N434*'Paramètres'!$B$6),0))</f>
        <v/>
      </c>
      <c r="P434" s="9" t="n"/>
      <c r="Q434" s="23">
        <f>IF($B434="","",IF(OR($C434="",$D434="",$E434="",$F434="",$G434="",$H434=""),"À compléter",IF(OR($J434&lt;0,$H434&gt;$J434,$N434=0),"À corriger",IF($P434="","À approuver",IF($P434="Refusé","Refusée",IF($P434="Approuvé","Approuvée","À approuver"))))))</f>
        <v/>
      </c>
    </row>
    <row r="435">
      <c r="A435" s="19">
        <f>IF($B435="","",ROW()-5)</f>
        <v/>
      </c>
      <c r="B435" s="8" t="n"/>
      <c r="C435" s="13" t="n"/>
      <c r="D435" s="9" t="n"/>
      <c r="E435" s="9" t="n"/>
      <c r="F435" s="20" t="n"/>
      <c r="G435" s="20" t="n"/>
      <c r="H435" s="7" t="n"/>
      <c r="I435" s="21">
        <f>IF($B435="","",IFERROR(IF(OR(WEEKDAY($B435,2)&gt;5,COUNTIF('Paramètres'!$E$5:$E$54,$B435)&gt;0),0,VLOOKUP($C435,'Employés'!$A$5:$F$104,5,FALSE)/'Paramètres'!$B$7),0))</f>
        <v/>
      </c>
      <c r="J435" s="21">
        <f>IF(OR($F435="",$G435=""),"",IFERROR(($G435-$F435+IF($G435&lt;$F435,1,0))*24,0))</f>
        <v/>
      </c>
      <c r="K435" s="21">
        <f>IF($J435="","",IFERROR(MAX(0,$J435-$H435),0))</f>
        <v/>
      </c>
      <c r="L435" s="21">
        <f>IF($K435="","",IFERROR(MIN($K435,'Paramètres'!$B$5),0))</f>
        <v/>
      </c>
      <c r="M435" s="21">
        <f>IF($K435="","",IFERROR(MAX(0,$K435-'Paramètres'!$B$5),0))</f>
        <v/>
      </c>
      <c r="N435" s="22">
        <f>IF($C435="","",IFERROR(VLOOKUP($C435,'Employés'!$A$5:$F$104,4,FALSE),0))</f>
        <v/>
      </c>
      <c r="O435" s="22">
        <f>IF($B435="","",IFERROR(($L435*$N435)+($M435*$N435*'Paramètres'!$B$6),0))</f>
        <v/>
      </c>
      <c r="P435" s="9" t="n"/>
      <c r="Q435" s="23">
        <f>IF($B435="","",IF(OR($C435="",$D435="",$E435="",$F435="",$G435="",$H435=""),"À compléter",IF(OR($J435&lt;0,$H435&gt;$J435,$N435=0),"À corriger",IF($P435="","À approuver",IF($P435="Refusé","Refusée",IF($P435="Approuvé","Approuvée","À approuver"))))))</f>
        <v/>
      </c>
    </row>
    <row r="436">
      <c r="A436" s="19">
        <f>IF($B436="","",ROW()-5)</f>
        <v/>
      </c>
      <c r="B436" s="8" t="n"/>
      <c r="C436" s="13" t="n"/>
      <c r="D436" s="9" t="n"/>
      <c r="E436" s="9" t="n"/>
      <c r="F436" s="20" t="n"/>
      <c r="G436" s="20" t="n"/>
      <c r="H436" s="7" t="n"/>
      <c r="I436" s="21">
        <f>IF($B436="","",IFERROR(IF(OR(WEEKDAY($B436,2)&gt;5,COUNTIF('Paramètres'!$E$5:$E$54,$B436)&gt;0),0,VLOOKUP($C436,'Employés'!$A$5:$F$104,5,FALSE)/'Paramètres'!$B$7),0))</f>
        <v/>
      </c>
      <c r="J436" s="21">
        <f>IF(OR($F436="",$G436=""),"",IFERROR(($G436-$F436+IF($G436&lt;$F436,1,0))*24,0))</f>
        <v/>
      </c>
      <c r="K436" s="21">
        <f>IF($J436="","",IFERROR(MAX(0,$J436-$H436),0))</f>
        <v/>
      </c>
      <c r="L436" s="21">
        <f>IF($K436="","",IFERROR(MIN($K436,'Paramètres'!$B$5),0))</f>
        <v/>
      </c>
      <c r="M436" s="21">
        <f>IF($K436="","",IFERROR(MAX(0,$K436-'Paramètres'!$B$5),0))</f>
        <v/>
      </c>
      <c r="N436" s="22">
        <f>IF($C436="","",IFERROR(VLOOKUP($C436,'Employés'!$A$5:$F$104,4,FALSE),0))</f>
        <v/>
      </c>
      <c r="O436" s="22">
        <f>IF($B436="","",IFERROR(($L436*$N436)+($M436*$N436*'Paramètres'!$B$6),0))</f>
        <v/>
      </c>
      <c r="P436" s="9" t="n"/>
      <c r="Q436" s="23">
        <f>IF($B436="","",IF(OR($C436="",$D436="",$E436="",$F436="",$G436="",$H436=""),"À compléter",IF(OR($J436&lt;0,$H436&gt;$J436,$N436=0),"À corriger",IF($P436="","À approuver",IF($P436="Refusé","Refusée",IF($P436="Approuvé","Approuvée","À approuver"))))))</f>
        <v/>
      </c>
    </row>
    <row r="437">
      <c r="A437" s="19">
        <f>IF($B437="","",ROW()-5)</f>
        <v/>
      </c>
      <c r="B437" s="8" t="n"/>
      <c r="C437" s="13" t="n"/>
      <c r="D437" s="9" t="n"/>
      <c r="E437" s="9" t="n"/>
      <c r="F437" s="20" t="n"/>
      <c r="G437" s="20" t="n"/>
      <c r="H437" s="7" t="n"/>
      <c r="I437" s="21">
        <f>IF($B437="","",IFERROR(IF(OR(WEEKDAY($B437,2)&gt;5,COUNTIF('Paramètres'!$E$5:$E$54,$B437)&gt;0),0,VLOOKUP($C437,'Employés'!$A$5:$F$104,5,FALSE)/'Paramètres'!$B$7),0))</f>
        <v/>
      </c>
      <c r="J437" s="21">
        <f>IF(OR($F437="",$G437=""),"",IFERROR(($G437-$F437+IF($G437&lt;$F437,1,0))*24,0))</f>
        <v/>
      </c>
      <c r="K437" s="21">
        <f>IF($J437="","",IFERROR(MAX(0,$J437-$H437),0))</f>
        <v/>
      </c>
      <c r="L437" s="21">
        <f>IF($K437="","",IFERROR(MIN($K437,'Paramètres'!$B$5),0))</f>
        <v/>
      </c>
      <c r="M437" s="21">
        <f>IF($K437="","",IFERROR(MAX(0,$K437-'Paramètres'!$B$5),0))</f>
        <v/>
      </c>
      <c r="N437" s="22">
        <f>IF($C437="","",IFERROR(VLOOKUP($C437,'Employés'!$A$5:$F$104,4,FALSE),0))</f>
        <v/>
      </c>
      <c r="O437" s="22">
        <f>IF($B437="","",IFERROR(($L437*$N437)+($M437*$N437*'Paramètres'!$B$6),0))</f>
        <v/>
      </c>
      <c r="P437" s="9" t="n"/>
      <c r="Q437" s="23">
        <f>IF($B437="","",IF(OR($C437="",$D437="",$E437="",$F437="",$G437="",$H437=""),"À compléter",IF(OR($J437&lt;0,$H437&gt;$J437,$N437=0),"À corriger",IF($P437="","À approuver",IF($P437="Refusé","Refusée",IF($P437="Approuvé","Approuvée","À approuver"))))))</f>
        <v/>
      </c>
    </row>
    <row r="438">
      <c r="A438" s="19">
        <f>IF($B438="","",ROW()-5)</f>
        <v/>
      </c>
      <c r="B438" s="8" t="n"/>
      <c r="C438" s="13" t="n"/>
      <c r="D438" s="9" t="n"/>
      <c r="E438" s="9" t="n"/>
      <c r="F438" s="20" t="n"/>
      <c r="G438" s="20" t="n"/>
      <c r="H438" s="7" t="n"/>
      <c r="I438" s="21">
        <f>IF($B438="","",IFERROR(IF(OR(WEEKDAY($B438,2)&gt;5,COUNTIF('Paramètres'!$E$5:$E$54,$B438)&gt;0),0,VLOOKUP($C438,'Employés'!$A$5:$F$104,5,FALSE)/'Paramètres'!$B$7),0))</f>
        <v/>
      </c>
      <c r="J438" s="21">
        <f>IF(OR($F438="",$G438=""),"",IFERROR(($G438-$F438+IF($G438&lt;$F438,1,0))*24,0))</f>
        <v/>
      </c>
      <c r="K438" s="21">
        <f>IF($J438="","",IFERROR(MAX(0,$J438-$H438),0))</f>
        <v/>
      </c>
      <c r="L438" s="21">
        <f>IF($K438="","",IFERROR(MIN($K438,'Paramètres'!$B$5),0))</f>
        <v/>
      </c>
      <c r="M438" s="21">
        <f>IF($K438="","",IFERROR(MAX(0,$K438-'Paramètres'!$B$5),0))</f>
        <v/>
      </c>
      <c r="N438" s="22">
        <f>IF($C438="","",IFERROR(VLOOKUP($C438,'Employés'!$A$5:$F$104,4,FALSE),0))</f>
        <v/>
      </c>
      <c r="O438" s="22">
        <f>IF($B438="","",IFERROR(($L438*$N438)+($M438*$N438*'Paramètres'!$B$6),0))</f>
        <v/>
      </c>
      <c r="P438" s="9" t="n"/>
      <c r="Q438" s="23">
        <f>IF($B438="","",IF(OR($C438="",$D438="",$E438="",$F438="",$G438="",$H438=""),"À compléter",IF(OR($J438&lt;0,$H438&gt;$J438,$N438=0),"À corriger",IF($P438="","À approuver",IF($P438="Refusé","Refusée",IF($P438="Approuvé","Approuvée","À approuver"))))))</f>
        <v/>
      </c>
    </row>
    <row r="439">
      <c r="A439" s="19">
        <f>IF($B439="","",ROW()-5)</f>
        <v/>
      </c>
      <c r="B439" s="8" t="n"/>
      <c r="C439" s="13" t="n"/>
      <c r="D439" s="9" t="n"/>
      <c r="E439" s="9" t="n"/>
      <c r="F439" s="20" t="n"/>
      <c r="G439" s="20" t="n"/>
      <c r="H439" s="7" t="n"/>
      <c r="I439" s="21">
        <f>IF($B439="","",IFERROR(IF(OR(WEEKDAY($B439,2)&gt;5,COUNTIF('Paramètres'!$E$5:$E$54,$B439)&gt;0),0,VLOOKUP($C439,'Employés'!$A$5:$F$104,5,FALSE)/'Paramètres'!$B$7),0))</f>
        <v/>
      </c>
      <c r="J439" s="21">
        <f>IF(OR($F439="",$G439=""),"",IFERROR(($G439-$F439+IF($G439&lt;$F439,1,0))*24,0))</f>
        <v/>
      </c>
      <c r="K439" s="21">
        <f>IF($J439="","",IFERROR(MAX(0,$J439-$H439),0))</f>
        <v/>
      </c>
      <c r="L439" s="21">
        <f>IF($K439="","",IFERROR(MIN($K439,'Paramètres'!$B$5),0))</f>
        <v/>
      </c>
      <c r="M439" s="21">
        <f>IF($K439="","",IFERROR(MAX(0,$K439-'Paramètres'!$B$5),0))</f>
        <v/>
      </c>
      <c r="N439" s="22">
        <f>IF($C439="","",IFERROR(VLOOKUP($C439,'Employés'!$A$5:$F$104,4,FALSE),0))</f>
        <v/>
      </c>
      <c r="O439" s="22">
        <f>IF($B439="","",IFERROR(($L439*$N439)+($M439*$N439*'Paramètres'!$B$6),0))</f>
        <v/>
      </c>
      <c r="P439" s="9" t="n"/>
      <c r="Q439" s="23">
        <f>IF($B439="","",IF(OR($C439="",$D439="",$E439="",$F439="",$G439="",$H439=""),"À compléter",IF(OR($J439&lt;0,$H439&gt;$J439,$N439=0),"À corriger",IF($P439="","À approuver",IF($P439="Refusé","Refusée",IF($P439="Approuvé","Approuvée","À approuver"))))))</f>
        <v/>
      </c>
    </row>
    <row r="440">
      <c r="A440" s="19">
        <f>IF($B440="","",ROW()-5)</f>
        <v/>
      </c>
      <c r="B440" s="8" t="n"/>
      <c r="C440" s="13" t="n"/>
      <c r="D440" s="9" t="n"/>
      <c r="E440" s="9" t="n"/>
      <c r="F440" s="20" t="n"/>
      <c r="G440" s="20" t="n"/>
      <c r="H440" s="7" t="n"/>
      <c r="I440" s="21">
        <f>IF($B440="","",IFERROR(IF(OR(WEEKDAY($B440,2)&gt;5,COUNTIF('Paramètres'!$E$5:$E$54,$B440)&gt;0),0,VLOOKUP($C440,'Employés'!$A$5:$F$104,5,FALSE)/'Paramètres'!$B$7),0))</f>
        <v/>
      </c>
      <c r="J440" s="21">
        <f>IF(OR($F440="",$G440=""),"",IFERROR(($G440-$F440+IF($G440&lt;$F440,1,0))*24,0))</f>
        <v/>
      </c>
      <c r="K440" s="21">
        <f>IF($J440="","",IFERROR(MAX(0,$J440-$H440),0))</f>
        <v/>
      </c>
      <c r="L440" s="21">
        <f>IF($K440="","",IFERROR(MIN($K440,'Paramètres'!$B$5),0))</f>
        <v/>
      </c>
      <c r="M440" s="21">
        <f>IF($K440="","",IFERROR(MAX(0,$K440-'Paramètres'!$B$5),0))</f>
        <v/>
      </c>
      <c r="N440" s="22">
        <f>IF($C440="","",IFERROR(VLOOKUP($C440,'Employés'!$A$5:$F$104,4,FALSE),0))</f>
        <v/>
      </c>
      <c r="O440" s="22">
        <f>IF($B440="","",IFERROR(($L440*$N440)+($M440*$N440*'Paramètres'!$B$6),0))</f>
        <v/>
      </c>
      <c r="P440" s="9" t="n"/>
      <c r="Q440" s="23">
        <f>IF($B440="","",IF(OR($C440="",$D440="",$E440="",$F440="",$G440="",$H440=""),"À compléter",IF(OR($J440&lt;0,$H440&gt;$J440,$N440=0),"À corriger",IF($P440="","À approuver",IF($P440="Refusé","Refusée",IF($P440="Approuvé","Approuvée","À approuver"))))))</f>
        <v/>
      </c>
    </row>
    <row r="441">
      <c r="A441" s="19">
        <f>IF($B441="","",ROW()-5)</f>
        <v/>
      </c>
      <c r="B441" s="8" t="n"/>
      <c r="C441" s="13" t="n"/>
      <c r="D441" s="9" t="n"/>
      <c r="E441" s="9" t="n"/>
      <c r="F441" s="20" t="n"/>
      <c r="G441" s="20" t="n"/>
      <c r="H441" s="7" t="n"/>
      <c r="I441" s="21">
        <f>IF($B441="","",IFERROR(IF(OR(WEEKDAY($B441,2)&gt;5,COUNTIF('Paramètres'!$E$5:$E$54,$B441)&gt;0),0,VLOOKUP($C441,'Employés'!$A$5:$F$104,5,FALSE)/'Paramètres'!$B$7),0))</f>
        <v/>
      </c>
      <c r="J441" s="21">
        <f>IF(OR($F441="",$G441=""),"",IFERROR(($G441-$F441+IF($G441&lt;$F441,1,0))*24,0))</f>
        <v/>
      </c>
      <c r="K441" s="21">
        <f>IF($J441="","",IFERROR(MAX(0,$J441-$H441),0))</f>
        <v/>
      </c>
      <c r="L441" s="21">
        <f>IF($K441="","",IFERROR(MIN($K441,'Paramètres'!$B$5),0))</f>
        <v/>
      </c>
      <c r="M441" s="21">
        <f>IF($K441="","",IFERROR(MAX(0,$K441-'Paramètres'!$B$5),0))</f>
        <v/>
      </c>
      <c r="N441" s="22">
        <f>IF($C441="","",IFERROR(VLOOKUP($C441,'Employés'!$A$5:$F$104,4,FALSE),0))</f>
        <v/>
      </c>
      <c r="O441" s="22">
        <f>IF($B441="","",IFERROR(($L441*$N441)+($M441*$N441*'Paramètres'!$B$6),0))</f>
        <v/>
      </c>
      <c r="P441" s="9" t="n"/>
      <c r="Q441" s="23">
        <f>IF($B441="","",IF(OR($C441="",$D441="",$E441="",$F441="",$G441="",$H441=""),"À compléter",IF(OR($J441&lt;0,$H441&gt;$J441,$N441=0),"À corriger",IF($P441="","À approuver",IF($P441="Refusé","Refusée",IF($P441="Approuvé","Approuvée","À approuver"))))))</f>
        <v/>
      </c>
    </row>
    <row r="442">
      <c r="A442" s="19">
        <f>IF($B442="","",ROW()-5)</f>
        <v/>
      </c>
      <c r="B442" s="8" t="n"/>
      <c r="C442" s="13" t="n"/>
      <c r="D442" s="9" t="n"/>
      <c r="E442" s="9" t="n"/>
      <c r="F442" s="20" t="n"/>
      <c r="G442" s="20" t="n"/>
      <c r="H442" s="7" t="n"/>
      <c r="I442" s="21">
        <f>IF($B442="","",IFERROR(IF(OR(WEEKDAY($B442,2)&gt;5,COUNTIF('Paramètres'!$E$5:$E$54,$B442)&gt;0),0,VLOOKUP($C442,'Employés'!$A$5:$F$104,5,FALSE)/'Paramètres'!$B$7),0))</f>
        <v/>
      </c>
      <c r="J442" s="21">
        <f>IF(OR($F442="",$G442=""),"",IFERROR(($G442-$F442+IF($G442&lt;$F442,1,0))*24,0))</f>
        <v/>
      </c>
      <c r="K442" s="21">
        <f>IF($J442="","",IFERROR(MAX(0,$J442-$H442),0))</f>
        <v/>
      </c>
      <c r="L442" s="21">
        <f>IF($K442="","",IFERROR(MIN($K442,'Paramètres'!$B$5),0))</f>
        <v/>
      </c>
      <c r="M442" s="21">
        <f>IF($K442="","",IFERROR(MAX(0,$K442-'Paramètres'!$B$5),0))</f>
        <v/>
      </c>
      <c r="N442" s="22">
        <f>IF($C442="","",IFERROR(VLOOKUP($C442,'Employés'!$A$5:$F$104,4,FALSE),0))</f>
        <v/>
      </c>
      <c r="O442" s="22">
        <f>IF($B442="","",IFERROR(($L442*$N442)+($M442*$N442*'Paramètres'!$B$6),0))</f>
        <v/>
      </c>
      <c r="P442" s="9" t="n"/>
      <c r="Q442" s="23">
        <f>IF($B442="","",IF(OR($C442="",$D442="",$E442="",$F442="",$G442="",$H442=""),"À compléter",IF(OR($J442&lt;0,$H442&gt;$J442,$N442=0),"À corriger",IF($P442="","À approuver",IF($P442="Refusé","Refusée",IF($P442="Approuvé","Approuvée","À approuver"))))))</f>
        <v/>
      </c>
    </row>
    <row r="443">
      <c r="A443" s="19">
        <f>IF($B443="","",ROW()-5)</f>
        <v/>
      </c>
      <c r="B443" s="8" t="n"/>
      <c r="C443" s="13" t="n"/>
      <c r="D443" s="9" t="n"/>
      <c r="E443" s="9" t="n"/>
      <c r="F443" s="20" t="n"/>
      <c r="G443" s="20" t="n"/>
      <c r="H443" s="7" t="n"/>
      <c r="I443" s="21">
        <f>IF($B443="","",IFERROR(IF(OR(WEEKDAY($B443,2)&gt;5,COUNTIF('Paramètres'!$E$5:$E$54,$B443)&gt;0),0,VLOOKUP($C443,'Employés'!$A$5:$F$104,5,FALSE)/'Paramètres'!$B$7),0))</f>
        <v/>
      </c>
      <c r="J443" s="21">
        <f>IF(OR($F443="",$G443=""),"",IFERROR(($G443-$F443+IF($G443&lt;$F443,1,0))*24,0))</f>
        <v/>
      </c>
      <c r="K443" s="21">
        <f>IF($J443="","",IFERROR(MAX(0,$J443-$H443),0))</f>
        <v/>
      </c>
      <c r="L443" s="21">
        <f>IF($K443="","",IFERROR(MIN($K443,'Paramètres'!$B$5),0))</f>
        <v/>
      </c>
      <c r="M443" s="21">
        <f>IF($K443="","",IFERROR(MAX(0,$K443-'Paramètres'!$B$5),0))</f>
        <v/>
      </c>
      <c r="N443" s="22">
        <f>IF($C443="","",IFERROR(VLOOKUP($C443,'Employés'!$A$5:$F$104,4,FALSE),0))</f>
        <v/>
      </c>
      <c r="O443" s="22">
        <f>IF($B443="","",IFERROR(($L443*$N443)+($M443*$N443*'Paramètres'!$B$6),0))</f>
        <v/>
      </c>
      <c r="P443" s="9" t="n"/>
      <c r="Q443" s="23">
        <f>IF($B443="","",IF(OR($C443="",$D443="",$E443="",$F443="",$G443="",$H443=""),"À compléter",IF(OR($J443&lt;0,$H443&gt;$J443,$N443=0),"À corriger",IF($P443="","À approuver",IF($P443="Refusé","Refusée",IF($P443="Approuvé","Approuvée","À approuver"))))))</f>
        <v/>
      </c>
    </row>
    <row r="444">
      <c r="A444" s="19">
        <f>IF($B444="","",ROW()-5)</f>
        <v/>
      </c>
      <c r="B444" s="8" t="n"/>
      <c r="C444" s="13" t="n"/>
      <c r="D444" s="9" t="n"/>
      <c r="E444" s="9" t="n"/>
      <c r="F444" s="20" t="n"/>
      <c r="G444" s="20" t="n"/>
      <c r="H444" s="7" t="n"/>
      <c r="I444" s="21">
        <f>IF($B444="","",IFERROR(IF(OR(WEEKDAY($B444,2)&gt;5,COUNTIF('Paramètres'!$E$5:$E$54,$B444)&gt;0),0,VLOOKUP($C444,'Employés'!$A$5:$F$104,5,FALSE)/'Paramètres'!$B$7),0))</f>
        <v/>
      </c>
      <c r="J444" s="21">
        <f>IF(OR($F444="",$G444=""),"",IFERROR(($G444-$F444+IF($G444&lt;$F444,1,0))*24,0))</f>
        <v/>
      </c>
      <c r="K444" s="21">
        <f>IF($J444="","",IFERROR(MAX(0,$J444-$H444),0))</f>
        <v/>
      </c>
      <c r="L444" s="21">
        <f>IF($K444="","",IFERROR(MIN($K444,'Paramètres'!$B$5),0))</f>
        <v/>
      </c>
      <c r="M444" s="21">
        <f>IF($K444="","",IFERROR(MAX(0,$K444-'Paramètres'!$B$5),0))</f>
        <v/>
      </c>
      <c r="N444" s="22">
        <f>IF($C444="","",IFERROR(VLOOKUP($C444,'Employés'!$A$5:$F$104,4,FALSE),0))</f>
        <v/>
      </c>
      <c r="O444" s="22">
        <f>IF($B444="","",IFERROR(($L444*$N444)+($M444*$N444*'Paramètres'!$B$6),0))</f>
        <v/>
      </c>
      <c r="P444" s="9" t="n"/>
      <c r="Q444" s="23">
        <f>IF($B444="","",IF(OR($C444="",$D444="",$E444="",$F444="",$G444="",$H444=""),"À compléter",IF(OR($J444&lt;0,$H444&gt;$J444,$N444=0),"À corriger",IF($P444="","À approuver",IF($P444="Refusé","Refusée",IF($P444="Approuvé","Approuvée","À approuver"))))))</f>
        <v/>
      </c>
    </row>
    <row r="445">
      <c r="A445" s="19">
        <f>IF($B445="","",ROW()-5)</f>
        <v/>
      </c>
      <c r="B445" s="8" t="n"/>
      <c r="C445" s="13" t="n"/>
      <c r="D445" s="9" t="n"/>
      <c r="E445" s="9" t="n"/>
      <c r="F445" s="20" t="n"/>
      <c r="G445" s="20" t="n"/>
      <c r="H445" s="7" t="n"/>
      <c r="I445" s="21">
        <f>IF($B445="","",IFERROR(IF(OR(WEEKDAY($B445,2)&gt;5,COUNTIF('Paramètres'!$E$5:$E$54,$B445)&gt;0),0,VLOOKUP($C445,'Employés'!$A$5:$F$104,5,FALSE)/'Paramètres'!$B$7),0))</f>
        <v/>
      </c>
      <c r="J445" s="21">
        <f>IF(OR($F445="",$G445=""),"",IFERROR(($G445-$F445+IF($G445&lt;$F445,1,0))*24,0))</f>
        <v/>
      </c>
      <c r="K445" s="21">
        <f>IF($J445="","",IFERROR(MAX(0,$J445-$H445),0))</f>
        <v/>
      </c>
      <c r="L445" s="21">
        <f>IF($K445="","",IFERROR(MIN($K445,'Paramètres'!$B$5),0))</f>
        <v/>
      </c>
      <c r="M445" s="21">
        <f>IF($K445="","",IFERROR(MAX(0,$K445-'Paramètres'!$B$5),0))</f>
        <v/>
      </c>
      <c r="N445" s="22">
        <f>IF($C445="","",IFERROR(VLOOKUP($C445,'Employés'!$A$5:$F$104,4,FALSE),0))</f>
        <v/>
      </c>
      <c r="O445" s="22">
        <f>IF($B445="","",IFERROR(($L445*$N445)+($M445*$N445*'Paramètres'!$B$6),0))</f>
        <v/>
      </c>
      <c r="P445" s="9" t="n"/>
      <c r="Q445" s="23">
        <f>IF($B445="","",IF(OR($C445="",$D445="",$E445="",$F445="",$G445="",$H445=""),"À compléter",IF(OR($J445&lt;0,$H445&gt;$J445,$N445=0),"À corriger",IF($P445="","À approuver",IF($P445="Refusé","Refusée",IF($P445="Approuvé","Approuvée","À approuver"))))))</f>
        <v/>
      </c>
    </row>
    <row r="446">
      <c r="A446" s="19">
        <f>IF($B446="","",ROW()-5)</f>
        <v/>
      </c>
      <c r="B446" s="8" t="n"/>
      <c r="C446" s="13" t="n"/>
      <c r="D446" s="9" t="n"/>
      <c r="E446" s="9" t="n"/>
      <c r="F446" s="20" t="n"/>
      <c r="G446" s="20" t="n"/>
      <c r="H446" s="7" t="n"/>
      <c r="I446" s="21">
        <f>IF($B446="","",IFERROR(IF(OR(WEEKDAY($B446,2)&gt;5,COUNTIF('Paramètres'!$E$5:$E$54,$B446)&gt;0),0,VLOOKUP($C446,'Employés'!$A$5:$F$104,5,FALSE)/'Paramètres'!$B$7),0))</f>
        <v/>
      </c>
      <c r="J446" s="21">
        <f>IF(OR($F446="",$G446=""),"",IFERROR(($G446-$F446+IF($G446&lt;$F446,1,0))*24,0))</f>
        <v/>
      </c>
      <c r="K446" s="21">
        <f>IF($J446="","",IFERROR(MAX(0,$J446-$H446),0))</f>
        <v/>
      </c>
      <c r="L446" s="21">
        <f>IF($K446="","",IFERROR(MIN($K446,'Paramètres'!$B$5),0))</f>
        <v/>
      </c>
      <c r="M446" s="21">
        <f>IF($K446="","",IFERROR(MAX(0,$K446-'Paramètres'!$B$5),0))</f>
        <v/>
      </c>
      <c r="N446" s="22">
        <f>IF($C446="","",IFERROR(VLOOKUP($C446,'Employés'!$A$5:$F$104,4,FALSE),0))</f>
        <v/>
      </c>
      <c r="O446" s="22">
        <f>IF($B446="","",IFERROR(($L446*$N446)+($M446*$N446*'Paramètres'!$B$6),0))</f>
        <v/>
      </c>
      <c r="P446" s="9" t="n"/>
      <c r="Q446" s="23">
        <f>IF($B446="","",IF(OR($C446="",$D446="",$E446="",$F446="",$G446="",$H446=""),"À compléter",IF(OR($J446&lt;0,$H446&gt;$J446,$N446=0),"À corriger",IF($P446="","À approuver",IF($P446="Refusé","Refusée",IF($P446="Approuvé","Approuvée","À approuver"))))))</f>
        <v/>
      </c>
    </row>
    <row r="447">
      <c r="A447" s="19">
        <f>IF($B447="","",ROW()-5)</f>
        <v/>
      </c>
      <c r="B447" s="8" t="n"/>
      <c r="C447" s="13" t="n"/>
      <c r="D447" s="9" t="n"/>
      <c r="E447" s="9" t="n"/>
      <c r="F447" s="20" t="n"/>
      <c r="G447" s="20" t="n"/>
      <c r="H447" s="7" t="n"/>
      <c r="I447" s="21">
        <f>IF($B447="","",IFERROR(IF(OR(WEEKDAY($B447,2)&gt;5,COUNTIF('Paramètres'!$E$5:$E$54,$B447)&gt;0),0,VLOOKUP($C447,'Employés'!$A$5:$F$104,5,FALSE)/'Paramètres'!$B$7),0))</f>
        <v/>
      </c>
      <c r="J447" s="21">
        <f>IF(OR($F447="",$G447=""),"",IFERROR(($G447-$F447+IF($G447&lt;$F447,1,0))*24,0))</f>
        <v/>
      </c>
      <c r="K447" s="21">
        <f>IF($J447="","",IFERROR(MAX(0,$J447-$H447),0))</f>
        <v/>
      </c>
      <c r="L447" s="21">
        <f>IF($K447="","",IFERROR(MIN($K447,'Paramètres'!$B$5),0))</f>
        <v/>
      </c>
      <c r="M447" s="21">
        <f>IF($K447="","",IFERROR(MAX(0,$K447-'Paramètres'!$B$5),0))</f>
        <v/>
      </c>
      <c r="N447" s="22">
        <f>IF($C447="","",IFERROR(VLOOKUP($C447,'Employés'!$A$5:$F$104,4,FALSE),0))</f>
        <v/>
      </c>
      <c r="O447" s="22">
        <f>IF($B447="","",IFERROR(($L447*$N447)+($M447*$N447*'Paramètres'!$B$6),0))</f>
        <v/>
      </c>
      <c r="P447" s="9" t="n"/>
      <c r="Q447" s="23">
        <f>IF($B447="","",IF(OR($C447="",$D447="",$E447="",$F447="",$G447="",$H447=""),"À compléter",IF(OR($J447&lt;0,$H447&gt;$J447,$N447=0),"À corriger",IF($P447="","À approuver",IF($P447="Refusé","Refusée",IF($P447="Approuvé","Approuvée","À approuver"))))))</f>
        <v/>
      </c>
    </row>
    <row r="448">
      <c r="A448" s="19">
        <f>IF($B448="","",ROW()-5)</f>
        <v/>
      </c>
      <c r="B448" s="8" t="n"/>
      <c r="C448" s="13" t="n"/>
      <c r="D448" s="9" t="n"/>
      <c r="E448" s="9" t="n"/>
      <c r="F448" s="20" t="n"/>
      <c r="G448" s="20" t="n"/>
      <c r="H448" s="7" t="n"/>
      <c r="I448" s="21">
        <f>IF($B448="","",IFERROR(IF(OR(WEEKDAY($B448,2)&gt;5,COUNTIF('Paramètres'!$E$5:$E$54,$B448)&gt;0),0,VLOOKUP($C448,'Employés'!$A$5:$F$104,5,FALSE)/'Paramètres'!$B$7),0))</f>
        <v/>
      </c>
      <c r="J448" s="21">
        <f>IF(OR($F448="",$G448=""),"",IFERROR(($G448-$F448+IF($G448&lt;$F448,1,0))*24,0))</f>
        <v/>
      </c>
      <c r="K448" s="21">
        <f>IF($J448="","",IFERROR(MAX(0,$J448-$H448),0))</f>
        <v/>
      </c>
      <c r="L448" s="21">
        <f>IF($K448="","",IFERROR(MIN($K448,'Paramètres'!$B$5),0))</f>
        <v/>
      </c>
      <c r="M448" s="21">
        <f>IF($K448="","",IFERROR(MAX(0,$K448-'Paramètres'!$B$5),0))</f>
        <v/>
      </c>
      <c r="N448" s="22">
        <f>IF($C448="","",IFERROR(VLOOKUP($C448,'Employés'!$A$5:$F$104,4,FALSE),0))</f>
        <v/>
      </c>
      <c r="O448" s="22">
        <f>IF($B448="","",IFERROR(($L448*$N448)+($M448*$N448*'Paramètres'!$B$6),0))</f>
        <v/>
      </c>
      <c r="P448" s="9" t="n"/>
      <c r="Q448" s="23">
        <f>IF($B448="","",IF(OR($C448="",$D448="",$E448="",$F448="",$G448="",$H448=""),"À compléter",IF(OR($J448&lt;0,$H448&gt;$J448,$N448=0),"À corriger",IF($P448="","À approuver",IF($P448="Refusé","Refusée",IF($P448="Approuvé","Approuvée","À approuver"))))))</f>
        <v/>
      </c>
    </row>
    <row r="449">
      <c r="A449" s="19">
        <f>IF($B449="","",ROW()-5)</f>
        <v/>
      </c>
      <c r="B449" s="8" t="n"/>
      <c r="C449" s="13" t="n"/>
      <c r="D449" s="9" t="n"/>
      <c r="E449" s="9" t="n"/>
      <c r="F449" s="20" t="n"/>
      <c r="G449" s="20" t="n"/>
      <c r="H449" s="7" t="n"/>
      <c r="I449" s="21">
        <f>IF($B449="","",IFERROR(IF(OR(WEEKDAY($B449,2)&gt;5,COUNTIF('Paramètres'!$E$5:$E$54,$B449)&gt;0),0,VLOOKUP($C449,'Employés'!$A$5:$F$104,5,FALSE)/'Paramètres'!$B$7),0))</f>
        <v/>
      </c>
      <c r="J449" s="21">
        <f>IF(OR($F449="",$G449=""),"",IFERROR(($G449-$F449+IF($G449&lt;$F449,1,0))*24,0))</f>
        <v/>
      </c>
      <c r="K449" s="21">
        <f>IF($J449="","",IFERROR(MAX(0,$J449-$H449),0))</f>
        <v/>
      </c>
      <c r="L449" s="21">
        <f>IF($K449="","",IFERROR(MIN($K449,'Paramètres'!$B$5),0))</f>
        <v/>
      </c>
      <c r="M449" s="21">
        <f>IF($K449="","",IFERROR(MAX(0,$K449-'Paramètres'!$B$5),0))</f>
        <v/>
      </c>
      <c r="N449" s="22">
        <f>IF($C449="","",IFERROR(VLOOKUP($C449,'Employés'!$A$5:$F$104,4,FALSE),0))</f>
        <v/>
      </c>
      <c r="O449" s="22">
        <f>IF($B449="","",IFERROR(($L449*$N449)+($M449*$N449*'Paramètres'!$B$6),0))</f>
        <v/>
      </c>
      <c r="P449" s="9" t="n"/>
      <c r="Q449" s="23">
        <f>IF($B449="","",IF(OR($C449="",$D449="",$E449="",$F449="",$G449="",$H449=""),"À compléter",IF(OR($J449&lt;0,$H449&gt;$J449,$N449=0),"À corriger",IF($P449="","À approuver",IF($P449="Refusé","Refusée",IF($P449="Approuvé","Approuvée","À approuver"))))))</f>
        <v/>
      </c>
    </row>
    <row r="450">
      <c r="A450" s="19">
        <f>IF($B450="","",ROW()-5)</f>
        <v/>
      </c>
      <c r="B450" s="8" t="n"/>
      <c r="C450" s="13" t="n"/>
      <c r="D450" s="9" t="n"/>
      <c r="E450" s="9" t="n"/>
      <c r="F450" s="20" t="n"/>
      <c r="G450" s="20" t="n"/>
      <c r="H450" s="7" t="n"/>
      <c r="I450" s="21">
        <f>IF($B450="","",IFERROR(IF(OR(WEEKDAY($B450,2)&gt;5,COUNTIF('Paramètres'!$E$5:$E$54,$B450)&gt;0),0,VLOOKUP($C450,'Employés'!$A$5:$F$104,5,FALSE)/'Paramètres'!$B$7),0))</f>
        <v/>
      </c>
      <c r="J450" s="21">
        <f>IF(OR($F450="",$G450=""),"",IFERROR(($G450-$F450+IF($G450&lt;$F450,1,0))*24,0))</f>
        <v/>
      </c>
      <c r="K450" s="21">
        <f>IF($J450="","",IFERROR(MAX(0,$J450-$H450),0))</f>
        <v/>
      </c>
      <c r="L450" s="21">
        <f>IF($K450="","",IFERROR(MIN($K450,'Paramètres'!$B$5),0))</f>
        <v/>
      </c>
      <c r="M450" s="21">
        <f>IF($K450="","",IFERROR(MAX(0,$K450-'Paramètres'!$B$5),0))</f>
        <v/>
      </c>
      <c r="N450" s="22">
        <f>IF($C450="","",IFERROR(VLOOKUP($C450,'Employés'!$A$5:$F$104,4,FALSE),0))</f>
        <v/>
      </c>
      <c r="O450" s="22">
        <f>IF($B450="","",IFERROR(($L450*$N450)+($M450*$N450*'Paramètres'!$B$6),0))</f>
        <v/>
      </c>
      <c r="P450" s="9" t="n"/>
      <c r="Q450" s="23">
        <f>IF($B450="","",IF(OR($C450="",$D450="",$E450="",$F450="",$G450="",$H450=""),"À compléter",IF(OR($J450&lt;0,$H450&gt;$J450,$N450=0),"À corriger",IF($P450="","À approuver",IF($P450="Refusé","Refusée",IF($P450="Approuvé","Approuvée","À approuver"))))))</f>
        <v/>
      </c>
    </row>
    <row r="451">
      <c r="A451" s="19">
        <f>IF($B451="","",ROW()-5)</f>
        <v/>
      </c>
      <c r="B451" s="8" t="n"/>
      <c r="C451" s="13" t="n"/>
      <c r="D451" s="9" t="n"/>
      <c r="E451" s="9" t="n"/>
      <c r="F451" s="20" t="n"/>
      <c r="G451" s="20" t="n"/>
      <c r="H451" s="7" t="n"/>
      <c r="I451" s="21">
        <f>IF($B451="","",IFERROR(IF(OR(WEEKDAY($B451,2)&gt;5,COUNTIF('Paramètres'!$E$5:$E$54,$B451)&gt;0),0,VLOOKUP($C451,'Employés'!$A$5:$F$104,5,FALSE)/'Paramètres'!$B$7),0))</f>
        <v/>
      </c>
      <c r="J451" s="21">
        <f>IF(OR($F451="",$G451=""),"",IFERROR(($G451-$F451+IF($G451&lt;$F451,1,0))*24,0))</f>
        <v/>
      </c>
      <c r="K451" s="21">
        <f>IF($J451="","",IFERROR(MAX(0,$J451-$H451),0))</f>
        <v/>
      </c>
      <c r="L451" s="21">
        <f>IF($K451="","",IFERROR(MIN($K451,'Paramètres'!$B$5),0))</f>
        <v/>
      </c>
      <c r="M451" s="21">
        <f>IF($K451="","",IFERROR(MAX(0,$K451-'Paramètres'!$B$5),0))</f>
        <v/>
      </c>
      <c r="N451" s="22">
        <f>IF($C451="","",IFERROR(VLOOKUP($C451,'Employés'!$A$5:$F$104,4,FALSE),0))</f>
        <v/>
      </c>
      <c r="O451" s="22">
        <f>IF($B451="","",IFERROR(($L451*$N451)+($M451*$N451*'Paramètres'!$B$6),0))</f>
        <v/>
      </c>
      <c r="P451" s="9" t="n"/>
      <c r="Q451" s="23">
        <f>IF($B451="","",IF(OR($C451="",$D451="",$E451="",$F451="",$G451="",$H451=""),"À compléter",IF(OR($J451&lt;0,$H451&gt;$J451,$N451=0),"À corriger",IF($P451="","À approuver",IF($P451="Refusé","Refusée",IF($P451="Approuvé","Approuvée","À approuver"))))))</f>
        <v/>
      </c>
    </row>
    <row r="452">
      <c r="A452" s="19">
        <f>IF($B452="","",ROW()-5)</f>
        <v/>
      </c>
      <c r="B452" s="8" t="n"/>
      <c r="C452" s="13" t="n"/>
      <c r="D452" s="9" t="n"/>
      <c r="E452" s="9" t="n"/>
      <c r="F452" s="20" t="n"/>
      <c r="G452" s="20" t="n"/>
      <c r="H452" s="7" t="n"/>
      <c r="I452" s="21">
        <f>IF($B452="","",IFERROR(IF(OR(WEEKDAY($B452,2)&gt;5,COUNTIF('Paramètres'!$E$5:$E$54,$B452)&gt;0),0,VLOOKUP($C452,'Employés'!$A$5:$F$104,5,FALSE)/'Paramètres'!$B$7),0))</f>
        <v/>
      </c>
      <c r="J452" s="21">
        <f>IF(OR($F452="",$G452=""),"",IFERROR(($G452-$F452+IF($G452&lt;$F452,1,0))*24,0))</f>
        <v/>
      </c>
      <c r="K452" s="21">
        <f>IF($J452="","",IFERROR(MAX(0,$J452-$H452),0))</f>
        <v/>
      </c>
      <c r="L452" s="21">
        <f>IF($K452="","",IFERROR(MIN($K452,'Paramètres'!$B$5),0))</f>
        <v/>
      </c>
      <c r="M452" s="21">
        <f>IF($K452="","",IFERROR(MAX(0,$K452-'Paramètres'!$B$5),0))</f>
        <v/>
      </c>
      <c r="N452" s="22">
        <f>IF($C452="","",IFERROR(VLOOKUP($C452,'Employés'!$A$5:$F$104,4,FALSE),0))</f>
        <v/>
      </c>
      <c r="O452" s="22">
        <f>IF($B452="","",IFERROR(($L452*$N452)+($M452*$N452*'Paramètres'!$B$6),0))</f>
        <v/>
      </c>
      <c r="P452" s="9" t="n"/>
      <c r="Q452" s="23">
        <f>IF($B452="","",IF(OR($C452="",$D452="",$E452="",$F452="",$G452="",$H452=""),"À compléter",IF(OR($J452&lt;0,$H452&gt;$J452,$N452=0),"À corriger",IF($P452="","À approuver",IF($P452="Refusé","Refusée",IF($P452="Approuvé","Approuvée","À approuver"))))))</f>
        <v/>
      </c>
    </row>
    <row r="453">
      <c r="A453" s="19">
        <f>IF($B453="","",ROW()-5)</f>
        <v/>
      </c>
      <c r="B453" s="8" t="n"/>
      <c r="C453" s="13" t="n"/>
      <c r="D453" s="9" t="n"/>
      <c r="E453" s="9" t="n"/>
      <c r="F453" s="20" t="n"/>
      <c r="G453" s="20" t="n"/>
      <c r="H453" s="7" t="n"/>
      <c r="I453" s="21">
        <f>IF($B453="","",IFERROR(IF(OR(WEEKDAY($B453,2)&gt;5,COUNTIF('Paramètres'!$E$5:$E$54,$B453)&gt;0),0,VLOOKUP($C453,'Employés'!$A$5:$F$104,5,FALSE)/'Paramètres'!$B$7),0))</f>
        <v/>
      </c>
      <c r="J453" s="21">
        <f>IF(OR($F453="",$G453=""),"",IFERROR(($G453-$F453+IF($G453&lt;$F453,1,0))*24,0))</f>
        <v/>
      </c>
      <c r="K453" s="21">
        <f>IF($J453="","",IFERROR(MAX(0,$J453-$H453),0))</f>
        <v/>
      </c>
      <c r="L453" s="21">
        <f>IF($K453="","",IFERROR(MIN($K453,'Paramètres'!$B$5),0))</f>
        <v/>
      </c>
      <c r="M453" s="21">
        <f>IF($K453="","",IFERROR(MAX(0,$K453-'Paramètres'!$B$5),0))</f>
        <v/>
      </c>
      <c r="N453" s="22">
        <f>IF($C453="","",IFERROR(VLOOKUP($C453,'Employés'!$A$5:$F$104,4,FALSE),0))</f>
        <v/>
      </c>
      <c r="O453" s="22">
        <f>IF($B453="","",IFERROR(($L453*$N453)+($M453*$N453*'Paramètres'!$B$6),0))</f>
        <v/>
      </c>
      <c r="P453" s="9" t="n"/>
      <c r="Q453" s="23">
        <f>IF($B453="","",IF(OR($C453="",$D453="",$E453="",$F453="",$G453="",$H453=""),"À compléter",IF(OR($J453&lt;0,$H453&gt;$J453,$N453=0),"À corriger",IF($P453="","À approuver",IF($P453="Refusé","Refusée",IF($P453="Approuvé","Approuvée","À approuver"))))))</f>
        <v/>
      </c>
    </row>
    <row r="454">
      <c r="A454" s="19">
        <f>IF($B454="","",ROW()-5)</f>
        <v/>
      </c>
      <c r="B454" s="8" t="n"/>
      <c r="C454" s="13" t="n"/>
      <c r="D454" s="9" t="n"/>
      <c r="E454" s="9" t="n"/>
      <c r="F454" s="20" t="n"/>
      <c r="G454" s="20" t="n"/>
      <c r="H454" s="7" t="n"/>
      <c r="I454" s="21">
        <f>IF($B454="","",IFERROR(IF(OR(WEEKDAY($B454,2)&gt;5,COUNTIF('Paramètres'!$E$5:$E$54,$B454)&gt;0),0,VLOOKUP($C454,'Employés'!$A$5:$F$104,5,FALSE)/'Paramètres'!$B$7),0))</f>
        <v/>
      </c>
      <c r="J454" s="21">
        <f>IF(OR($F454="",$G454=""),"",IFERROR(($G454-$F454+IF($G454&lt;$F454,1,0))*24,0))</f>
        <v/>
      </c>
      <c r="K454" s="21">
        <f>IF($J454="","",IFERROR(MAX(0,$J454-$H454),0))</f>
        <v/>
      </c>
      <c r="L454" s="21">
        <f>IF($K454="","",IFERROR(MIN($K454,'Paramètres'!$B$5),0))</f>
        <v/>
      </c>
      <c r="M454" s="21">
        <f>IF($K454="","",IFERROR(MAX(0,$K454-'Paramètres'!$B$5),0))</f>
        <v/>
      </c>
      <c r="N454" s="22">
        <f>IF($C454="","",IFERROR(VLOOKUP($C454,'Employés'!$A$5:$F$104,4,FALSE),0))</f>
        <v/>
      </c>
      <c r="O454" s="22">
        <f>IF($B454="","",IFERROR(($L454*$N454)+($M454*$N454*'Paramètres'!$B$6),0))</f>
        <v/>
      </c>
      <c r="P454" s="9" t="n"/>
      <c r="Q454" s="23">
        <f>IF($B454="","",IF(OR($C454="",$D454="",$E454="",$F454="",$G454="",$H454=""),"À compléter",IF(OR($J454&lt;0,$H454&gt;$J454,$N454=0),"À corriger",IF($P454="","À approuver",IF($P454="Refusé","Refusée",IF($P454="Approuvé","Approuvée","À approuver"))))))</f>
        <v/>
      </c>
    </row>
    <row r="455">
      <c r="A455" s="19">
        <f>IF($B455="","",ROW()-5)</f>
        <v/>
      </c>
      <c r="B455" s="8" t="n"/>
      <c r="C455" s="13" t="n"/>
      <c r="D455" s="9" t="n"/>
      <c r="E455" s="9" t="n"/>
      <c r="F455" s="20" t="n"/>
      <c r="G455" s="20" t="n"/>
      <c r="H455" s="7" t="n"/>
      <c r="I455" s="21">
        <f>IF($B455="","",IFERROR(IF(OR(WEEKDAY($B455,2)&gt;5,COUNTIF('Paramètres'!$E$5:$E$54,$B455)&gt;0),0,VLOOKUP($C455,'Employés'!$A$5:$F$104,5,FALSE)/'Paramètres'!$B$7),0))</f>
        <v/>
      </c>
      <c r="J455" s="21">
        <f>IF(OR($F455="",$G455=""),"",IFERROR(($G455-$F455+IF($G455&lt;$F455,1,0))*24,0))</f>
        <v/>
      </c>
      <c r="K455" s="21">
        <f>IF($J455="","",IFERROR(MAX(0,$J455-$H455),0))</f>
        <v/>
      </c>
      <c r="L455" s="21">
        <f>IF($K455="","",IFERROR(MIN($K455,'Paramètres'!$B$5),0))</f>
        <v/>
      </c>
      <c r="M455" s="21">
        <f>IF($K455="","",IFERROR(MAX(0,$K455-'Paramètres'!$B$5),0))</f>
        <v/>
      </c>
      <c r="N455" s="22">
        <f>IF($C455="","",IFERROR(VLOOKUP($C455,'Employés'!$A$5:$F$104,4,FALSE),0))</f>
        <v/>
      </c>
      <c r="O455" s="22">
        <f>IF($B455="","",IFERROR(($L455*$N455)+($M455*$N455*'Paramètres'!$B$6),0))</f>
        <v/>
      </c>
      <c r="P455" s="9" t="n"/>
      <c r="Q455" s="23">
        <f>IF($B455="","",IF(OR($C455="",$D455="",$E455="",$F455="",$G455="",$H455=""),"À compléter",IF(OR($J455&lt;0,$H455&gt;$J455,$N455=0),"À corriger",IF($P455="","À approuver",IF($P455="Refusé","Refusée",IF($P455="Approuvé","Approuvée","À approuver"))))))</f>
        <v/>
      </c>
    </row>
    <row r="456">
      <c r="A456" s="19">
        <f>IF($B456="","",ROW()-5)</f>
        <v/>
      </c>
      <c r="B456" s="8" t="n"/>
      <c r="C456" s="13" t="n"/>
      <c r="D456" s="9" t="n"/>
      <c r="E456" s="9" t="n"/>
      <c r="F456" s="20" t="n"/>
      <c r="G456" s="20" t="n"/>
      <c r="H456" s="7" t="n"/>
      <c r="I456" s="21">
        <f>IF($B456="","",IFERROR(IF(OR(WEEKDAY($B456,2)&gt;5,COUNTIF('Paramètres'!$E$5:$E$54,$B456)&gt;0),0,VLOOKUP($C456,'Employés'!$A$5:$F$104,5,FALSE)/'Paramètres'!$B$7),0))</f>
        <v/>
      </c>
      <c r="J456" s="21">
        <f>IF(OR($F456="",$G456=""),"",IFERROR(($G456-$F456+IF($G456&lt;$F456,1,0))*24,0))</f>
        <v/>
      </c>
      <c r="K456" s="21">
        <f>IF($J456="","",IFERROR(MAX(0,$J456-$H456),0))</f>
        <v/>
      </c>
      <c r="L456" s="21">
        <f>IF($K456="","",IFERROR(MIN($K456,'Paramètres'!$B$5),0))</f>
        <v/>
      </c>
      <c r="M456" s="21">
        <f>IF($K456="","",IFERROR(MAX(0,$K456-'Paramètres'!$B$5),0))</f>
        <v/>
      </c>
      <c r="N456" s="22">
        <f>IF($C456="","",IFERROR(VLOOKUP($C456,'Employés'!$A$5:$F$104,4,FALSE),0))</f>
        <v/>
      </c>
      <c r="O456" s="22">
        <f>IF($B456="","",IFERROR(($L456*$N456)+($M456*$N456*'Paramètres'!$B$6),0))</f>
        <v/>
      </c>
      <c r="P456" s="9" t="n"/>
      <c r="Q456" s="23">
        <f>IF($B456="","",IF(OR($C456="",$D456="",$E456="",$F456="",$G456="",$H456=""),"À compléter",IF(OR($J456&lt;0,$H456&gt;$J456,$N456=0),"À corriger",IF($P456="","À approuver",IF($P456="Refusé","Refusée",IF($P456="Approuvé","Approuvée","À approuver"))))))</f>
        <v/>
      </c>
    </row>
    <row r="457">
      <c r="A457" s="19">
        <f>IF($B457="","",ROW()-5)</f>
        <v/>
      </c>
      <c r="B457" s="8" t="n"/>
      <c r="C457" s="13" t="n"/>
      <c r="D457" s="9" t="n"/>
      <c r="E457" s="9" t="n"/>
      <c r="F457" s="20" t="n"/>
      <c r="G457" s="20" t="n"/>
      <c r="H457" s="7" t="n"/>
      <c r="I457" s="21">
        <f>IF($B457="","",IFERROR(IF(OR(WEEKDAY($B457,2)&gt;5,COUNTIF('Paramètres'!$E$5:$E$54,$B457)&gt;0),0,VLOOKUP($C457,'Employés'!$A$5:$F$104,5,FALSE)/'Paramètres'!$B$7),0))</f>
        <v/>
      </c>
      <c r="J457" s="21">
        <f>IF(OR($F457="",$G457=""),"",IFERROR(($G457-$F457+IF($G457&lt;$F457,1,0))*24,0))</f>
        <v/>
      </c>
      <c r="K457" s="21">
        <f>IF($J457="","",IFERROR(MAX(0,$J457-$H457),0))</f>
        <v/>
      </c>
      <c r="L457" s="21">
        <f>IF($K457="","",IFERROR(MIN($K457,'Paramètres'!$B$5),0))</f>
        <v/>
      </c>
      <c r="M457" s="21">
        <f>IF($K457="","",IFERROR(MAX(0,$K457-'Paramètres'!$B$5),0))</f>
        <v/>
      </c>
      <c r="N457" s="22">
        <f>IF($C457="","",IFERROR(VLOOKUP($C457,'Employés'!$A$5:$F$104,4,FALSE),0))</f>
        <v/>
      </c>
      <c r="O457" s="22">
        <f>IF($B457="","",IFERROR(($L457*$N457)+($M457*$N457*'Paramètres'!$B$6),0))</f>
        <v/>
      </c>
      <c r="P457" s="9" t="n"/>
      <c r="Q457" s="23">
        <f>IF($B457="","",IF(OR($C457="",$D457="",$E457="",$F457="",$G457="",$H457=""),"À compléter",IF(OR($J457&lt;0,$H457&gt;$J457,$N457=0),"À corriger",IF($P457="","À approuver",IF($P457="Refusé","Refusée",IF($P457="Approuvé","Approuvée","À approuver"))))))</f>
        <v/>
      </c>
    </row>
    <row r="458">
      <c r="A458" s="19">
        <f>IF($B458="","",ROW()-5)</f>
        <v/>
      </c>
      <c r="B458" s="8" t="n"/>
      <c r="C458" s="13" t="n"/>
      <c r="D458" s="9" t="n"/>
      <c r="E458" s="9" t="n"/>
      <c r="F458" s="20" t="n"/>
      <c r="G458" s="20" t="n"/>
      <c r="H458" s="7" t="n"/>
      <c r="I458" s="21">
        <f>IF($B458="","",IFERROR(IF(OR(WEEKDAY($B458,2)&gt;5,COUNTIF('Paramètres'!$E$5:$E$54,$B458)&gt;0),0,VLOOKUP($C458,'Employés'!$A$5:$F$104,5,FALSE)/'Paramètres'!$B$7),0))</f>
        <v/>
      </c>
      <c r="J458" s="21">
        <f>IF(OR($F458="",$G458=""),"",IFERROR(($G458-$F458+IF($G458&lt;$F458,1,0))*24,0))</f>
        <v/>
      </c>
      <c r="K458" s="21">
        <f>IF($J458="","",IFERROR(MAX(0,$J458-$H458),0))</f>
        <v/>
      </c>
      <c r="L458" s="21">
        <f>IF($K458="","",IFERROR(MIN($K458,'Paramètres'!$B$5),0))</f>
        <v/>
      </c>
      <c r="M458" s="21">
        <f>IF($K458="","",IFERROR(MAX(0,$K458-'Paramètres'!$B$5),0))</f>
        <v/>
      </c>
      <c r="N458" s="22">
        <f>IF($C458="","",IFERROR(VLOOKUP($C458,'Employés'!$A$5:$F$104,4,FALSE),0))</f>
        <v/>
      </c>
      <c r="O458" s="22">
        <f>IF($B458="","",IFERROR(($L458*$N458)+($M458*$N458*'Paramètres'!$B$6),0))</f>
        <v/>
      </c>
      <c r="P458" s="9" t="n"/>
      <c r="Q458" s="23">
        <f>IF($B458="","",IF(OR($C458="",$D458="",$E458="",$F458="",$G458="",$H458=""),"À compléter",IF(OR($J458&lt;0,$H458&gt;$J458,$N458=0),"À corriger",IF($P458="","À approuver",IF($P458="Refusé","Refusée",IF($P458="Approuvé","Approuvée","À approuver"))))))</f>
        <v/>
      </c>
    </row>
    <row r="459">
      <c r="A459" s="19">
        <f>IF($B459="","",ROW()-5)</f>
        <v/>
      </c>
      <c r="B459" s="8" t="n"/>
      <c r="C459" s="13" t="n"/>
      <c r="D459" s="9" t="n"/>
      <c r="E459" s="9" t="n"/>
      <c r="F459" s="20" t="n"/>
      <c r="G459" s="20" t="n"/>
      <c r="H459" s="7" t="n"/>
      <c r="I459" s="21">
        <f>IF($B459="","",IFERROR(IF(OR(WEEKDAY($B459,2)&gt;5,COUNTIF('Paramètres'!$E$5:$E$54,$B459)&gt;0),0,VLOOKUP($C459,'Employés'!$A$5:$F$104,5,FALSE)/'Paramètres'!$B$7),0))</f>
        <v/>
      </c>
      <c r="J459" s="21">
        <f>IF(OR($F459="",$G459=""),"",IFERROR(($G459-$F459+IF($G459&lt;$F459,1,0))*24,0))</f>
        <v/>
      </c>
      <c r="K459" s="21">
        <f>IF($J459="","",IFERROR(MAX(0,$J459-$H459),0))</f>
        <v/>
      </c>
      <c r="L459" s="21">
        <f>IF($K459="","",IFERROR(MIN($K459,'Paramètres'!$B$5),0))</f>
        <v/>
      </c>
      <c r="M459" s="21">
        <f>IF($K459="","",IFERROR(MAX(0,$K459-'Paramètres'!$B$5),0))</f>
        <v/>
      </c>
      <c r="N459" s="22">
        <f>IF($C459="","",IFERROR(VLOOKUP($C459,'Employés'!$A$5:$F$104,4,FALSE),0))</f>
        <v/>
      </c>
      <c r="O459" s="22">
        <f>IF($B459="","",IFERROR(($L459*$N459)+($M459*$N459*'Paramètres'!$B$6),0))</f>
        <v/>
      </c>
      <c r="P459" s="9" t="n"/>
      <c r="Q459" s="23">
        <f>IF($B459="","",IF(OR($C459="",$D459="",$E459="",$F459="",$G459="",$H459=""),"À compléter",IF(OR($J459&lt;0,$H459&gt;$J459,$N459=0),"À corriger",IF($P459="","À approuver",IF($P459="Refusé","Refusée",IF($P459="Approuvé","Approuvée","À approuver"))))))</f>
        <v/>
      </c>
    </row>
    <row r="460">
      <c r="A460" s="19">
        <f>IF($B460="","",ROW()-5)</f>
        <v/>
      </c>
      <c r="B460" s="8" t="n"/>
      <c r="C460" s="13" t="n"/>
      <c r="D460" s="9" t="n"/>
      <c r="E460" s="9" t="n"/>
      <c r="F460" s="20" t="n"/>
      <c r="G460" s="20" t="n"/>
      <c r="H460" s="7" t="n"/>
      <c r="I460" s="21">
        <f>IF($B460="","",IFERROR(IF(OR(WEEKDAY($B460,2)&gt;5,COUNTIF('Paramètres'!$E$5:$E$54,$B460)&gt;0),0,VLOOKUP($C460,'Employés'!$A$5:$F$104,5,FALSE)/'Paramètres'!$B$7),0))</f>
        <v/>
      </c>
      <c r="J460" s="21">
        <f>IF(OR($F460="",$G460=""),"",IFERROR(($G460-$F460+IF($G460&lt;$F460,1,0))*24,0))</f>
        <v/>
      </c>
      <c r="K460" s="21">
        <f>IF($J460="","",IFERROR(MAX(0,$J460-$H460),0))</f>
        <v/>
      </c>
      <c r="L460" s="21">
        <f>IF($K460="","",IFERROR(MIN($K460,'Paramètres'!$B$5),0))</f>
        <v/>
      </c>
      <c r="M460" s="21">
        <f>IF($K460="","",IFERROR(MAX(0,$K460-'Paramètres'!$B$5),0))</f>
        <v/>
      </c>
      <c r="N460" s="22">
        <f>IF($C460="","",IFERROR(VLOOKUP($C460,'Employés'!$A$5:$F$104,4,FALSE),0))</f>
        <v/>
      </c>
      <c r="O460" s="22">
        <f>IF($B460="","",IFERROR(($L460*$N460)+($M460*$N460*'Paramètres'!$B$6),0))</f>
        <v/>
      </c>
      <c r="P460" s="9" t="n"/>
      <c r="Q460" s="23">
        <f>IF($B460="","",IF(OR($C460="",$D460="",$E460="",$F460="",$G460="",$H460=""),"À compléter",IF(OR($J460&lt;0,$H460&gt;$J460,$N460=0),"À corriger",IF($P460="","À approuver",IF($P460="Refusé","Refusée",IF($P460="Approuvé","Approuvée","À approuver"))))))</f>
        <v/>
      </c>
    </row>
    <row r="461">
      <c r="A461" s="19">
        <f>IF($B461="","",ROW()-5)</f>
        <v/>
      </c>
      <c r="B461" s="8" t="n"/>
      <c r="C461" s="13" t="n"/>
      <c r="D461" s="9" t="n"/>
      <c r="E461" s="9" t="n"/>
      <c r="F461" s="20" t="n"/>
      <c r="G461" s="20" t="n"/>
      <c r="H461" s="7" t="n"/>
      <c r="I461" s="21">
        <f>IF($B461="","",IFERROR(IF(OR(WEEKDAY($B461,2)&gt;5,COUNTIF('Paramètres'!$E$5:$E$54,$B461)&gt;0),0,VLOOKUP($C461,'Employés'!$A$5:$F$104,5,FALSE)/'Paramètres'!$B$7),0))</f>
        <v/>
      </c>
      <c r="J461" s="21">
        <f>IF(OR($F461="",$G461=""),"",IFERROR(($G461-$F461+IF($G461&lt;$F461,1,0))*24,0))</f>
        <v/>
      </c>
      <c r="K461" s="21">
        <f>IF($J461="","",IFERROR(MAX(0,$J461-$H461),0))</f>
        <v/>
      </c>
      <c r="L461" s="21">
        <f>IF($K461="","",IFERROR(MIN($K461,'Paramètres'!$B$5),0))</f>
        <v/>
      </c>
      <c r="M461" s="21">
        <f>IF($K461="","",IFERROR(MAX(0,$K461-'Paramètres'!$B$5),0))</f>
        <v/>
      </c>
      <c r="N461" s="22">
        <f>IF($C461="","",IFERROR(VLOOKUP($C461,'Employés'!$A$5:$F$104,4,FALSE),0))</f>
        <v/>
      </c>
      <c r="O461" s="22">
        <f>IF($B461="","",IFERROR(($L461*$N461)+($M461*$N461*'Paramètres'!$B$6),0))</f>
        <v/>
      </c>
      <c r="P461" s="9" t="n"/>
      <c r="Q461" s="23">
        <f>IF($B461="","",IF(OR($C461="",$D461="",$E461="",$F461="",$G461="",$H461=""),"À compléter",IF(OR($J461&lt;0,$H461&gt;$J461,$N461=0),"À corriger",IF($P461="","À approuver",IF($P461="Refusé","Refusée",IF($P461="Approuvé","Approuvée","À approuver"))))))</f>
        <v/>
      </c>
    </row>
    <row r="462">
      <c r="A462" s="19">
        <f>IF($B462="","",ROW()-5)</f>
        <v/>
      </c>
      <c r="B462" s="8" t="n"/>
      <c r="C462" s="13" t="n"/>
      <c r="D462" s="9" t="n"/>
      <c r="E462" s="9" t="n"/>
      <c r="F462" s="20" t="n"/>
      <c r="G462" s="20" t="n"/>
      <c r="H462" s="7" t="n"/>
      <c r="I462" s="21">
        <f>IF($B462="","",IFERROR(IF(OR(WEEKDAY($B462,2)&gt;5,COUNTIF('Paramètres'!$E$5:$E$54,$B462)&gt;0),0,VLOOKUP($C462,'Employés'!$A$5:$F$104,5,FALSE)/'Paramètres'!$B$7),0))</f>
        <v/>
      </c>
      <c r="J462" s="21">
        <f>IF(OR($F462="",$G462=""),"",IFERROR(($G462-$F462+IF($G462&lt;$F462,1,0))*24,0))</f>
        <v/>
      </c>
      <c r="K462" s="21">
        <f>IF($J462="","",IFERROR(MAX(0,$J462-$H462),0))</f>
        <v/>
      </c>
      <c r="L462" s="21">
        <f>IF($K462="","",IFERROR(MIN($K462,'Paramètres'!$B$5),0))</f>
        <v/>
      </c>
      <c r="M462" s="21">
        <f>IF($K462="","",IFERROR(MAX(0,$K462-'Paramètres'!$B$5),0))</f>
        <v/>
      </c>
      <c r="N462" s="22">
        <f>IF($C462="","",IFERROR(VLOOKUP($C462,'Employés'!$A$5:$F$104,4,FALSE),0))</f>
        <v/>
      </c>
      <c r="O462" s="22">
        <f>IF($B462="","",IFERROR(($L462*$N462)+($M462*$N462*'Paramètres'!$B$6),0))</f>
        <v/>
      </c>
      <c r="P462" s="9" t="n"/>
      <c r="Q462" s="23">
        <f>IF($B462="","",IF(OR($C462="",$D462="",$E462="",$F462="",$G462="",$H462=""),"À compléter",IF(OR($J462&lt;0,$H462&gt;$J462,$N462=0),"À corriger",IF($P462="","À approuver",IF($P462="Refusé","Refusée",IF($P462="Approuvé","Approuvée","À approuver"))))))</f>
        <v/>
      </c>
    </row>
    <row r="463">
      <c r="A463" s="19">
        <f>IF($B463="","",ROW()-5)</f>
        <v/>
      </c>
      <c r="B463" s="8" t="n"/>
      <c r="C463" s="13" t="n"/>
      <c r="D463" s="9" t="n"/>
      <c r="E463" s="9" t="n"/>
      <c r="F463" s="20" t="n"/>
      <c r="G463" s="20" t="n"/>
      <c r="H463" s="7" t="n"/>
      <c r="I463" s="21">
        <f>IF($B463="","",IFERROR(IF(OR(WEEKDAY($B463,2)&gt;5,COUNTIF('Paramètres'!$E$5:$E$54,$B463)&gt;0),0,VLOOKUP($C463,'Employés'!$A$5:$F$104,5,FALSE)/'Paramètres'!$B$7),0))</f>
        <v/>
      </c>
      <c r="J463" s="21">
        <f>IF(OR($F463="",$G463=""),"",IFERROR(($G463-$F463+IF($G463&lt;$F463,1,0))*24,0))</f>
        <v/>
      </c>
      <c r="K463" s="21">
        <f>IF($J463="","",IFERROR(MAX(0,$J463-$H463),0))</f>
        <v/>
      </c>
      <c r="L463" s="21">
        <f>IF($K463="","",IFERROR(MIN($K463,'Paramètres'!$B$5),0))</f>
        <v/>
      </c>
      <c r="M463" s="21">
        <f>IF($K463="","",IFERROR(MAX(0,$K463-'Paramètres'!$B$5),0))</f>
        <v/>
      </c>
      <c r="N463" s="22">
        <f>IF($C463="","",IFERROR(VLOOKUP($C463,'Employés'!$A$5:$F$104,4,FALSE),0))</f>
        <v/>
      </c>
      <c r="O463" s="22">
        <f>IF($B463="","",IFERROR(($L463*$N463)+($M463*$N463*'Paramètres'!$B$6),0))</f>
        <v/>
      </c>
      <c r="P463" s="9" t="n"/>
      <c r="Q463" s="23">
        <f>IF($B463="","",IF(OR($C463="",$D463="",$E463="",$F463="",$G463="",$H463=""),"À compléter",IF(OR($J463&lt;0,$H463&gt;$J463,$N463=0),"À corriger",IF($P463="","À approuver",IF($P463="Refusé","Refusée",IF($P463="Approuvé","Approuvée","À approuver"))))))</f>
        <v/>
      </c>
    </row>
    <row r="464">
      <c r="A464" s="19">
        <f>IF($B464="","",ROW()-5)</f>
        <v/>
      </c>
      <c r="B464" s="8" t="n"/>
      <c r="C464" s="13" t="n"/>
      <c r="D464" s="9" t="n"/>
      <c r="E464" s="9" t="n"/>
      <c r="F464" s="20" t="n"/>
      <c r="G464" s="20" t="n"/>
      <c r="H464" s="7" t="n"/>
      <c r="I464" s="21">
        <f>IF($B464="","",IFERROR(IF(OR(WEEKDAY($B464,2)&gt;5,COUNTIF('Paramètres'!$E$5:$E$54,$B464)&gt;0),0,VLOOKUP($C464,'Employés'!$A$5:$F$104,5,FALSE)/'Paramètres'!$B$7),0))</f>
        <v/>
      </c>
      <c r="J464" s="21">
        <f>IF(OR($F464="",$G464=""),"",IFERROR(($G464-$F464+IF($G464&lt;$F464,1,0))*24,0))</f>
        <v/>
      </c>
      <c r="K464" s="21">
        <f>IF($J464="","",IFERROR(MAX(0,$J464-$H464),0))</f>
        <v/>
      </c>
      <c r="L464" s="21">
        <f>IF($K464="","",IFERROR(MIN($K464,'Paramètres'!$B$5),0))</f>
        <v/>
      </c>
      <c r="M464" s="21">
        <f>IF($K464="","",IFERROR(MAX(0,$K464-'Paramètres'!$B$5),0))</f>
        <v/>
      </c>
      <c r="N464" s="22">
        <f>IF($C464="","",IFERROR(VLOOKUP($C464,'Employés'!$A$5:$F$104,4,FALSE),0))</f>
        <v/>
      </c>
      <c r="O464" s="22">
        <f>IF($B464="","",IFERROR(($L464*$N464)+($M464*$N464*'Paramètres'!$B$6),0))</f>
        <v/>
      </c>
      <c r="P464" s="9" t="n"/>
      <c r="Q464" s="23">
        <f>IF($B464="","",IF(OR($C464="",$D464="",$E464="",$F464="",$G464="",$H464=""),"À compléter",IF(OR($J464&lt;0,$H464&gt;$J464,$N464=0),"À corriger",IF($P464="","À approuver",IF($P464="Refusé","Refusée",IF($P464="Approuvé","Approuvée","À approuver"))))))</f>
        <v/>
      </c>
    </row>
    <row r="465">
      <c r="A465" s="19">
        <f>IF($B465="","",ROW()-5)</f>
        <v/>
      </c>
      <c r="B465" s="8" t="n"/>
      <c r="C465" s="13" t="n"/>
      <c r="D465" s="9" t="n"/>
      <c r="E465" s="9" t="n"/>
      <c r="F465" s="20" t="n"/>
      <c r="G465" s="20" t="n"/>
      <c r="H465" s="7" t="n"/>
      <c r="I465" s="21">
        <f>IF($B465="","",IFERROR(IF(OR(WEEKDAY($B465,2)&gt;5,COUNTIF('Paramètres'!$E$5:$E$54,$B465)&gt;0),0,VLOOKUP($C465,'Employés'!$A$5:$F$104,5,FALSE)/'Paramètres'!$B$7),0))</f>
        <v/>
      </c>
      <c r="J465" s="21">
        <f>IF(OR($F465="",$G465=""),"",IFERROR(($G465-$F465+IF($G465&lt;$F465,1,0))*24,0))</f>
        <v/>
      </c>
      <c r="K465" s="21">
        <f>IF($J465="","",IFERROR(MAX(0,$J465-$H465),0))</f>
        <v/>
      </c>
      <c r="L465" s="21">
        <f>IF($K465="","",IFERROR(MIN($K465,'Paramètres'!$B$5),0))</f>
        <v/>
      </c>
      <c r="M465" s="21">
        <f>IF($K465="","",IFERROR(MAX(0,$K465-'Paramètres'!$B$5),0))</f>
        <v/>
      </c>
      <c r="N465" s="22">
        <f>IF($C465="","",IFERROR(VLOOKUP($C465,'Employés'!$A$5:$F$104,4,FALSE),0))</f>
        <v/>
      </c>
      <c r="O465" s="22">
        <f>IF($B465="","",IFERROR(($L465*$N465)+($M465*$N465*'Paramètres'!$B$6),0))</f>
        <v/>
      </c>
      <c r="P465" s="9" t="n"/>
      <c r="Q465" s="23">
        <f>IF($B465="","",IF(OR($C465="",$D465="",$E465="",$F465="",$G465="",$H465=""),"À compléter",IF(OR($J465&lt;0,$H465&gt;$J465,$N465=0),"À corriger",IF($P465="","À approuver",IF($P465="Refusé","Refusée",IF($P465="Approuvé","Approuvée","À approuver"))))))</f>
        <v/>
      </c>
    </row>
    <row r="466">
      <c r="A466" s="19">
        <f>IF($B466="","",ROW()-5)</f>
        <v/>
      </c>
      <c r="B466" s="8" t="n"/>
      <c r="C466" s="13" t="n"/>
      <c r="D466" s="9" t="n"/>
      <c r="E466" s="9" t="n"/>
      <c r="F466" s="20" t="n"/>
      <c r="G466" s="20" t="n"/>
      <c r="H466" s="7" t="n"/>
      <c r="I466" s="21">
        <f>IF($B466="","",IFERROR(IF(OR(WEEKDAY($B466,2)&gt;5,COUNTIF('Paramètres'!$E$5:$E$54,$B466)&gt;0),0,VLOOKUP($C466,'Employés'!$A$5:$F$104,5,FALSE)/'Paramètres'!$B$7),0))</f>
        <v/>
      </c>
      <c r="J466" s="21">
        <f>IF(OR($F466="",$G466=""),"",IFERROR(($G466-$F466+IF($G466&lt;$F466,1,0))*24,0))</f>
        <v/>
      </c>
      <c r="K466" s="21">
        <f>IF($J466="","",IFERROR(MAX(0,$J466-$H466),0))</f>
        <v/>
      </c>
      <c r="L466" s="21">
        <f>IF($K466="","",IFERROR(MIN($K466,'Paramètres'!$B$5),0))</f>
        <v/>
      </c>
      <c r="M466" s="21">
        <f>IF($K466="","",IFERROR(MAX(0,$K466-'Paramètres'!$B$5),0))</f>
        <v/>
      </c>
      <c r="N466" s="22">
        <f>IF($C466="","",IFERROR(VLOOKUP($C466,'Employés'!$A$5:$F$104,4,FALSE),0))</f>
        <v/>
      </c>
      <c r="O466" s="22">
        <f>IF($B466="","",IFERROR(($L466*$N466)+($M466*$N466*'Paramètres'!$B$6),0))</f>
        <v/>
      </c>
      <c r="P466" s="9" t="n"/>
      <c r="Q466" s="23">
        <f>IF($B466="","",IF(OR($C466="",$D466="",$E466="",$F466="",$G466="",$H466=""),"À compléter",IF(OR($J466&lt;0,$H466&gt;$J466,$N466=0),"À corriger",IF($P466="","À approuver",IF($P466="Refusé","Refusée",IF($P466="Approuvé","Approuvée","À approuver"))))))</f>
        <v/>
      </c>
    </row>
    <row r="467">
      <c r="A467" s="19">
        <f>IF($B467="","",ROW()-5)</f>
        <v/>
      </c>
      <c r="B467" s="8" t="n"/>
      <c r="C467" s="13" t="n"/>
      <c r="D467" s="9" t="n"/>
      <c r="E467" s="9" t="n"/>
      <c r="F467" s="20" t="n"/>
      <c r="G467" s="20" t="n"/>
      <c r="H467" s="7" t="n"/>
      <c r="I467" s="21">
        <f>IF($B467="","",IFERROR(IF(OR(WEEKDAY($B467,2)&gt;5,COUNTIF('Paramètres'!$E$5:$E$54,$B467)&gt;0),0,VLOOKUP($C467,'Employés'!$A$5:$F$104,5,FALSE)/'Paramètres'!$B$7),0))</f>
        <v/>
      </c>
      <c r="J467" s="21">
        <f>IF(OR($F467="",$G467=""),"",IFERROR(($G467-$F467+IF($G467&lt;$F467,1,0))*24,0))</f>
        <v/>
      </c>
      <c r="K467" s="21">
        <f>IF($J467="","",IFERROR(MAX(0,$J467-$H467),0))</f>
        <v/>
      </c>
      <c r="L467" s="21">
        <f>IF($K467="","",IFERROR(MIN($K467,'Paramètres'!$B$5),0))</f>
        <v/>
      </c>
      <c r="M467" s="21">
        <f>IF($K467="","",IFERROR(MAX(0,$K467-'Paramètres'!$B$5),0))</f>
        <v/>
      </c>
      <c r="N467" s="22">
        <f>IF($C467="","",IFERROR(VLOOKUP($C467,'Employés'!$A$5:$F$104,4,FALSE),0))</f>
        <v/>
      </c>
      <c r="O467" s="22">
        <f>IF($B467="","",IFERROR(($L467*$N467)+($M467*$N467*'Paramètres'!$B$6),0))</f>
        <v/>
      </c>
      <c r="P467" s="9" t="n"/>
      <c r="Q467" s="23">
        <f>IF($B467="","",IF(OR($C467="",$D467="",$E467="",$F467="",$G467="",$H467=""),"À compléter",IF(OR($J467&lt;0,$H467&gt;$J467,$N467=0),"À corriger",IF($P467="","À approuver",IF($P467="Refusé","Refusée",IF($P467="Approuvé","Approuvée","À approuver"))))))</f>
        <v/>
      </c>
    </row>
    <row r="468">
      <c r="A468" s="19">
        <f>IF($B468="","",ROW()-5)</f>
        <v/>
      </c>
      <c r="B468" s="8" t="n"/>
      <c r="C468" s="13" t="n"/>
      <c r="D468" s="9" t="n"/>
      <c r="E468" s="9" t="n"/>
      <c r="F468" s="20" t="n"/>
      <c r="G468" s="20" t="n"/>
      <c r="H468" s="7" t="n"/>
      <c r="I468" s="21">
        <f>IF($B468="","",IFERROR(IF(OR(WEEKDAY($B468,2)&gt;5,COUNTIF('Paramètres'!$E$5:$E$54,$B468)&gt;0),0,VLOOKUP($C468,'Employés'!$A$5:$F$104,5,FALSE)/'Paramètres'!$B$7),0))</f>
        <v/>
      </c>
      <c r="J468" s="21">
        <f>IF(OR($F468="",$G468=""),"",IFERROR(($G468-$F468+IF($G468&lt;$F468,1,0))*24,0))</f>
        <v/>
      </c>
      <c r="K468" s="21">
        <f>IF($J468="","",IFERROR(MAX(0,$J468-$H468),0))</f>
        <v/>
      </c>
      <c r="L468" s="21">
        <f>IF($K468="","",IFERROR(MIN($K468,'Paramètres'!$B$5),0))</f>
        <v/>
      </c>
      <c r="M468" s="21">
        <f>IF($K468="","",IFERROR(MAX(0,$K468-'Paramètres'!$B$5),0))</f>
        <v/>
      </c>
      <c r="N468" s="22">
        <f>IF($C468="","",IFERROR(VLOOKUP($C468,'Employés'!$A$5:$F$104,4,FALSE),0))</f>
        <v/>
      </c>
      <c r="O468" s="22">
        <f>IF($B468="","",IFERROR(($L468*$N468)+($M468*$N468*'Paramètres'!$B$6),0))</f>
        <v/>
      </c>
      <c r="P468" s="9" t="n"/>
      <c r="Q468" s="23">
        <f>IF($B468="","",IF(OR($C468="",$D468="",$E468="",$F468="",$G468="",$H468=""),"À compléter",IF(OR($J468&lt;0,$H468&gt;$J468,$N468=0),"À corriger",IF($P468="","À approuver",IF($P468="Refusé","Refusée",IF($P468="Approuvé","Approuvée","À approuver"))))))</f>
        <v/>
      </c>
    </row>
    <row r="469">
      <c r="A469" s="19">
        <f>IF($B469="","",ROW()-5)</f>
        <v/>
      </c>
      <c r="B469" s="8" t="n"/>
      <c r="C469" s="13" t="n"/>
      <c r="D469" s="9" t="n"/>
      <c r="E469" s="9" t="n"/>
      <c r="F469" s="20" t="n"/>
      <c r="G469" s="20" t="n"/>
      <c r="H469" s="7" t="n"/>
      <c r="I469" s="21">
        <f>IF($B469="","",IFERROR(IF(OR(WEEKDAY($B469,2)&gt;5,COUNTIF('Paramètres'!$E$5:$E$54,$B469)&gt;0),0,VLOOKUP($C469,'Employés'!$A$5:$F$104,5,FALSE)/'Paramètres'!$B$7),0))</f>
        <v/>
      </c>
      <c r="J469" s="21">
        <f>IF(OR($F469="",$G469=""),"",IFERROR(($G469-$F469+IF($G469&lt;$F469,1,0))*24,0))</f>
        <v/>
      </c>
      <c r="K469" s="21">
        <f>IF($J469="","",IFERROR(MAX(0,$J469-$H469),0))</f>
        <v/>
      </c>
      <c r="L469" s="21">
        <f>IF($K469="","",IFERROR(MIN($K469,'Paramètres'!$B$5),0))</f>
        <v/>
      </c>
      <c r="M469" s="21">
        <f>IF($K469="","",IFERROR(MAX(0,$K469-'Paramètres'!$B$5),0))</f>
        <v/>
      </c>
      <c r="N469" s="22">
        <f>IF($C469="","",IFERROR(VLOOKUP($C469,'Employés'!$A$5:$F$104,4,FALSE),0))</f>
        <v/>
      </c>
      <c r="O469" s="22">
        <f>IF($B469="","",IFERROR(($L469*$N469)+($M469*$N469*'Paramètres'!$B$6),0))</f>
        <v/>
      </c>
      <c r="P469" s="9" t="n"/>
      <c r="Q469" s="23">
        <f>IF($B469="","",IF(OR($C469="",$D469="",$E469="",$F469="",$G469="",$H469=""),"À compléter",IF(OR($J469&lt;0,$H469&gt;$J469,$N469=0),"À corriger",IF($P469="","À approuver",IF($P469="Refusé","Refusée",IF($P469="Approuvé","Approuvée","À approuver"))))))</f>
        <v/>
      </c>
    </row>
    <row r="470">
      <c r="A470" s="19">
        <f>IF($B470="","",ROW()-5)</f>
        <v/>
      </c>
      <c r="B470" s="8" t="n"/>
      <c r="C470" s="13" t="n"/>
      <c r="D470" s="9" t="n"/>
      <c r="E470" s="9" t="n"/>
      <c r="F470" s="20" t="n"/>
      <c r="G470" s="20" t="n"/>
      <c r="H470" s="7" t="n"/>
      <c r="I470" s="21">
        <f>IF($B470="","",IFERROR(IF(OR(WEEKDAY($B470,2)&gt;5,COUNTIF('Paramètres'!$E$5:$E$54,$B470)&gt;0),0,VLOOKUP($C470,'Employés'!$A$5:$F$104,5,FALSE)/'Paramètres'!$B$7),0))</f>
        <v/>
      </c>
      <c r="J470" s="21">
        <f>IF(OR($F470="",$G470=""),"",IFERROR(($G470-$F470+IF($G470&lt;$F470,1,0))*24,0))</f>
        <v/>
      </c>
      <c r="K470" s="21">
        <f>IF($J470="","",IFERROR(MAX(0,$J470-$H470),0))</f>
        <v/>
      </c>
      <c r="L470" s="21">
        <f>IF($K470="","",IFERROR(MIN($K470,'Paramètres'!$B$5),0))</f>
        <v/>
      </c>
      <c r="M470" s="21">
        <f>IF($K470="","",IFERROR(MAX(0,$K470-'Paramètres'!$B$5),0))</f>
        <v/>
      </c>
      <c r="N470" s="22">
        <f>IF($C470="","",IFERROR(VLOOKUP($C470,'Employés'!$A$5:$F$104,4,FALSE),0))</f>
        <v/>
      </c>
      <c r="O470" s="22">
        <f>IF($B470="","",IFERROR(($L470*$N470)+($M470*$N470*'Paramètres'!$B$6),0))</f>
        <v/>
      </c>
      <c r="P470" s="9" t="n"/>
      <c r="Q470" s="23">
        <f>IF($B470="","",IF(OR($C470="",$D470="",$E470="",$F470="",$G470="",$H470=""),"À compléter",IF(OR($J470&lt;0,$H470&gt;$J470,$N470=0),"À corriger",IF($P470="","À approuver",IF($P470="Refusé","Refusée",IF($P470="Approuvé","Approuvée","À approuver"))))))</f>
        <v/>
      </c>
    </row>
    <row r="471">
      <c r="A471" s="19">
        <f>IF($B471="","",ROW()-5)</f>
        <v/>
      </c>
      <c r="B471" s="8" t="n"/>
      <c r="C471" s="13" t="n"/>
      <c r="D471" s="9" t="n"/>
      <c r="E471" s="9" t="n"/>
      <c r="F471" s="20" t="n"/>
      <c r="G471" s="20" t="n"/>
      <c r="H471" s="7" t="n"/>
      <c r="I471" s="21">
        <f>IF($B471="","",IFERROR(IF(OR(WEEKDAY($B471,2)&gt;5,COUNTIF('Paramètres'!$E$5:$E$54,$B471)&gt;0),0,VLOOKUP($C471,'Employés'!$A$5:$F$104,5,FALSE)/'Paramètres'!$B$7),0))</f>
        <v/>
      </c>
      <c r="J471" s="21">
        <f>IF(OR($F471="",$G471=""),"",IFERROR(($G471-$F471+IF($G471&lt;$F471,1,0))*24,0))</f>
        <v/>
      </c>
      <c r="K471" s="21">
        <f>IF($J471="","",IFERROR(MAX(0,$J471-$H471),0))</f>
        <v/>
      </c>
      <c r="L471" s="21">
        <f>IF($K471="","",IFERROR(MIN($K471,'Paramètres'!$B$5),0))</f>
        <v/>
      </c>
      <c r="M471" s="21">
        <f>IF($K471="","",IFERROR(MAX(0,$K471-'Paramètres'!$B$5),0))</f>
        <v/>
      </c>
      <c r="N471" s="22">
        <f>IF($C471="","",IFERROR(VLOOKUP($C471,'Employés'!$A$5:$F$104,4,FALSE),0))</f>
        <v/>
      </c>
      <c r="O471" s="22">
        <f>IF($B471="","",IFERROR(($L471*$N471)+($M471*$N471*'Paramètres'!$B$6),0))</f>
        <v/>
      </c>
      <c r="P471" s="9" t="n"/>
      <c r="Q471" s="23">
        <f>IF($B471="","",IF(OR($C471="",$D471="",$E471="",$F471="",$G471="",$H471=""),"À compléter",IF(OR($J471&lt;0,$H471&gt;$J471,$N471=0),"À corriger",IF($P471="","À approuver",IF($P471="Refusé","Refusée",IF($P471="Approuvé","Approuvée","À approuver"))))))</f>
        <v/>
      </c>
    </row>
    <row r="472">
      <c r="A472" s="19">
        <f>IF($B472="","",ROW()-5)</f>
        <v/>
      </c>
      <c r="B472" s="8" t="n"/>
      <c r="C472" s="13" t="n"/>
      <c r="D472" s="9" t="n"/>
      <c r="E472" s="9" t="n"/>
      <c r="F472" s="20" t="n"/>
      <c r="G472" s="20" t="n"/>
      <c r="H472" s="7" t="n"/>
      <c r="I472" s="21">
        <f>IF($B472="","",IFERROR(IF(OR(WEEKDAY($B472,2)&gt;5,COUNTIF('Paramètres'!$E$5:$E$54,$B472)&gt;0),0,VLOOKUP($C472,'Employés'!$A$5:$F$104,5,FALSE)/'Paramètres'!$B$7),0))</f>
        <v/>
      </c>
      <c r="J472" s="21">
        <f>IF(OR($F472="",$G472=""),"",IFERROR(($G472-$F472+IF($G472&lt;$F472,1,0))*24,0))</f>
        <v/>
      </c>
      <c r="K472" s="21">
        <f>IF($J472="","",IFERROR(MAX(0,$J472-$H472),0))</f>
        <v/>
      </c>
      <c r="L472" s="21">
        <f>IF($K472="","",IFERROR(MIN($K472,'Paramètres'!$B$5),0))</f>
        <v/>
      </c>
      <c r="M472" s="21">
        <f>IF($K472="","",IFERROR(MAX(0,$K472-'Paramètres'!$B$5),0))</f>
        <v/>
      </c>
      <c r="N472" s="22">
        <f>IF($C472="","",IFERROR(VLOOKUP($C472,'Employés'!$A$5:$F$104,4,FALSE),0))</f>
        <v/>
      </c>
      <c r="O472" s="22">
        <f>IF($B472="","",IFERROR(($L472*$N472)+($M472*$N472*'Paramètres'!$B$6),0))</f>
        <v/>
      </c>
      <c r="P472" s="9" t="n"/>
      <c r="Q472" s="23">
        <f>IF($B472="","",IF(OR($C472="",$D472="",$E472="",$F472="",$G472="",$H472=""),"À compléter",IF(OR($J472&lt;0,$H472&gt;$J472,$N472=0),"À corriger",IF($P472="","À approuver",IF($P472="Refusé","Refusée",IF($P472="Approuvé","Approuvée","À approuver"))))))</f>
        <v/>
      </c>
    </row>
    <row r="473">
      <c r="A473" s="19">
        <f>IF($B473="","",ROW()-5)</f>
        <v/>
      </c>
      <c r="B473" s="8" t="n"/>
      <c r="C473" s="13" t="n"/>
      <c r="D473" s="9" t="n"/>
      <c r="E473" s="9" t="n"/>
      <c r="F473" s="20" t="n"/>
      <c r="G473" s="20" t="n"/>
      <c r="H473" s="7" t="n"/>
      <c r="I473" s="21">
        <f>IF($B473="","",IFERROR(IF(OR(WEEKDAY($B473,2)&gt;5,COUNTIF('Paramètres'!$E$5:$E$54,$B473)&gt;0),0,VLOOKUP($C473,'Employés'!$A$5:$F$104,5,FALSE)/'Paramètres'!$B$7),0))</f>
        <v/>
      </c>
      <c r="J473" s="21">
        <f>IF(OR($F473="",$G473=""),"",IFERROR(($G473-$F473+IF($G473&lt;$F473,1,0))*24,0))</f>
        <v/>
      </c>
      <c r="K473" s="21">
        <f>IF($J473="","",IFERROR(MAX(0,$J473-$H473),0))</f>
        <v/>
      </c>
      <c r="L473" s="21">
        <f>IF($K473="","",IFERROR(MIN($K473,'Paramètres'!$B$5),0))</f>
        <v/>
      </c>
      <c r="M473" s="21">
        <f>IF($K473="","",IFERROR(MAX(0,$K473-'Paramètres'!$B$5),0))</f>
        <v/>
      </c>
      <c r="N473" s="22">
        <f>IF($C473="","",IFERROR(VLOOKUP($C473,'Employés'!$A$5:$F$104,4,FALSE),0))</f>
        <v/>
      </c>
      <c r="O473" s="22">
        <f>IF($B473="","",IFERROR(($L473*$N473)+($M473*$N473*'Paramètres'!$B$6),0))</f>
        <v/>
      </c>
      <c r="P473" s="9" t="n"/>
      <c r="Q473" s="23">
        <f>IF($B473="","",IF(OR($C473="",$D473="",$E473="",$F473="",$G473="",$H473=""),"À compléter",IF(OR($J473&lt;0,$H473&gt;$J473,$N473=0),"À corriger",IF($P473="","À approuver",IF($P473="Refusé","Refusée",IF($P473="Approuvé","Approuvée","À approuver"))))))</f>
        <v/>
      </c>
    </row>
    <row r="474">
      <c r="A474" s="19">
        <f>IF($B474="","",ROW()-5)</f>
        <v/>
      </c>
      <c r="B474" s="8" t="n"/>
      <c r="C474" s="13" t="n"/>
      <c r="D474" s="9" t="n"/>
      <c r="E474" s="9" t="n"/>
      <c r="F474" s="20" t="n"/>
      <c r="G474" s="20" t="n"/>
      <c r="H474" s="7" t="n"/>
      <c r="I474" s="21">
        <f>IF($B474="","",IFERROR(IF(OR(WEEKDAY($B474,2)&gt;5,COUNTIF('Paramètres'!$E$5:$E$54,$B474)&gt;0),0,VLOOKUP($C474,'Employés'!$A$5:$F$104,5,FALSE)/'Paramètres'!$B$7),0))</f>
        <v/>
      </c>
      <c r="J474" s="21">
        <f>IF(OR($F474="",$G474=""),"",IFERROR(($G474-$F474+IF($G474&lt;$F474,1,0))*24,0))</f>
        <v/>
      </c>
      <c r="K474" s="21">
        <f>IF($J474="","",IFERROR(MAX(0,$J474-$H474),0))</f>
        <v/>
      </c>
      <c r="L474" s="21">
        <f>IF($K474="","",IFERROR(MIN($K474,'Paramètres'!$B$5),0))</f>
        <v/>
      </c>
      <c r="M474" s="21">
        <f>IF($K474="","",IFERROR(MAX(0,$K474-'Paramètres'!$B$5),0))</f>
        <v/>
      </c>
      <c r="N474" s="22">
        <f>IF($C474="","",IFERROR(VLOOKUP($C474,'Employés'!$A$5:$F$104,4,FALSE),0))</f>
        <v/>
      </c>
      <c r="O474" s="22">
        <f>IF($B474="","",IFERROR(($L474*$N474)+($M474*$N474*'Paramètres'!$B$6),0))</f>
        <v/>
      </c>
      <c r="P474" s="9" t="n"/>
      <c r="Q474" s="23">
        <f>IF($B474="","",IF(OR($C474="",$D474="",$E474="",$F474="",$G474="",$H474=""),"À compléter",IF(OR($J474&lt;0,$H474&gt;$J474,$N474=0),"À corriger",IF($P474="","À approuver",IF($P474="Refusé","Refusée",IF($P474="Approuvé","Approuvée","À approuver"))))))</f>
        <v/>
      </c>
    </row>
    <row r="475">
      <c r="A475" s="19">
        <f>IF($B475="","",ROW()-5)</f>
        <v/>
      </c>
      <c r="B475" s="8" t="n"/>
      <c r="C475" s="13" t="n"/>
      <c r="D475" s="9" t="n"/>
      <c r="E475" s="9" t="n"/>
      <c r="F475" s="20" t="n"/>
      <c r="G475" s="20" t="n"/>
      <c r="H475" s="7" t="n"/>
      <c r="I475" s="21">
        <f>IF($B475="","",IFERROR(IF(OR(WEEKDAY($B475,2)&gt;5,COUNTIF('Paramètres'!$E$5:$E$54,$B475)&gt;0),0,VLOOKUP($C475,'Employés'!$A$5:$F$104,5,FALSE)/'Paramètres'!$B$7),0))</f>
        <v/>
      </c>
      <c r="J475" s="21">
        <f>IF(OR($F475="",$G475=""),"",IFERROR(($G475-$F475+IF($G475&lt;$F475,1,0))*24,0))</f>
        <v/>
      </c>
      <c r="K475" s="21">
        <f>IF($J475="","",IFERROR(MAX(0,$J475-$H475),0))</f>
        <v/>
      </c>
      <c r="L475" s="21">
        <f>IF($K475="","",IFERROR(MIN($K475,'Paramètres'!$B$5),0))</f>
        <v/>
      </c>
      <c r="M475" s="21">
        <f>IF($K475="","",IFERROR(MAX(0,$K475-'Paramètres'!$B$5),0))</f>
        <v/>
      </c>
      <c r="N475" s="22">
        <f>IF($C475="","",IFERROR(VLOOKUP($C475,'Employés'!$A$5:$F$104,4,FALSE),0))</f>
        <v/>
      </c>
      <c r="O475" s="22">
        <f>IF($B475="","",IFERROR(($L475*$N475)+($M475*$N475*'Paramètres'!$B$6),0))</f>
        <v/>
      </c>
      <c r="P475" s="9" t="n"/>
      <c r="Q475" s="23">
        <f>IF($B475="","",IF(OR($C475="",$D475="",$E475="",$F475="",$G475="",$H475=""),"À compléter",IF(OR($J475&lt;0,$H475&gt;$J475,$N475=0),"À corriger",IF($P475="","À approuver",IF($P475="Refusé","Refusée",IF($P475="Approuvé","Approuvée","À approuver"))))))</f>
        <v/>
      </c>
    </row>
    <row r="476">
      <c r="A476" s="19">
        <f>IF($B476="","",ROW()-5)</f>
        <v/>
      </c>
      <c r="B476" s="8" t="n"/>
      <c r="C476" s="13" t="n"/>
      <c r="D476" s="9" t="n"/>
      <c r="E476" s="9" t="n"/>
      <c r="F476" s="20" t="n"/>
      <c r="G476" s="20" t="n"/>
      <c r="H476" s="7" t="n"/>
      <c r="I476" s="21">
        <f>IF($B476="","",IFERROR(IF(OR(WEEKDAY($B476,2)&gt;5,COUNTIF('Paramètres'!$E$5:$E$54,$B476)&gt;0),0,VLOOKUP($C476,'Employés'!$A$5:$F$104,5,FALSE)/'Paramètres'!$B$7),0))</f>
        <v/>
      </c>
      <c r="J476" s="21">
        <f>IF(OR($F476="",$G476=""),"",IFERROR(($G476-$F476+IF($G476&lt;$F476,1,0))*24,0))</f>
        <v/>
      </c>
      <c r="K476" s="21">
        <f>IF($J476="","",IFERROR(MAX(0,$J476-$H476),0))</f>
        <v/>
      </c>
      <c r="L476" s="21">
        <f>IF($K476="","",IFERROR(MIN($K476,'Paramètres'!$B$5),0))</f>
        <v/>
      </c>
      <c r="M476" s="21">
        <f>IF($K476="","",IFERROR(MAX(0,$K476-'Paramètres'!$B$5),0))</f>
        <v/>
      </c>
      <c r="N476" s="22">
        <f>IF($C476="","",IFERROR(VLOOKUP($C476,'Employés'!$A$5:$F$104,4,FALSE),0))</f>
        <v/>
      </c>
      <c r="O476" s="22">
        <f>IF($B476="","",IFERROR(($L476*$N476)+($M476*$N476*'Paramètres'!$B$6),0))</f>
        <v/>
      </c>
      <c r="P476" s="9" t="n"/>
      <c r="Q476" s="23">
        <f>IF($B476="","",IF(OR($C476="",$D476="",$E476="",$F476="",$G476="",$H476=""),"À compléter",IF(OR($J476&lt;0,$H476&gt;$J476,$N476=0),"À corriger",IF($P476="","À approuver",IF($P476="Refusé","Refusée",IF($P476="Approuvé","Approuvée","À approuver"))))))</f>
        <v/>
      </c>
    </row>
    <row r="477">
      <c r="A477" s="19">
        <f>IF($B477="","",ROW()-5)</f>
        <v/>
      </c>
      <c r="B477" s="8" t="n"/>
      <c r="C477" s="13" t="n"/>
      <c r="D477" s="9" t="n"/>
      <c r="E477" s="9" t="n"/>
      <c r="F477" s="20" t="n"/>
      <c r="G477" s="20" t="n"/>
      <c r="H477" s="7" t="n"/>
      <c r="I477" s="21">
        <f>IF($B477="","",IFERROR(IF(OR(WEEKDAY($B477,2)&gt;5,COUNTIF('Paramètres'!$E$5:$E$54,$B477)&gt;0),0,VLOOKUP($C477,'Employés'!$A$5:$F$104,5,FALSE)/'Paramètres'!$B$7),0))</f>
        <v/>
      </c>
      <c r="J477" s="21">
        <f>IF(OR($F477="",$G477=""),"",IFERROR(($G477-$F477+IF($G477&lt;$F477,1,0))*24,0))</f>
        <v/>
      </c>
      <c r="K477" s="21">
        <f>IF($J477="","",IFERROR(MAX(0,$J477-$H477),0))</f>
        <v/>
      </c>
      <c r="L477" s="21">
        <f>IF($K477="","",IFERROR(MIN($K477,'Paramètres'!$B$5),0))</f>
        <v/>
      </c>
      <c r="M477" s="21">
        <f>IF($K477="","",IFERROR(MAX(0,$K477-'Paramètres'!$B$5),0))</f>
        <v/>
      </c>
      <c r="N477" s="22">
        <f>IF($C477="","",IFERROR(VLOOKUP($C477,'Employés'!$A$5:$F$104,4,FALSE),0))</f>
        <v/>
      </c>
      <c r="O477" s="22">
        <f>IF($B477="","",IFERROR(($L477*$N477)+($M477*$N477*'Paramètres'!$B$6),0))</f>
        <v/>
      </c>
      <c r="P477" s="9" t="n"/>
      <c r="Q477" s="23">
        <f>IF($B477="","",IF(OR($C477="",$D477="",$E477="",$F477="",$G477="",$H477=""),"À compléter",IF(OR($J477&lt;0,$H477&gt;$J477,$N477=0),"À corriger",IF($P477="","À approuver",IF($P477="Refusé","Refusée",IF($P477="Approuvé","Approuvée","À approuver"))))))</f>
        <v/>
      </c>
    </row>
    <row r="478">
      <c r="A478" s="19">
        <f>IF($B478="","",ROW()-5)</f>
        <v/>
      </c>
      <c r="B478" s="8" t="n"/>
      <c r="C478" s="13" t="n"/>
      <c r="D478" s="9" t="n"/>
      <c r="E478" s="9" t="n"/>
      <c r="F478" s="20" t="n"/>
      <c r="G478" s="20" t="n"/>
      <c r="H478" s="7" t="n"/>
      <c r="I478" s="21">
        <f>IF($B478="","",IFERROR(IF(OR(WEEKDAY($B478,2)&gt;5,COUNTIF('Paramètres'!$E$5:$E$54,$B478)&gt;0),0,VLOOKUP($C478,'Employés'!$A$5:$F$104,5,FALSE)/'Paramètres'!$B$7),0))</f>
        <v/>
      </c>
      <c r="J478" s="21">
        <f>IF(OR($F478="",$G478=""),"",IFERROR(($G478-$F478+IF($G478&lt;$F478,1,0))*24,0))</f>
        <v/>
      </c>
      <c r="K478" s="21">
        <f>IF($J478="","",IFERROR(MAX(0,$J478-$H478),0))</f>
        <v/>
      </c>
      <c r="L478" s="21">
        <f>IF($K478="","",IFERROR(MIN($K478,'Paramètres'!$B$5),0))</f>
        <v/>
      </c>
      <c r="M478" s="21">
        <f>IF($K478="","",IFERROR(MAX(0,$K478-'Paramètres'!$B$5),0))</f>
        <v/>
      </c>
      <c r="N478" s="22">
        <f>IF($C478="","",IFERROR(VLOOKUP($C478,'Employés'!$A$5:$F$104,4,FALSE),0))</f>
        <v/>
      </c>
      <c r="O478" s="22">
        <f>IF($B478="","",IFERROR(($L478*$N478)+($M478*$N478*'Paramètres'!$B$6),0))</f>
        <v/>
      </c>
      <c r="P478" s="9" t="n"/>
      <c r="Q478" s="23">
        <f>IF($B478="","",IF(OR($C478="",$D478="",$E478="",$F478="",$G478="",$H478=""),"À compléter",IF(OR($J478&lt;0,$H478&gt;$J478,$N478=0),"À corriger",IF($P478="","À approuver",IF($P478="Refusé","Refusée",IF($P478="Approuvé","Approuvée","À approuver"))))))</f>
        <v/>
      </c>
    </row>
    <row r="479">
      <c r="A479" s="19">
        <f>IF($B479="","",ROW()-5)</f>
        <v/>
      </c>
      <c r="B479" s="8" t="n"/>
      <c r="C479" s="13" t="n"/>
      <c r="D479" s="9" t="n"/>
      <c r="E479" s="9" t="n"/>
      <c r="F479" s="20" t="n"/>
      <c r="G479" s="20" t="n"/>
      <c r="H479" s="7" t="n"/>
      <c r="I479" s="21">
        <f>IF($B479="","",IFERROR(IF(OR(WEEKDAY($B479,2)&gt;5,COUNTIF('Paramètres'!$E$5:$E$54,$B479)&gt;0),0,VLOOKUP($C479,'Employés'!$A$5:$F$104,5,FALSE)/'Paramètres'!$B$7),0))</f>
        <v/>
      </c>
      <c r="J479" s="21">
        <f>IF(OR($F479="",$G479=""),"",IFERROR(($G479-$F479+IF($G479&lt;$F479,1,0))*24,0))</f>
        <v/>
      </c>
      <c r="K479" s="21">
        <f>IF($J479="","",IFERROR(MAX(0,$J479-$H479),0))</f>
        <v/>
      </c>
      <c r="L479" s="21">
        <f>IF($K479="","",IFERROR(MIN($K479,'Paramètres'!$B$5),0))</f>
        <v/>
      </c>
      <c r="M479" s="21">
        <f>IF($K479="","",IFERROR(MAX(0,$K479-'Paramètres'!$B$5),0))</f>
        <v/>
      </c>
      <c r="N479" s="22">
        <f>IF($C479="","",IFERROR(VLOOKUP($C479,'Employés'!$A$5:$F$104,4,FALSE),0))</f>
        <v/>
      </c>
      <c r="O479" s="22">
        <f>IF($B479="","",IFERROR(($L479*$N479)+($M479*$N479*'Paramètres'!$B$6),0))</f>
        <v/>
      </c>
      <c r="P479" s="9" t="n"/>
      <c r="Q479" s="23">
        <f>IF($B479="","",IF(OR($C479="",$D479="",$E479="",$F479="",$G479="",$H479=""),"À compléter",IF(OR($J479&lt;0,$H479&gt;$J479,$N479=0),"À corriger",IF($P479="","À approuver",IF($P479="Refusé","Refusée",IF($P479="Approuvé","Approuvée","À approuver"))))))</f>
        <v/>
      </c>
    </row>
    <row r="480">
      <c r="A480" s="19">
        <f>IF($B480="","",ROW()-5)</f>
        <v/>
      </c>
      <c r="B480" s="8" t="n"/>
      <c r="C480" s="13" t="n"/>
      <c r="D480" s="9" t="n"/>
      <c r="E480" s="9" t="n"/>
      <c r="F480" s="20" t="n"/>
      <c r="G480" s="20" t="n"/>
      <c r="H480" s="7" t="n"/>
      <c r="I480" s="21">
        <f>IF($B480="","",IFERROR(IF(OR(WEEKDAY($B480,2)&gt;5,COUNTIF('Paramètres'!$E$5:$E$54,$B480)&gt;0),0,VLOOKUP($C480,'Employés'!$A$5:$F$104,5,FALSE)/'Paramètres'!$B$7),0))</f>
        <v/>
      </c>
      <c r="J480" s="21">
        <f>IF(OR($F480="",$G480=""),"",IFERROR(($G480-$F480+IF($G480&lt;$F480,1,0))*24,0))</f>
        <v/>
      </c>
      <c r="K480" s="21">
        <f>IF($J480="","",IFERROR(MAX(0,$J480-$H480),0))</f>
        <v/>
      </c>
      <c r="L480" s="21">
        <f>IF($K480="","",IFERROR(MIN($K480,'Paramètres'!$B$5),0))</f>
        <v/>
      </c>
      <c r="M480" s="21">
        <f>IF($K480="","",IFERROR(MAX(0,$K480-'Paramètres'!$B$5),0))</f>
        <v/>
      </c>
      <c r="N480" s="22">
        <f>IF($C480="","",IFERROR(VLOOKUP($C480,'Employés'!$A$5:$F$104,4,FALSE),0))</f>
        <v/>
      </c>
      <c r="O480" s="22">
        <f>IF($B480="","",IFERROR(($L480*$N480)+($M480*$N480*'Paramètres'!$B$6),0))</f>
        <v/>
      </c>
      <c r="P480" s="9" t="n"/>
      <c r="Q480" s="23">
        <f>IF($B480="","",IF(OR($C480="",$D480="",$E480="",$F480="",$G480="",$H480=""),"À compléter",IF(OR($J480&lt;0,$H480&gt;$J480,$N480=0),"À corriger",IF($P480="","À approuver",IF($P480="Refusé","Refusée",IF($P480="Approuvé","Approuvée","À approuver"))))))</f>
        <v/>
      </c>
    </row>
    <row r="481">
      <c r="A481" s="19">
        <f>IF($B481="","",ROW()-5)</f>
        <v/>
      </c>
      <c r="B481" s="8" t="n"/>
      <c r="C481" s="13" t="n"/>
      <c r="D481" s="9" t="n"/>
      <c r="E481" s="9" t="n"/>
      <c r="F481" s="20" t="n"/>
      <c r="G481" s="20" t="n"/>
      <c r="H481" s="7" t="n"/>
      <c r="I481" s="21">
        <f>IF($B481="","",IFERROR(IF(OR(WEEKDAY($B481,2)&gt;5,COUNTIF('Paramètres'!$E$5:$E$54,$B481)&gt;0),0,VLOOKUP($C481,'Employés'!$A$5:$F$104,5,FALSE)/'Paramètres'!$B$7),0))</f>
        <v/>
      </c>
      <c r="J481" s="21">
        <f>IF(OR($F481="",$G481=""),"",IFERROR(($G481-$F481+IF($G481&lt;$F481,1,0))*24,0))</f>
        <v/>
      </c>
      <c r="K481" s="21">
        <f>IF($J481="","",IFERROR(MAX(0,$J481-$H481),0))</f>
        <v/>
      </c>
      <c r="L481" s="21">
        <f>IF($K481="","",IFERROR(MIN($K481,'Paramètres'!$B$5),0))</f>
        <v/>
      </c>
      <c r="M481" s="21">
        <f>IF($K481="","",IFERROR(MAX(0,$K481-'Paramètres'!$B$5),0))</f>
        <v/>
      </c>
      <c r="N481" s="22">
        <f>IF($C481="","",IFERROR(VLOOKUP($C481,'Employés'!$A$5:$F$104,4,FALSE),0))</f>
        <v/>
      </c>
      <c r="O481" s="22">
        <f>IF($B481="","",IFERROR(($L481*$N481)+($M481*$N481*'Paramètres'!$B$6),0))</f>
        <v/>
      </c>
      <c r="P481" s="9" t="n"/>
      <c r="Q481" s="23">
        <f>IF($B481="","",IF(OR($C481="",$D481="",$E481="",$F481="",$G481="",$H481=""),"À compléter",IF(OR($J481&lt;0,$H481&gt;$J481,$N481=0),"À corriger",IF($P481="","À approuver",IF($P481="Refusé","Refusée",IF($P481="Approuvé","Approuvée","À approuver"))))))</f>
        <v/>
      </c>
    </row>
    <row r="482">
      <c r="A482" s="19">
        <f>IF($B482="","",ROW()-5)</f>
        <v/>
      </c>
      <c r="B482" s="8" t="n"/>
      <c r="C482" s="13" t="n"/>
      <c r="D482" s="9" t="n"/>
      <c r="E482" s="9" t="n"/>
      <c r="F482" s="20" t="n"/>
      <c r="G482" s="20" t="n"/>
      <c r="H482" s="7" t="n"/>
      <c r="I482" s="21">
        <f>IF($B482="","",IFERROR(IF(OR(WEEKDAY($B482,2)&gt;5,COUNTIF('Paramètres'!$E$5:$E$54,$B482)&gt;0),0,VLOOKUP($C482,'Employés'!$A$5:$F$104,5,FALSE)/'Paramètres'!$B$7),0))</f>
        <v/>
      </c>
      <c r="J482" s="21">
        <f>IF(OR($F482="",$G482=""),"",IFERROR(($G482-$F482+IF($G482&lt;$F482,1,0))*24,0))</f>
        <v/>
      </c>
      <c r="K482" s="21">
        <f>IF($J482="","",IFERROR(MAX(0,$J482-$H482),0))</f>
        <v/>
      </c>
      <c r="L482" s="21">
        <f>IF($K482="","",IFERROR(MIN($K482,'Paramètres'!$B$5),0))</f>
        <v/>
      </c>
      <c r="M482" s="21">
        <f>IF($K482="","",IFERROR(MAX(0,$K482-'Paramètres'!$B$5),0))</f>
        <v/>
      </c>
      <c r="N482" s="22">
        <f>IF($C482="","",IFERROR(VLOOKUP($C482,'Employés'!$A$5:$F$104,4,FALSE),0))</f>
        <v/>
      </c>
      <c r="O482" s="22">
        <f>IF($B482="","",IFERROR(($L482*$N482)+($M482*$N482*'Paramètres'!$B$6),0))</f>
        <v/>
      </c>
      <c r="P482" s="9" t="n"/>
      <c r="Q482" s="23">
        <f>IF($B482="","",IF(OR($C482="",$D482="",$E482="",$F482="",$G482="",$H482=""),"À compléter",IF(OR($J482&lt;0,$H482&gt;$J482,$N482=0),"À corriger",IF($P482="","À approuver",IF($P482="Refusé","Refusée",IF($P482="Approuvé","Approuvée","À approuver"))))))</f>
        <v/>
      </c>
    </row>
    <row r="483">
      <c r="A483" s="19">
        <f>IF($B483="","",ROW()-5)</f>
        <v/>
      </c>
      <c r="B483" s="8" t="n"/>
      <c r="C483" s="13" t="n"/>
      <c r="D483" s="9" t="n"/>
      <c r="E483" s="9" t="n"/>
      <c r="F483" s="20" t="n"/>
      <c r="G483" s="20" t="n"/>
      <c r="H483" s="7" t="n"/>
      <c r="I483" s="21">
        <f>IF($B483="","",IFERROR(IF(OR(WEEKDAY($B483,2)&gt;5,COUNTIF('Paramètres'!$E$5:$E$54,$B483)&gt;0),0,VLOOKUP($C483,'Employés'!$A$5:$F$104,5,FALSE)/'Paramètres'!$B$7),0))</f>
        <v/>
      </c>
      <c r="J483" s="21">
        <f>IF(OR($F483="",$G483=""),"",IFERROR(($G483-$F483+IF($G483&lt;$F483,1,0))*24,0))</f>
        <v/>
      </c>
      <c r="K483" s="21">
        <f>IF($J483="","",IFERROR(MAX(0,$J483-$H483),0))</f>
        <v/>
      </c>
      <c r="L483" s="21">
        <f>IF($K483="","",IFERROR(MIN($K483,'Paramètres'!$B$5),0))</f>
        <v/>
      </c>
      <c r="M483" s="21">
        <f>IF($K483="","",IFERROR(MAX(0,$K483-'Paramètres'!$B$5),0))</f>
        <v/>
      </c>
      <c r="N483" s="22">
        <f>IF($C483="","",IFERROR(VLOOKUP($C483,'Employés'!$A$5:$F$104,4,FALSE),0))</f>
        <v/>
      </c>
      <c r="O483" s="22">
        <f>IF($B483="","",IFERROR(($L483*$N483)+($M483*$N483*'Paramètres'!$B$6),0))</f>
        <v/>
      </c>
      <c r="P483" s="9" t="n"/>
      <c r="Q483" s="23">
        <f>IF($B483="","",IF(OR($C483="",$D483="",$E483="",$F483="",$G483="",$H483=""),"À compléter",IF(OR($J483&lt;0,$H483&gt;$J483,$N483=0),"À corriger",IF($P483="","À approuver",IF($P483="Refusé","Refusée",IF($P483="Approuvé","Approuvée","À approuver"))))))</f>
        <v/>
      </c>
    </row>
    <row r="484">
      <c r="A484" s="19">
        <f>IF($B484="","",ROW()-5)</f>
        <v/>
      </c>
      <c r="B484" s="8" t="n"/>
      <c r="C484" s="13" t="n"/>
      <c r="D484" s="9" t="n"/>
      <c r="E484" s="9" t="n"/>
      <c r="F484" s="20" t="n"/>
      <c r="G484" s="20" t="n"/>
      <c r="H484" s="7" t="n"/>
      <c r="I484" s="21">
        <f>IF($B484="","",IFERROR(IF(OR(WEEKDAY($B484,2)&gt;5,COUNTIF('Paramètres'!$E$5:$E$54,$B484)&gt;0),0,VLOOKUP($C484,'Employés'!$A$5:$F$104,5,FALSE)/'Paramètres'!$B$7),0))</f>
        <v/>
      </c>
      <c r="J484" s="21">
        <f>IF(OR($F484="",$G484=""),"",IFERROR(($G484-$F484+IF($G484&lt;$F484,1,0))*24,0))</f>
        <v/>
      </c>
      <c r="K484" s="21">
        <f>IF($J484="","",IFERROR(MAX(0,$J484-$H484),0))</f>
        <v/>
      </c>
      <c r="L484" s="21">
        <f>IF($K484="","",IFERROR(MIN($K484,'Paramètres'!$B$5),0))</f>
        <v/>
      </c>
      <c r="M484" s="21">
        <f>IF($K484="","",IFERROR(MAX(0,$K484-'Paramètres'!$B$5),0))</f>
        <v/>
      </c>
      <c r="N484" s="22">
        <f>IF($C484="","",IFERROR(VLOOKUP($C484,'Employés'!$A$5:$F$104,4,FALSE),0))</f>
        <v/>
      </c>
      <c r="O484" s="22">
        <f>IF($B484="","",IFERROR(($L484*$N484)+($M484*$N484*'Paramètres'!$B$6),0))</f>
        <v/>
      </c>
      <c r="P484" s="9" t="n"/>
      <c r="Q484" s="23">
        <f>IF($B484="","",IF(OR($C484="",$D484="",$E484="",$F484="",$G484="",$H484=""),"À compléter",IF(OR($J484&lt;0,$H484&gt;$J484,$N484=0),"À corriger",IF($P484="","À approuver",IF($P484="Refusé","Refusée",IF($P484="Approuvé","Approuvée","À approuver"))))))</f>
        <v/>
      </c>
    </row>
    <row r="485">
      <c r="A485" s="19">
        <f>IF($B485="","",ROW()-5)</f>
        <v/>
      </c>
      <c r="B485" s="8" t="n"/>
      <c r="C485" s="13" t="n"/>
      <c r="D485" s="9" t="n"/>
      <c r="E485" s="9" t="n"/>
      <c r="F485" s="20" t="n"/>
      <c r="G485" s="20" t="n"/>
      <c r="H485" s="7" t="n"/>
      <c r="I485" s="21">
        <f>IF($B485="","",IFERROR(IF(OR(WEEKDAY($B485,2)&gt;5,COUNTIF('Paramètres'!$E$5:$E$54,$B485)&gt;0),0,VLOOKUP($C485,'Employés'!$A$5:$F$104,5,FALSE)/'Paramètres'!$B$7),0))</f>
        <v/>
      </c>
      <c r="J485" s="21">
        <f>IF(OR($F485="",$G485=""),"",IFERROR(($G485-$F485+IF($G485&lt;$F485,1,0))*24,0))</f>
        <v/>
      </c>
      <c r="K485" s="21">
        <f>IF($J485="","",IFERROR(MAX(0,$J485-$H485),0))</f>
        <v/>
      </c>
      <c r="L485" s="21">
        <f>IF($K485="","",IFERROR(MIN($K485,'Paramètres'!$B$5),0))</f>
        <v/>
      </c>
      <c r="M485" s="21">
        <f>IF($K485="","",IFERROR(MAX(0,$K485-'Paramètres'!$B$5),0))</f>
        <v/>
      </c>
      <c r="N485" s="22">
        <f>IF($C485="","",IFERROR(VLOOKUP($C485,'Employés'!$A$5:$F$104,4,FALSE),0))</f>
        <v/>
      </c>
      <c r="O485" s="22">
        <f>IF($B485="","",IFERROR(($L485*$N485)+($M485*$N485*'Paramètres'!$B$6),0))</f>
        <v/>
      </c>
      <c r="P485" s="9" t="n"/>
      <c r="Q485" s="23">
        <f>IF($B485="","",IF(OR($C485="",$D485="",$E485="",$F485="",$G485="",$H485=""),"À compléter",IF(OR($J485&lt;0,$H485&gt;$J485,$N485=0),"À corriger",IF($P485="","À approuver",IF($P485="Refusé","Refusée",IF($P485="Approuvé","Approuvée","À approuver"))))))</f>
        <v/>
      </c>
    </row>
    <row r="486">
      <c r="A486" s="19">
        <f>IF($B486="","",ROW()-5)</f>
        <v/>
      </c>
      <c r="B486" s="8" t="n"/>
      <c r="C486" s="13" t="n"/>
      <c r="D486" s="9" t="n"/>
      <c r="E486" s="9" t="n"/>
      <c r="F486" s="20" t="n"/>
      <c r="G486" s="20" t="n"/>
      <c r="H486" s="7" t="n"/>
      <c r="I486" s="21">
        <f>IF($B486="","",IFERROR(IF(OR(WEEKDAY($B486,2)&gt;5,COUNTIF('Paramètres'!$E$5:$E$54,$B486)&gt;0),0,VLOOKUP($C486,'Employés'!$A$5:$F$104,5,FALSE)/'Paramètres'!$B$7),0))</f>
        <v/>
      </c>
      <c r="J486" s="21">
        <f>IF(OR($F486="",$G486=""),"",IFERROR(($G486-$F486+IF($G486&lt;$F486,1,0))*24,0))</f>
        <v/>
      </c>
      <c r="K486" s="21">
        <f>IF($J486="","",IFERROR(MAX(0,$J486-$H486),0))</f>
        <v/>
      </c>
      <c r="L486" s="21">
        <f>IF($K486="","",IFERROR(MIN($K486,'Paramètres'!$B$5),0))</f>
        <v/>
      </c>
      <c r="M486" s="21">
        <f>IF($K486="","",IFERROR(MAX(0,$K486-'Paramètres'!$B$5),0))</f>
        <v/>
      </c>
      <c r="N486" s="22">
        <f>IF($C486="","",IFERROR(VLOOKUP($C486,'Employés'!$A$5:$F$104,4,FALSE),0))</f>
        <v/>
      </c>
      <c r="O486" s="22">
        <f>IF($B486="","",IFERROR(($L486*$N486)+($M486*$N486*'Paramètres'!$B$6),0))</f>
        <v/>
      </c>
      <c r="P486" s="9" t="n"/>
      <c r="Q486" s="23">
        <f>IF($B486="","",IF(OR($C486="",$D486="",$E486="",$F486="",$G486="",$H486=""),"À compléter",IF(OR($J486&lt;0,$H486&gt;$J486,$N486=0),"À corriger",IF($P486="","À approuver",IF($P486="Refusé","Refusée",IF($P486="Approuvé","Approuvée","À approuver"))))))</f>
        <v/>
      </c>
    </row>
    <row r="487">
      <c r="A487" s="19">
        <f>IF($B487="","",ROW()-5)</f>
        <v/>
      </c>
      <c r="B487" s="8" t="n"/>
      <c r="C487" s="13" t="n"/>
      <c r="D487" s="9" t="n"/>
      <c r="E487" s="9" t="n"/>
      <c r="F487" s="20" t="n"/>
      <c r="G487" s="20" t="n"/>
      <c r="H487" s="7" t="n"/>
      <c r="I487" s="21">
        <f>IF($B487="","",IFERROR(IF(OR(WEEKDAY($B487,2)&gt;5,COUNTIF('Paramètres'!$E$5:$E$54,$B487)&gt;0),0,VLOOKUP($C487,'Employés'!$A$5:$F$104,5,FALSE)/'Paramètres'!$B$7),0))</f>
        <v/>
      </c>
      <c r="J487" s="21">
        <f>IF(OR($F487="",$G487=""),"",IFERROR(($G487-$F487+IF($G487&lt;$F487,1,0))*24,0))</f>
        <v/>
      </c>
      <c r="K487" s="21">
        <f>IF($J487="","",IFERROR(MAX(0,$J487-$H487),0))</f>
        <v/>
      </c>
      <c r="L487" s="21">
        <f>IF($K487="","",IFERROR(MIN($K487,'Paramètres'!$B$5),0))</f>
        <v/>
      </c>
      <c r="M487" s="21">
        <f>IF($K487="","",IFERROR(MAX(0,$K487-'Paramètres'!$B$5),0))</f>
        <v/>
      </c>
      <c r="N487" s="22">
        <f>IF($C487="","",IFERROR(VLOOKUP($C487,'Employés'!$A$5:$F$104,4,FALSE),0))</f>
        <v/>
      </c>
      <c r="O487" s="22">
        <f>IF($B487="","",IFERROR(($L487*$N487)+($M487*$N487*'Paramètres'!$B$6),0))</f>
        <v/>
      </c>
      <c r="P487" s="9" t="n"/>
      <c r="Q487" s="23">
        <f>IF($B487="","",IF(OR($C487="",$D487="",$E487="",$F487="",$G487="",$H487=""),"À compléter",IF(OR($J487&lt;0,$H487&gt;$J487,$N487=0),"À corriger",IF($P487="","À approuver",IF($P487="Refusé","Refusée",IF($P487="Approuvé","Approuvée","À approuver"))))))</f>
        <v/>
      </c>
    </row>
    <row r="488">
      <c r="A488" s="19">
        <f>IF($B488="","",ROW()-5)</f>
        <v/>
      </c>
      <c r="B488" s="8" t="n"/>
      <c r="C488" s="13" t="n"/>
      <c r="D488" s="9" t="n"/>
      <c r="E488" s="9" t="n"/>
      <c r="F488" s="20" t="n"/>
      <c r="G488" s="20" t="n"/>
      <c r="H488" s="7" t="n"/>
      <c r="I488" s="21">
        <f>IF($B488="","",IFERROR(IF(OR(WEEKDAY($B488,2)&gt;5,COUNTIF('Paramètres'!$E$5:$E$54,$B488)&gt;0),0,VLOOKUP($C488,'Employés'!$A$5:$F$104,5,FALSE)/'Paramètres'!$B$7),0))</f>
        <v/>
      </c>
      <c r="J488" s="21">
        <f>IF(OR($F488="",$G488=""),"",IFERROR(($G488-$F488+IF($G488&lt;$F488,1,0))*24,0))</f>
        <v/>
      </c>
      <c r="K488" s="21">
        <f>IF($J488="","",IFERROR(MAX(0,$J488-$H488),0))</f>
        <v/>
      </c>
      <c r="L488" s="21">
        <f>IF($K488="","",IFERROR(MIN($K488,'Paramètres'!$B$5),0))</f>
        <v/>
      </c>
      <c r="M488" s="21">
        <f>IF($K488="","",IFERROR(MAX(0,$K488-'Paramètres'!$B$5),0))</f>
        <v/>
      </c>
      <c r="N488" s="22">
        <f>IF($C488="","",IFERROR(VLOOKUP($C488,'Employés'!$A$5:$F$104,4,FALSE),0))</f>
        <v/>
      </c>
      <c r="O488" s="22">
        <f>IF($B488="","",IFERROR(($L488*$N488)+($M488*$N488*'Paramètres'!$B$6),0))</f>
        <v/>
      </c>
      <c r="P488" s="9" t="n"/>
      <c r="Q488" s="23">
        <f>IF($B488="","",IF(OR($C488="",$D488="",$E488="",$F488="",$G488="",$H488=""),"À compléter",IF(OR($J488&lt;0,$H488&gt;$J488,$N488=0),"À corriger",IF($P488="","À approuver",IF($P488="Refusé","Refusée",IF($P488="Approuvé","Approuvée","À approuver"))))))</f>
        <v/>
      </c>
    </row>
    <row r="489">
      <c r="A489" s="19">
        <f>IF($B489="","",ROW()-5)</f>
        <v/>
      </c>
      <c r="B489" s="8" t="n"/>
      <c r="C489" s="13" t="n"/>
      <c r="D489" s="9" t="n"/>
      <c r="E489" s="9" t="n"/>
      <c r="F489" s="20" t="n"/>
      <c r="G489" s="20" t="n"/>
      <c r="H489" s="7" t="n"/>
      <c r="I489" s="21">
        <f>IF($B489="","",IFERROR(IF(OR(WEEKDAY($B489,2)&gt;5,COUNTIF('Paramètres'!$E$5:$E$54,$B489)&gt;0),0,VLOOKUP($C489,'Employés'!$A$5:$F$104,5,FALSE)/'Paramètres'!$B$7),0))</f>
        <v/>
      </c>
      <c r="J489" s="21">
        <f>IF(OR($F489="",$G489=""),"",IFERROR(($G489-$F489+IF($G489&lt;$F489,1,0))*24,0))</f>
        <v/>
      </c>
      <c r="K489" s="21">
        <f>IF($J489="","",IFERROR(MAX(0,$J489-$H489),0))</f>
        <v/>
      </c>
      <c r="L489" s="21">
        <f>IF($K489="","",IFERROR(MIN($K489,'Paramètres'!$B$5),0))</f>
        <v/>
      </c>
      <c r="M489" s="21">
        <f>IF($K489="","",IFERROR(MAX(0,$K489-'Paramètres'!$B$5),0))</f>
        <v/>
      </c>
      <c r="N489" s="22">
        <f>IF($C489="","",IFERROR(VLOOKUP($C489,'Employés'!$A$5:$F$104,4,FALSE),0))</f>
        <v/>
      </c>
      <c r="O489" s="22">
        <f>IF($B489="","",IFERROR(($L489*$N489)+($M489*$N489*'Paramètres'!$B$6),0))</f>
        <v/>
      </c>
      <c r="P489" s="9" t="n"/>
      <c r="Q489" s="23">
        <f>IF($B489="","",IF(OR($C489="",$D489="",$E489="",$F489="",$G489="",$H489=""),"À compléter",IF(OR($J489&lt;0,$H489&gt;$J489,$N489=0),"À corriger",IF($P489="","À approuver",IF($P489="Refusé","Refusée",IF($P489="Approuvé","Approuvée","À approuver"))))))</f>
        <v/>
      </c>
    </row>
    <row r="490">
      <c r="A490" s="19">
        <f>IF($B490="","",ROW()-5)</f>
        <v/>
      </c>
      <c r="B490" s="8" t="n"/>
      <c r="C490" s="13" t="n"/>
      <c r="D490" s="9" t="n"/>
      <c r="E490" s="9" t="n"/>
      <c r="F490" s="20" t="n"/>
      <c r="G490" s="20" t="n"/>
      <c r="H490" s="7" t="n"/>
      <c r="I490" s="21">
        <f>IF($B490="","",IFERROR(IF(OR(WEEKDAY($B490,2)&gt;5,COUNTIF('Paramètres'!$E$5:$E$54,$B490)&gt;0),0,VLOOKUP($C490,'Employés'!$A$5:$F$104,5,FALSE)/'Paramètres'!$B$7),0))</f>
        <v/>
      </c>
      <c r="J490" s="21">
        <f>IF(OR($F490="",$G490=""),"",IFERROR(($G490-$F490+IF($G490&lt;$F490,1,0))*24,0))</f>
        <v/>
      </c>
      <c r="K490" s="21">
        <f>IF($J490="","",IFERROR(MAX(0,$J490-$H490),0))</f>
        <v/>
      </c>
      <c r="L490" s="21">
        <f>IF($K490="","",IFERROR(MIN($K490,'Paramètres'!$B$5),0))</f>
        <v/>
      </c>
      <c r="M490" s="21">
        <f>IF($K490="","",IFERROR(MAX(0,$K490-'Paramètres'!$B$5),0))</f>
        <v/>
      </c>
      <c r="N490" s="22">
        <f>IF($C490="","",IFERROR(VLOOKUP($C490,'Employés'!$A$5:$F$104,4,FALSE),0))</f>
        <v/>
      </c>
      <c r="O490" s="22">
        <f>IF($B490="","",IFERROR(($L490*$N490)+($M490*$N490*'Paramètres'!$B$6),0))</f>
        <v/>
      </c>
      <c r="P490" s="9" t="n"/>
      <c r="Q490" s="23">
        <f>IF($B490="","",IF(OR($C490="",$D490="",$E490="",$F490="",$G490="",$H490=""),"À compléter",IF(OR($J490&lt;0,$H490&gt;$J490,$N490=0),"À corriger",IF($P490="","À approuver",IF($P490="Refusé","Refusée",IF($P490="Approuvé","Approuvée","À approuver"))))))</f>
        <v/>
      </c>
    </row>
    <row r="491">
      <c r="A491" s="19">
        <f>IF($B491="","",ROW()-5)</f>
        <v/>
      </c>
      <c r="B491" s="8" t="n"/>
      <c r="C491" s="13" t="n"/>
      <c r="D491" s="9" t="n"/>
      <c r="E491" s="9" t="n"/>
      <c r="F491" s="20" t="n"/>
      <c r="G491" s="20" t="n"/>
      <c r="H491" s="7" t="n"/>
      <c r="I491" s="21">
        <f>IF($B491="","",IFERROR(IF(OR(WEEKDAY($B491,2)&gt;5,COUNTIF('Paramètres'!$E$5:$E$54,$B491)&gt;0),0,VLOOKUP($C491,'Employés'!$A$5:$F$104,5,FALSE)/'Paramètres'!$B$7),0))</f>
        <v/>
      </c>
      <c r="J491" s="21">
        <f>IF(OR($F491="",$G491=""),"",IFERROR(($G491-$F491+IF($G491&lt;$F491,1,0))*24,0))</f>
        <v/>
      </c>
      <c r="K491" s="21">
        <f>IF($J491="","",IFERROR(MAX(0,$J491-$H491),0))</f>
        <v/>
      </c>
      <c r="L491" s="21">
        <f>IF($K491="","",IFERROR(MIN($K491,'Paramètres'!$B$5),0))</f>
        <v/>
      </c>
      <c r="M491" s="21">
        <f>IF($K491="","",IFERROR(MAX(0,$K491-'Paramètres'!$B$5),0))</f>
        <v/>
      </c>
      <c r="N491" s="22">
        <f>IF($C491="","",IFERROR(VLOOKUP($C491,'Employés'!$A$5:$F$104,4,FALSE),0))</f>
        <v/>
      </c>
      <c r="O491" s="22">
        <f>IF($B491="","",IFERROR(($L491*$N491)+($M491*$N491*'Paramètres'!$B$6),0))</f>
        <v/>
      </c>
      <c r="P491" s="9" t="n"/>
      <c r="Q491" s="23">
        <f>IF($B491="","",IF(OR($C491="",$D491="",$E491="",$F491="",$G491="",$H491=""),"À compléter",IF(OR($J491&lt;0,$H491&gt;$J491,$N491=0),"À corriger",IF($P491="","À approuver",IF($P491="Refusé","Refusée",IF($P491="Approuvé","Approuvée","À approuver"))))))</f>
        <v/>
      </c>
    </row>
    <row r="492">
      <c r="A492" s="19">
        <f>IF($B492="","",ROW()-5)</f>
        <v/>
      </c>
      <c r="B492" s="8" t="n"/>
      <c r="C492" s="13" t="n"/>
      <c r="D492" s="9" t="n"/>
      <c r="E492" s="9" t="n"/>
      <c r="F492" s="20" t="n"/>
      <c r="G492" s="20" t="n"/>
      <c r="H492" s="7" t="n"/>
      <c r="I492" s="21">
        <f>IF($B492="","",IFERROR(IF(OR(WEEKDAY($B492,2)&gt;5,COUNTIF('Paramètres'!$E$5:$E$54,$B492)&gt;0),0,VLOOKUP($C492,'Employés'!$A$5:$F$104,5,FALSE)/'Paramètres'!$B$7),0))</f>
        <v/>
      </c>
      <c r="J492" s="21">
        <f>IF(OR($F492="",$G492=""),"",IFERROR(($G492-$F492+IF($G492&lt;$F492,1,0))*24,0))</f>
        <v/>
      </c>
      <c r="K492" s="21">
        <f>IF($J492="","",IFERROR(MAX(0,$J492-$H492),0))</f>
        <v/>
      </c>
      <c r="L492" s="21">
        <f>IF($K492="","",IFERROR(MIN($K492,'Paramètres'!$B$5),0))</f>
        <v/>
      </c>
      <c r="M492" s="21">
        <f>IF($K492="","",IFERROR(MAX(0,$K492-'Paramètres'!$B$5),0))</f>
        <v/>
      </c>
      <c r="N492" s="22">
        <f>IF($C492="","",IFERROR(VLOOKUP($C492,'Employés'!$A$5:$F$104,4,FALSE),0))</f>
        <v/>
      </c>
      <c r="O492" s="22">
        <f>IF($B492="","",IFERROR(($L492*$N492)+($M492*$N492*'Paramètres'!$B$6),0))</f>
        <v/>
      </c>
      <c r="P492" s="9" t="n"/>
      <c r="Q492" s="23">
        <f>IF($B492="","",IF(OR($C492="",$D492="",$E492="",$F492="",$G492="",$H492=""),"À compléter",IF(OR($J492&lt;0,$H492&gt;$J492,$N492=0),"À corriger",IF($P492="","À approuver",IF($P492="Refusé","Refusée",IF($P492="Approuvé","Approuvée","À approuver"))))))</f>
        <v/>
      </c>
    </row>
    <row r="493">
      <c r="A493" s="19">
        <f>IF($B493="","",ROW()-5)</f>
        <v/>
      </c>
      <c r="B493" s="8" t="n"/>
      <c r="C493" s="13" t="n"/>
      <c r="D493" s="9" t="n"/>
      <c r="E493" s="9" t="n"/>
      <c r="F493" s="20" t="n"/>
      <c r="G493" s="20" t="n"/>
      <c r="H493" s="7" t="n"/>
      <c r="I493" s="21">
        <f>IF($B493="","",IFERROR(IF(OR(WEEKDAY($B493,2)&gt;5,COUNTIF('Paramètres'!$E$5:$E$54,$B493)&gt;0),0,VLOOKUP($C493,'Employés'!$A$5:$F$104,5,FALSE)/'Paramètres'!$B$7),0))</f>
        <v/>
      </c>
      <c r="J493" s="21">
        <f>IF(OR($F493="",$G493=""),"",IFERROR(($G493-$F493+IF($G493&lt;$F493,1,0))*24,0))</f>
        <v/>
      </c>
      <c r="K493" s="21">
        <f>IF($J493="","",IFERROR(MAX(0,$J493-$H493),0))</f>
        <v/>
      </c>
      <c r="L493" s="21">
        <f>IF($K493="","",IFERROR(MIN($K493,'Paramètres'!$B$5),0))</f>
        <v/>
      </c>
      <c r="M493" s="21">
        <f>IF($K493="","",IFERROR(MAX(0,$K493-'Paramètres'!$B$5),0))</f>
        <v/>
      </c>
      <c r="N493" s="22">
        <f>IF($C493="","",IFERROR(VLOOKUP($C493,'Employés'!$A$5:$F$104,4,FALSE),0))</f>
        <v/>
      </c>
      <c r="O493" s="22">
        <f>IF($B493="","",IFERROR(($L493*$N493)+($M493*$N493*'Paramètres'!$B$6),0))</f>
        <v/>
      </c>
      <c r="P493" s="9" t="n"/>
      <c r="Q493" s="23">
        <f>IF($B493="","",IF(OR($C493="",$D493="",$E493="",$F493="",$G493="",$H493=""),"À compléter",IF(OR($J493&lt;0,$H493&gt;$J493,$N493=0),"À corriger",IF($P493="","À approuver",IF($P493="Refusé","Refusée",IF($P493="Approuvé","Approuvée","À approuver"))))))</f>
        <v/>
      </c>
    </row>
    <row r="494">
      <c r="A494" s="19">
        <f>IF($B494="","",ROW()-5)</f>
        <v/>
      </c>
      <c r="B494" s="8" t="n"/>
      <c r="C494" s="13" t="n"/>
      <c r="D494" s="9" t="n"/>
      <c r="E494" s="9" t="n"/>
      <c r="F494" s="20" t="n"/>
      <c r="G494" s="20" t="n"/>
      <c r="H494" s="7" t="n"/>
      <c r="I494" s="21">
        <f>IF($B494="","",IFERROR(IF(OR(WEEKDAY($B494,2)&gt;5,COUNTIF('Paramètres'!$E$5:$E$54,$B494)&gt;0),0,VLOOKUP($C494,'Employés'!$A$5:$F$104,5,FALSE)/'Paramètres'!$B$7),0))</f>
        <v/>
      </c>
      <c r="J494" s="21">
        <f>IF(OR($F494="",$G494=""),"",IFERROR(($G494-$F494+IF($G494&lt;$F494,1,0))*24,0))</f>
        <v/>
      </c>
      <c r="K494" s="21">
        <f>IF($J494="","",IFERROR(MAX(0,$J494-$H494),0))</f>
        <v/>
      </c>
      <c r="L494" s="21">
        <f>IF($K494="","",IFERROR(MIN($K494,'Paramètres'!$B$5),0))</f>
        <v/>
      </c>
      <c r="M494" s="21">
        <f>IF($K494="","",IFERROR(MAX(0,$K494-'Paramètres'!$B$5),0))</f>
        <v/>
      </c>
      <c r="N494" s="22">
        <f>IF($C494="","",IFERROR(VLOOKUP($C494,'Employés'!$A$5:$F$104,4,FALSE),0))</f>
        <v/>
      </c>
      <c r="O494" s="22">
        <f>IF($B494="","",IFERROR(($L494*$N494)+($M494*$N494*'Paramètres'!$B$6),0))</f>
        <v/>
      </c>
      <c r="P494" s="9" t="n"/>
      <c r="Q494" s="23">
        <f>IF($B494="","",IF(OR($C494="",$D494="",$E494="",$F494="",$G494="",$H494=""),"À compléter",IF(OR($J494&lt;0,$H494&gt;$J494,$N494=0),"À corriger",IF($P494="","À approuver",IF($P494="Refusé","Refusée",IF($P494="Approuvé","Approuvée","À approuver"))))))</f>
        <v/>
      </c>
    </row>
    <row r="495">
      <c r="A495" s="19">
        <f>IF($B495="","",ROW()-5)</f>
        <v/>
      </c>
      <c r="B495" s="8" t="n"/>
      <c r="C495" s="13" t="n"/>
      <c r="D495" s="9" t="n"/>
      <c r="E495" s="9" t="n"/>
      <c r="F495" s="20" t="n"/>
      <c r="G495" s="20" t="n"/>
      <c r="H495" s="7" t="n"/>
      <c r="I495" s="21">
        <f>IF($B495="","",IFERROR(IF(OR(WEEKDAY($B495,2)&gt;5,COUNTIF('Paramètres'!$E$5:$E$54,$B495)&gt;0),0,VLOOKUP($C495,'Employés'!$A$5:$F$104,5,FALSE)/'Paramètres'!$B$7),0))</f>
        <v/>
      </c>
      <c r="J495" s="21">
        <f>IF(OR($F495="",$G495=""),"",IFERROR(($G495-$F495+IF($G495&lt;$F495,1,0))*24,0))</f>
        <v/>
      </c>
      <c r="K495" s="21">
        <f>IF($J495="","",IFERROR(MAX(0,$J495-$H495),0))</f>
        <v/>
      </c>
      <c r="L495" s="21">
        <f>IF($K495="","",IFERROR(MIN($K495,'Paramètres'!$B$5),0))</f>
        <v/>
      </c>
      <c r="M495" s="21">
        <f>IF($K495="","",IFERROR(MAX(0,$K495-'Paramètres'!$B$5),0))</f>
        <v/>
      </c>
      <c r="N495" s="22">
        <f>IF($C495="","",IFERROR(VLOOKUP($C495,'Employés'!$A$5:$F$104,4,FALSE),0))</f>
        <v/>
      </c>
      <c r="O495" s="22">
        <f>IF($B495="","",IFERROR(($L495*$N495)+($M495*$N495*'Paramètres'!$B$6),0))</f>
        <v/>
      </c>
      <c r="P495" s="9" t="n"/>
      <c r="Q495" s="23">
        <f>IF($B495="","",IF(OR($C495="",$D495="",$E495="",$F495="",$G495="",$H495=""),"À compléter",IF(OR($J495&lt;0,$H495&gt;$J495,$N495=0),"À corriger",IF($P495="","À approuver",IF($P495="Refusé","Refusée",IF($P495="Approuvé","Approuvée","À approuver"))))))</f>
        <v/>
      </c>
    </row>
    <row r="496">
      <c r="A496" s="19">
        <f>IF($B496="","",ROW()-5)</f>
        <v/>
      </c>
      <c r="B496" s="8" t="n"/>
      <c r="C496" s="13" t="n"/>
      <c r="D496" s="9" t="n"/>
      <c r="E496" s="9" t="n"/>
      <c r="F496" s="20" t="n"/>
      <c r="G496" s="20" t="n"/>
      <c r="H496" s="7" t="n"/>
      <c r="I496" s="21">
        <f>IF($B496="","",IFERROR(IF(OR(WEEKDAY($B496,2)&gt;5,COUNTIF('Paramètres'!$E$5:$E$54,$B496)&gt;0),0,VLOOKUP($C496,'Employés'!$A$5:$F$104,5,FALSE)/'Paramètres'!$B$7),0))</f>
        <v/>
      </c>
      <c r="J496" s="21">
        <f>IF(OR($F496="",$G496=""),"",IFERROR(($G496-$F496+IF($G496&lt;$F496,1,0))*24,0))</f>
        <v/>
      </c>
      <c r="K496" s="21">
        <f>IF($J496="","",IFERROR(MAX(0,$J496-$H496),0))</f>
        <v/>
      </c>
      <c r="L496" s="21">
        <f>IF($K496="","",IFERROR(MIN($K496,'Paramètres'!$B$5),0))</f>
        <v/>
      </c>
      <c r="M496" s="21">
        <f>IF($K496="","",IFERROR(MAX(0,$K496-'Paramètres'!$B$5),0))</f>
        <v/>
      </c>
      <c r="N496" s="22">
        <f>IF($C496="","",IFERROR(VLOOKUP($C496,'Employés'!$A$5:$F$104,4,FALSE),0))</f>
        <v/>
      </c>
      <c r="O496" s="22">
        <f>IF($B496="","",IFERROR(($L496*$N496)+($M496*$N496*'Paramètres'!$B$6),0))</f>
        <v/>
      </c>
      <c r="P496" s="9" t="n"/>
      <c r="Q496" s="23">
        <f>IF($B496="","",IF(OR($C496="",$D496="",$E496="",$F496="",$G496="",$H496=""),"À compléter",IF(OR($J496&lt;0,$H496&gt;$J496,$N496=0),"À corriger",IF($P496="","À approuver",IF($P496="Refusé","Refusée",IF($P496="Approuvé","Approuvée","À approuver"))))))</f>
        <v/>
      </c>
    </row>
    <row r="497">
      <c r="A497" s="19">
        <f>IF($B497="","",ROW()-5)</f>
        <v/>
      </c>
      <c r="B497" s="8" t="n"/>
      <c r="C497" s="13" t="n"/>
      <c r="D497" s="9" t="n"/>
      <c r="E497" s="9" t="n"/>
      <c r="F497" s="20" t="n"/>
      <c r="G497" s="20" t="n"/>
      <c r="H497" s="7" t="n"/>
      <c r="I497" s="21">
        <f>IF($B497="","",IFERROR(IF(OR(WEEKDAY($B497,2)&gt;5,COUNTIF('Paramètres'!$E$5:$E$54,$B497)&gt;0),0,VLOOKUP($C497,'Employés'!$A$5:$F$104,5,FALSE)/'Paramètres'!$B$7),0))</f>
        <v/>
      </c>
      <c r="J497" s="21">
        <f>IF(OR($F497="",$G497=""),"",IFERROR(($G497-$F497+IF($G497&lt;$F497,1,0))*24,0))</f>
        <v/>
      </c>
      <c r="K497" s="21">
        <f>IF($J497="","",IFERROR(MAX(0,$J497-$H497),0))</f>
        <v/>
      </c>
      <c r="L497" s="21">
        <f>IF($K497="","",IFERROR(MIN($K497,'Paramètres'!$B$5),0))</f>
        <v/>
      </c>
      <c r="M497" s="21">
        <f>IF($K497="","",IFERROR(MAX(0,$K497-'Paramètres'!$B$5),0))</f>
        <v/>
      </c>
      <c r="N497" s="22">
        <f>IF($C497="","",IFERROR(VLOOKUP($C497,'Employés'!$A$5:$F$104,4,FALSE),0))</f>
        <v/>
      </c>
      <c r="O497" s="22">
        <f>IF($B497="","",IFERROR(($L497*$N497)+($M497*$N497*'Paramètres'!$B$6),0))</f>
        <v/>
      </c>
      <c r="P497" s="9" t="n"/>
      <c r="Q497" s="23">
        <f>IF($B497="","",IF(OR($C497="",$D497="",$E497="",$F497="",$G497="",$H497=""),"À compléter",IF(OR($J497&lt;0,$H497&gt;$J497,$N497=0),"À corriger",IF($P497="","À approuver",IF($P497="Refusé","Refusée",IF($P497="Approuvé","Approuvée","À approuver"))))))</f>
        <v/>
      </c>
    </row>
    <row r="498">
      <c r="A498" s="19">
        <f>IF($B498="","",ROW()-5)</f>
        <v/>
      </c>
      <c r="B498" s="8" t="n"/>
      <c r="C498" s="13" t="n"/>
      <c r="D498" s="9" t="n"/>
      <c r="E498" s="9" t="n"/>
      <c r="F498" s="20" t="n"/>
      <c r="G498" s="20" t="n"/>
      <c r="H498" s="7" t="n"/>
      <c r="I498" s="21">
        <f>IF($B498="","",IFERROR(IF(OR(WEEKDAY($B498,2)&gt;5,COUNTIF('Paramètres'!$E$5:$E$54,$B498)&gt;0),0,VLOOKUP($C498,'Employés'!$A$5:$F$104,5,FALSE)/'Paramètres'!$B$7),0))</f>
        <v/>
      </c>
      <c r="J498" s="21">
        <f>IF(OR($F498="",$G498=""),"",IFERROR(($G498-$F498+IF($G498&lt;$F498,1,0))*24,0))</f>
        <v/>
      </c>
      <c r="K498" s="21">
        <f>IF($J498="","",IFERROR(MAX(0,$J498-$H498),0))</f>
        <v/>
      </c>
      <c r="L498" s="21">
        <f>IF($K498="","",IFERROR(MIN($K498,'Paramètres'!$B$5),0))</f>
        <v/>
      </c>
      <c r="M498" s="21">
        <f>IF($K498="","",IFERROR(MAX(0,$K498-'Paramètres'!$B$5),0))</f>
        <v/>
      </c>
      <c r="N498" s="22">
        <f>IF($C498="","",IFERROR(VLOOKUP($C498,'Employés'!$A$5:$F$104,4,FALSE),0))</f>
        <v/>
      </c>
      <c r="O498" s="22">
        <f>IF($B498="","",IFERROR(($L498*$N498)+($M498*$N498*'Paramètres'!$B$6),0))</f>
        <v/>
      </c>
      <c r="P498" s="9" t="n"/>
      <c r="Q498" s="23">
        <f>IF($B498="","",IF(OR($C498="",$D498="",$E498="",$F498="",$G498="",$H498=""),"À compléter",IF(OR($J498&lt;0,$H498&gt;$J498,$N498=0),"À corriger",IF($P498="","À approuver",IF($P498="Refusé","Refusée",IF($P498="Approuvé","Approuvée","À approuver"))))))</f>
        <v/>
      </c>
    </row>
    <row r="499">
      <c r="A499" s="19">
        <f>IF($B499="","",ROW()-5)</f>
        <v/>
      </c>
      <c r="B499" s="8" t="n"/>
      <c r="C499" s="13" t="n"/>
      <c r="D499" s="9" t="n"/>
      <c r="E499" s="9" t="n"/>
      <c r="F499" s="20" t="n"/>
      <c r="G499" s="20" t="n"/>
      <c r="H499" s="7" t="n"/>
      <c r="I499" s="21">
        <f>IF($B499="","",IFERROR(IF(OR(WEEKDAY($B499,2)&gt;5,COUNTIF('Paramètres'!$E$5:$E$54,$B499)&gt;0),0,VLOOKUP($C499,'Employés'!$A$5:$F$104,5,FALSE)/'Paramètres'!$B$7),0))</f>
        <v/>
      </c>
      <c r="J499" s="21">
        <f>IF(OR($F499="",$G499=""),"",IFERROR(($G499-$F499+IF($G499&lt;$F499,1,0))*24,0))</f>
        <v/>
      </c>
      <c r="K499" s="21">
        <f>IF($J499="","",IFERROR(MAX(0,$J499-$H499),0))</f>
        <v/>
      </c>
      <c r="L499" s="21">
        <f>IF($K499="","",IFERROR(MIN($K499,'Paramètres'!$B$5),0))</f>
        <v/>
      </c>
      <c r="M499" s="21">
        <f>IF($K499="","",IFERROR(MAX(0,$K499-'Paramètres'!$B$5),0))</f>
        <v/>
      </c>
      <c r="N499" s="22">
        <f>IF($C499="","",IFERROR(VLOOKUP($C499,'Employés'!$A$5:$F$104,4,FALSE),0))</f>
        <v/>
      </c>
      <c r="O499" s="22">
        <f>IF($B499="","",IFERROR(($L499*$N499)+($M499*$N499*'Paramètres'!$B$6),0))</f>
        <v/>
      </c>
      <c r="P499" s="9" t="n"/>
      <c r="Q499" s="23">
        <f>IF($B499="","",IF(OR($C499="",$D499="",$E499="",$F499="",$G499="",$H499=""),"À compléter",IF(OR($J499&lt;0,$H499&gt;$J499,$N499=0),"À corriger",IF($P499="","À approuver",IF($P499="Refusé","Refusée",IF($P499="Approuvé","Approuvée","À approuver"))))))</f>
        <v/>
      </c>
    </row>
    <row r="500">
      <c r="A500" s="19">
        <f>IF($B500="","",ROW()-5)</f>
        <v/>
      </c>
      <c r="B500" s="8" t="n"/>
      <c r="C500" s="13" t="n"/>
      <c r="D500" s="9" t="n"/>
      <c r="E500" s="9" t="n"/>
      <c r="F500" s="20" t="n"/>
      <c r="G500" s="20" t="n"/>
      <c r="H500" s="7" t="n"/>
      <c r="I500" s="21">
        <f>IF($B500="","",IFERROR(IF(OR(WEEKDAY($B500,2)&gt;5,COUNTIF('Paramètres'!$E$5:$E$54,$B500)&gt;0),0,VLOOKUP($C500,'Employés'!$A$5:$F$104,5,FALSE)/'Paramètres'!$B$7),0))</f>
        <v/>
      </c>
      <c r="J500" s="21">
        <f>IF(OR($F500="",$G500=""),"",IFERROR(($G500-$F500+IF($G500&lt;$F500,1,0))*24,0))</f>
        <v/>
      </c>
      <c r="K500" s="21">
        <f>IF($J500="","",IFERROR(MAX(0,$J500-$H500),0))</f>
        <v/>
      </c>
      <c r="L500" s="21">
        <f>IF($K500="","",IFERROR(MIN($K500,'Paramètres'!$B$5),0))</f>
        <v/>
      </c>
      <c r="M500" s="21">
        <f>IF($K500="","",IFERROR(MAX(0,$K500-'Paramètres'!$B$5),0))</f>
        <v/>
      </c>
      <c r="N500" s="22">
        <f>IF($C500="","",IFERROR(VLOOKUP($C500,'Employés'!$A$5:$F$104,4,FALSE),0))</f>
        <v/>
      </c>
      <c r="O500" s="22">
        <f>IF($B500="","",IFERROR(($L500*$N500)+($M500*$N500*'Paramètres'!$B$6),0))</f>
        <v/>
      </c>
      <c r="P500" s="9" t="n"/>
      <c r="Q500" s="23">
        <f>IF($B500="","",IF(OR($C500="",$D500="",$E500="",$F500="",$G500="",$H500=""),"À compléter",IF(OR($J500&lt;0,$H500&gt;$J500,$N500=0),"À corriger",IF($P500="","À approuver",IF($P500="Refusé","Refusée",IF($P500="Approuvé","Approuvée","À approuver"))))))</f>
        <v/>
      </c>
    </row>
    <row r="501">
      <c r="A501" s="19">
        <f>IF($B501="","",ROW()-5)</f>
        <v/>
      </c>
      <c r="B501" s="8" t="n"/>
      <c r="C501" s="13" t="n"/>
      <c r="D501" s="9" t="n"/>
      <c r="E501" s="9" t="n"/>
      <c r="F501" s="20" t="n"/>
      <c r="G501" s="20" t="n"/>
      <c r="H501" s="7" t="n"/>
      <c r="I501" s="21">
        <f>IF($B501="","",IFERROR(IF(OR(WEEKDAY($B501,2)&gt;5,COUNTIF('Paramètres'!$E$5:$E$54,$B501)&gt;0),0,VLOOKUP($C501,'Employés'!$A$5:$F$104,5,FALSE)/'Paramètres'!$B$7),0))</f>
        <v/>
      </c>
      <c r="J501" s="21">
        <f>IF(OR($F501="",$G501=""),"",IFERROR(($G501-$F501+IF($G501&lt;$F501,1,0))*24,0))</f>
        <v/>
      </c>
      <c r="K501" s="21">
        <f>IF($J501="","",IFERROR(MAX(0,$J501-$H501),0))</f>
        <v/>
      </c>
      <c r="L501" s="21">
        <f>IF($K501="","",IFERROR(MIN($K501,'Paramètres'!$B$5),0))</f>
        <v/>
      </c>
      <c r="M501" s="21">
        <f>IF($K501="","",IFERROR(MAX(0,$K501-'Paramètres'!$B$5),0))</f>
        <v/>
      </c>
      <c r="N501" s="22">
        <f>IF($C501="","",IFERROR(VLOOKUP($C501,'Employés'!$A$5:$F$104,4,FALSE),0))</f>
        <v/>
      </c>
      <c r="O501" s="22">
        <f>IF($B501="","",IFERROR(($L501*$N501)+($M501*$N501*'Paramètres'!$B$6),0))</f>
        <v/>
      </c>
      <c r="P501" s="9" t="n"/>
      <c r="Q501" s="23">
        <f>IF($B501="","",IF(OR($C501="",$D501="",$E501="",$F501="",$G501="",$H501=""),"À compléter",IF(OR($J501&lt;0,$H501&gt;$J501,$N501=0),"À corriger",IF($P501="","À approuver",IF($P501="Refusé","Refusée",IF($P501="Approuvé","Approuvée","À approuver"))))))</f>
        <v/>
      </c>
    </row>
    <row r="502">
      <c r="A502" s="19">
        <f>IF($B502="","",ROW()-5)</f>
        <v/>
      </c>
      <c r="B502" s="8" t="n"/>
      <c r="C502" s="13" t="n"/>
      <c r="D502" s="9" t="n"/>
      <c r="E502" s="9" t="n"/>
      <c r="F502" s="20" t="n"/>
      <c r="G502" s="20" t="n"/>
      <c r="H502" s="7" t="n"/>
      <c r="I502" s="21">
        <f>IF($B502="","",IFERROR(IF(OR(WEEKDAY($B502,2)&gt;5,COUNTIF('Paramètres'!$E$5:$E$54,$B502)&gt;0),0,VLOOKUP($C502,'Employés'!$A$5:$F$104,5,FALSE)/'Paramètres'!$B$7),0))</f>
        <v/>
      </c>
      <c r="J502" s="21">
        <f>IF(OR($F502="",$G502=""),"",IFERROR(($G502-$F502+IF($G502&lt;$F502,1,0))*24,0))</f>
        <v/>
      </c>
      <c r="K502" s="21">
        <f>IF($J502="","",IFERROR(MAX(0,$J502-$H502),0))</f>
        <v/>
      </c>
      <c r="L502" s="21">
        <f>IF($K502="","",IFERROR(MIN($K502,'Paramètres'!$B$5),0))</f>
        <v/>
      </c>
      <c r="M502" s="21">
        <f>IF($K502="","",IFERROR(MAX(0,$K502-'Paramètres'!$B$5),0))</f>
        <v/>
      </c>
      <c r="N502" s="22">
        <f>IF($C502="","",IFERROR(VLOOKUP($C502,'Employés'!$A$5:$F$104,4,FALSE),0))</f>
        <v/>
      </c>
      <c r="O502" s="22">
        <f>IF($B502="","",IFERROR(($L502*$N502)+($M502*$N502*'Paramètres'!$B$6),0))</f>
        <v/>
      </c>
      <c r="P502" s="9" t="n"/>
      <c r="Q502" s="23">
        <f>IF($B502="","",IF(OR($C502="",$D502="",$E502="",$F502="",$G502="",$H502=""),"À compléter",IF(OR($J502&lt;0,$H502&gt;$J502,$N502=0),"À corriger",IF($P502="","À approuver",IF($P502="Refusé","Refusée",IF($P502="Approuvé","Approuvée","À approuver"))))))</f>
        <v/>
      </c>
    </row>
    <row r="503">
      <c r="A503" s="19">
        <f>IF($B503="","",ROW()-5)</f>
        <v/>
      </c>
      <c r="B503" s="8" t="n"/>
      <c r="C503" s="13" t="n"/>
      <c r="D503" s="9" t="n"/>
      <c r="E503" s="9" t="n"/>
      <c r="F503" s="20" t="n"/>
      <c r="G503" s="20" t="n"/>
      <c r="H503" s="7" t="n"/>
      <c r="I503" s="21">
        <f>IF($B503="","",IFERROR(IF(OR(WEEKDAY($B503,2)&gt;5,COUNTIF('Paramètres'!$E$5:$E$54,$B503)&gt;0),0,VLOOKUP($C503,'Employés'!$A$5:$F$104,5,FALSE)/'Paramètres'!$B$7),0))</f>
        <v/>
      </c>
      <c r="J503" s="21">
        <f>IF(OR($F503="",$G503=""),"",IFERROR(($G503-$F503+IF($G503&lt;$F503,1,0))*24,0))</f>
        <v/>
      </c>
      <c r="K503" s="21">
        <f>IF($J503="","",IFERROR(MAX(0,$J503-$H503),0))</f>
        <v/>
      </c>
      <c r="L503" s="21">
        <f>IF($K503="","",IFERROR(MIN($K503,'Paramètres'!$B$5),0))</f>
        <v/>
      </c>
      <c r="M503" s="21">
        <f>IF($K503="","",IFERROR(MAX(0,$K503-'Paramètres'!$B$5),0))</f>
        <v/>
      </c>
      <c r="N503" s="22">
        <f>IF($C503="","",IFERROR(VLOOKUP($C503,'Employés'!$A$5:$F$104,4,FALSE),0))</f>
        <v/>
      </c>
      <c r="O503" s="22">
        <f>IF($B503="","",IFERROR(($L503*$N503)+($M503*$N503*'Paramètres'!$B$6),0))</f>
        <v/>
      </c>
      <c r="P503" s="9" t="n"/>
      <c r="Q503" s="23">
        <f>IF($B503="","",IF(OR($C503="",$D503="",$E503="",$F503="",$G503="",$H503=""),"À compléter",IF(OR($J503&lt;0,$H503&gt;$J503,$N503=0),"À corriger",IF($P503="","À approuver",IF($P503="Refusé","Refusée",IF($P503="Approuvé","Approuvée","À approuver"))))))</f>
        <v/>
      </c>
    </row>
    <row r="504">
      <c r="A504" s="19">
        <f>IF($B504="","",ROW()-5)</f>
        <v/>
      </c>
      <c r="B504" s="8" t="n"/>
      <c r="C504" s="13" t="n"/>
      <c r="D504" s="9" t="n"/>
      <c r="E504" s="9" t="n"/>
      <c r="F504" s="20" t="n"/>
      <c r="G504" s="20" t="n"/>
      <c r="H504" s="7" t="n"/>
      <c r="I504" s="21">
        <f>IF($B504="","",IFERROR(IF(OR(WEEKDAY($B504,2)&gt;5,COUNTIF('Paramètres'!$E$5:$E$54,$B504)&gt;0),0,VLOOKUP($C504,'Employés'!$A$5:$F$104,5,FALSE)/'Paramètres'!$B$7),0))</f>
        <v/>
      </c>
      <c r="J504" s="21">
        <f>IF(OR($F504="",$G504=""),"",IFERROR(($G504-$F504+IF($G504&lt;$F504,1,0))*24,0))</f>
        <v/>
      </c>
      <c r="K504" s="21">
        <f>IF($J504="","",IFERROR(MAX(0,$J504-$H504),0))</f>
        <v/>
      </c>
      <c r="L504" s="21">
        <f>IF($K504="","",IFERROR(MIN($K504,'Paramètres'!$B$5),0))</f>
        <v/>
      </c>
      <c r="M504" s="21">
        <f>IF($K504="","",IFERROR(MAX(0,$K504-'Paramètres'!$B$5),0))</f>
        <v/>
      </c>
      <c r="N504" s="22">
        <f>IF($C504="","",IFERROR(VLOOKUP($C504,'Employés'!$A$5:$F$104,4,FALSE),0))</f>
        <v/>
      </c>
      <c r="O504" s="22">
        <f>IF($B504="","",IFERROR(($L504*$N504)+($M504*$N504*'Paramètres'!$B$6),0))</f>
        <v/>
      </c>
      <c r="P504" s="9" t="n"/>
      <c r="Q504" s="23">
        <f>IF($B504="","",IF(OR($C504="",$D504="",$E504="",$F504="",$G504="",$H504=""),"À compléter",IF(OR($J504&lt;0,$H504&gt;$J504,$N504=0),"À corriger",IF($P504="","À approuver",IF($P504="Refusé","Refusée",IF($P504="Approuvé","Approuvée","À approuver"))))))</f>
        <v/>
      </c>
    </row>
    <row r="505">
      <c r="A505" s="19">
        <f>IF($B505="","",ROW()-5)</f>
        <v/>
      </c>
      <c r="B505" s="8" t="n"/>
      <c r="C505" s="13" t="n"/>
      <c r="D505" s="9" t="n"/>
      <c r="E505" s="9" t="n"/>
      <c r="F505" s="20" t="n"/>
      <c r="G505" s="20" t="n"/>
      <c r="H505" s="7" t="n"/>
      <c r="I505" s="21">
        <f>IF($B505="","",IFERROR(IF(OR(WEEKDAY($B505,2)&gt;5,COUNTIF('Paramètres'!$E$5:$E$54,$B505)&gt;0),0,VLOOKUP($C505,'Employés'!$A$5:$F$104,5,FALSE)/'Paramètres'!$B$7),0))</f>
        <v/>
      </c>
      <c r="J505" s="21">
        <f>IF(OR($F505="",$G505=""),"",IFERROR(($G505-$F505+IF($G505&lt;$F505,1,0))*24,0))</f>
        <v/>
      </c>
      <c r="K505" s="21">
        <f>IF($J505="","",IFERROR(MAX(0,$J505-$H505),0))</f>
        <v/>
      </c>
      <c r="L505" s="21">
        <f>IF($K505="","",IFERROR(MIN($K505,'Paramètres'!$B$5),0))</f>
        <v/>
      </c>
      <c r="M505" s="21">
        <f>IF($K505="","",IFERROR(MAX(0,$K505-'Paramètres'!$B$5),0))</f>
        <v/>
      </c>
      <c r="N505" s="22">
        <f>IF($C505="","",IFERROR(VLOOKUP($C505,'Employés'!$A$5:$F$104,4,FALSE),0))</f>
        <v/>
      </c>
      <c r="O505" s="22">
        <f>IF($B505="","",IFERROR(($L505*$N505)+($M505*$N505*'Paramètres'!$B$6),0))</f>
        <v/>
      </c>
      <c r="P505" s="9" t="n"/>
      <c r="Q505" s="23">
        <f>IF($B505="","",IF(OR($C505="",$D505="",$E505="",$F505="",$G505="",$H505=""),"À compléter",IF(OR($J505&lt;0,$H505&gt;$J505,$N505=0),"À corriger",IF($P505="","À approuver",IF($P505="Refusé","Refusée",IF($P505="Approuvé","Approuvée","À approuver"))))))</f>
        <v/>
      </c>
    </row>
    <row r="507">
      <c r="A507" s="4" t="inlineStr">
        <is>
          <t>Contrôles globaux</t>
        </is>
      </c>
    </row>
    <row r="508">
      <c r="A508" s="24" t="inlineStr">
        <is>
          <t>Total des heures payables</t>
        </is>
      </c>
      <c r="B508" s="25">
        <f>IFERROR(SUM($K$6:$K$505),0)</f>
        <v/>
      </c>
    </row>
    <row r="509">
      <c r="A509" s="24" t="inlineStr">
        <is>
          <t>Total des heures régulières</t>
        </is>
      </c>
      <c r="B509" s="25">
        <f>IFERROR(SUM($L$6:$L$505),0)</f>
        <v/>
      </c>
    </row>
    <row r="510">
      <c r="A510" s="24" t="inlineStr">
        <is>
          <t>Total des heures supplémentaires</t>
        </is>
      </c>
      <c r="B510" s="25">
        <f>IFERROR(SUM($M$6:$M$505),0)</f>
        <v/>
      </c>
    </row>
    <row r="511">
      <c r="A511" s="24" t="inlineStr">
        <is>
          <t>Écart heures payables vs régulières + supplémentaires</t>
        </is>
      </c>
      <c r="B511" s="25">
        <f>IFERROR(B508-B509-B510,0)</f>
        <v/>
      </c>
    </row>
    <row r="512">
      <c r="A512" s="24" t="inlineStr">
        <is>
          <t>Entrées à corriger ou à compléter</t>
        </is>
      </c>
      <c r="B512" s="26">
        <f>COUNTIF($Q$6:$Q$505,"À corriger")+COUNTIF($Q$6:$Q$505,"À compléter")</f>
        <v/>
      </c>
    </row>
  </sheetData>
  <mergeCells count="1">
    <mergeCell ref="A1:Q1"/>
  </mergeCells>
  <conditionalFormatting sqref="A6:Q505">
    <cfRule type="expression" priority="1" dxfId="1">
      <formula>$Q6="À corriger"</formula>
    </cfRule>
    <cfRule type="expression" priority="2" dxfId="2">
      <formula>$Q6="À compléter"</formula>
    </cfRule>
  </conditionalFormatting>
  <conditionalFormatting sqref="Q6:Q505">
    <cfRule type="expression" priority="3" dxfId="3">
      <formula>$Q6="À approuver"</formula>
    </cfRule>
    <cfRule type="expression" priority="4" dxfId="4">
      <formula>$Q6="Approuvée"</formula>
    </cfRule>
  </conditionalFormatting>
  <conditionalFormatting sqref="M6:M505">
    <cfRule type="cellIs" priority="5" operator="greaterThan" dxfId="5">
      <formula>0</formula>
    </cfRule>
  </conditionalFormatting>
  <conditionalFormatting sqref="B511">
    <cfRule type="cellIs" priority="6" operator="equal" dxfId="4">
      <formula>0</formula>
    </cfRule>
    <cfRule type="cellIs" priority="7" operator="notEqual" dxfId="1">
      <formula>0</formula>
    </cfRule>
  </conditionalFormatting>
  <conditionalFormatting sqref="B512">
    <cfRule type="cellIs" priority="8" operator="equal" dxfId="4">
      <formula>0</formula>
    </cfRule>
    <cfRule type="cellIs" priority="9" operator="greaterThan" dxfId="2">
      <formula>0</formula>
    </cfRule>
  </conditionalFormatting>
  <dataValidations count="8">
    <dataValidation sqref="B6:B505" showErrorMessage="1" showInputMessage="1" allowBlank="1" type="date" operator="between">
      <formula1>43831</formula1>
      <formula2>73050</formula2>
    </dataValidation>
    <dataValidation sqref="C6:C505" showErrorMessage="1" showInputMessage="1" allowBlank="1" type="list">
      <formula1>='Employés'!$A$5:$A$104</formula1>
    </dataValidation>
    <dataValidation sqref="D6:D505" showErrorMessage="1" showInputMessage="1" allowBlank="1" type="list">
      <formula1>='Paramètres'!$L$5:$L$104</formula1>
    </dataValidation>
    <dataValidation sqref="E6:E505" showErrorMessage="1" showInputMessage="1" allowBlank="1" type="textLength" operator="lessThanOrEqual">
      <formula1>250</formula1>
    </dataValidation>
    <dataValidation sqref="F6:F505" showErrorMessage="1" showInputMessage="1" allowBlank="1" type="time" operator="between">
      <formula1>0</formula1>
      <formula2>0.999988</formula2>
    </dataValidation>
    <dataValidation sqref="G6:G505" showErrorMessage="1" showInputMessage="1" allowBlank="1" type="time" operator="between">
      <formula1>0</formula1>
      <formula2>0.999988</formula2>
    </dataValidation>
    <dataValidation sqref="H6:H505" showErrorMessage="1" showInputMessage="1" allowBlank="1" type="decimal" operator="between">
      <formula1>0</formula1>
      <formula2>12</formula2>
    </dataValidation>
    <dataValidation sqref="P6:P505" showErrorMessage="1" showInputMessage="1" allowBlank="1" type="list">
      <formula1>='Paramètres'!$H$5:$H$104</formula1>
    </dataValidation>
  </dataValidations>
  <pageMargins left="0.75" right="0.75" top="1" bottom="1" header="0.5" footer="0.5"/>
  <pageSetup orientation="landscape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18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48" customWidth="1" min="1" max="1"/>
    <col width="28" customWidth="1" min="2" max="2"/>
    <col width="18" customWidth="1" min="3" max="3"/>
    <col width="23" customWidth="1" min="4" max="4"/>
    <col width="21" customWidth="1" min="5" max="5"/>
    <col width="4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</cols>
  <sheetData>
    <row r="1" ht="24" customHeight="1">
      <c r="A1" s="1" t="inlineStr">
        <is>
          <t>Tableau de bord — Feuille de temps</t>
        </is>
      </c>
    </row>
    <row r="2" ht="28" customHeight="1">
      <c r="A2" s="2" t="inlineStr">
        <is>
          <t>Les montants représentent un coût brut indicatif avant toute retenue, cotisation ou remise applicable.</t>
        </is>
      </c>
    </row>
    <row r="4">
      <c r="A4" s="27" t="inlineStr">
        <is>
          <t>Date de début</t>
        </is>
      </c>
      <c r="B4" s="28" t="n">
        <v>46258</v>
      </c>
      <c r="D4" s="27" t="inlineStr">
        <is>
          <t>Heures payables</t>
        </is>
      </c>
      <c r="E4" s="25">
        <f>IFERROR(IF($B$6="Tous",SUMIFS('Feuille de temps'!$K$6:$K$505,'Feuille de temps'!$B$6:$B$505,"&gt;="&amp;$B$4,'Feuille de temps'!$B$6:$B$505,"&lt;="&amp;$B$5),SUMIFS('Feuille de temps'!$K$6:$K$505,'Feuille de temps'!$B$6:$B$505,"&gt;="&amp;$B$4,'Feuille de temps'!$B$6:$B$505,"&lt;="&amp;$B$5,'Feuille de temps'!$C$6:$C$505,$B$6)),0)</f>
        <v/>
      </c>
    </row>
    <row r="5">
      <c r="A5" s="27" t="inlineStr">
        <is>
          <t>Date de fin</t>
        </is>
      </c>
      <c r="B5" s="28" t="n">
        <v>46261</v>
      </c>
      <c r="D5" s="27" t="inlineStr">
        <is>
          <t>Heures régulières</t>
        </is>
      </c>
      <c r="E5" s="25">
        <f>IFERROR(IF($B$6="Tous",SUMIFS('Feuille de temps'!$L$6:$L$505,'Feuille de temps'!$B$6:$B$505,"&gt;="&amp;$B$4,'Feuille de temps'!$B$6:$B$505,"&lt;="&amp;$B$5),SUMIFS('Feuille de temps'!$L$6:$L$505,'Feuille de temps'!$B$6:$B$505,"&gt;="&amp;$B$4,'Feuille de temps'!$B$6:$B$505,"&lt;="&amp;$B$5,'Feuille de temps'!$C$6:$C$505,$B$6)),0)</f>
        <v/>
      </c>
    </row>
    <row r="6">
      <c r="A6" s="27" t="inlineStr">
        <is>
          <t>Employé</t>
        </is>
      </c>
      <c r="B6" s="29" t="inlineStr">
        <is>
          <t>Tous</t>
        </is>
      </c>
      <c r="D6" s="27" t="inlineStr">
        <is>
          <t>Heures supplémentaires</t>
        </is>
      </c>
      <c r="E6" s="25">
        <f>IFERROR(IF($B$6="Tous",SUMIFS('Feuille de temps'!$M$6:$M$505,'Feuille de temps'!$B$6:$B$505,"&gt;="&amp;$B$4,'Feuille de temps'!$B$6:$B$505,"&lt;="&amp;$B$5),SUMIFS('Feuille de temps'!$M$6:$M$505,'Feuille de temps'!$B$6:$B$505,"&gt;="&amp;$B$4,'Feuille de temps'!$B$6:$B$505,"&lt;="&amp;$B$5,'Feuille de temps'!$C$6:$C$505,$B$6)),0)</f>
        <v/>
      </c>
    </row>
    <row r="7">
      <c r="D7" s="27" t="inlineStr">
        <is>
          <t>Coût brut indicatif</t>
        </is>
      </c>
      <c r="E7" s="30">
        <f>IFERROR(IF($B$6="Tous",SUMIFS('Feuille de temps'!$O$6:$O$505,'Feuille de temps'!$B$6:$B$505,"&gt;="&amp;$B$4,'Feuille de temps'!$B$6:$B$505,"&lt;="&amp;$B$5),SUMIFS('Feuille de temps'!$O$6:$O$505,'Feuille de temps'!$B$6:$B$505,"&gt;="&amp;$B$4,'Feuille de temps'!$B$6:$B$505,"&lt;="&amp;$B$5,'Feuille de temps'!$C$6:$C$505,$B$6)),0)</f>
        <v/>
      </c>
    </row>
    <row r="8">
      <c r="D8" s="27" t="inlineStr">
        <is>
          <t>Entrées non approuvées</t>
        </is>
      </c>
      <c r="E8" s="26">
        <f>IFERROR(IF($B$6="Tous",COUNTIFS('Feuille de temps'!$B$6:$B$505,"&gt;="&amp;$B$4,'Feuille de temps'!$B$6:$B$505,"&lt;="&amp;$B$5,'Feuille de temps'!$Q$6:$Q$505,"&lt;&gt;Approuvée"),COUNTIFS('Feuille de temps'!$B$6:$B$505,"&gt;="&amp;$B$4,'Feuille de temps'!$B$6:$B$505,"&lt;="&amp;$B$5,'Feuille de temps'!$C$6:$C$505,$B$6,'Feuille de temps'!$Q$6:$Q$505,"&lt;&gt;Approuvée")),0)</f>
        <v/>
      </c>
    </row>
    <row r="11">
      <c r="A11" s="5" t="inlineStr">
        <is>
          <t>ID employé</t>
        </is>
      </c>
      <c r="B11" s="5" t="inlineStr">
        <is>
          <t>Nom complet</t>
        </is>
      </c>
      <c r="C11" s="5" t="inlineStr">
        <is>
          <t>Heures payables</t>
        </is>
      </c>
      <c r="D11" s="5" t="inlineStr">
        <is>
          <t>Heures supplémentaires</t>
        </is>
      </c>
      <c r="E11" s="5" t="inlineStr">
        <is>
          <t>Coût brut indicatif</t>
        </is>
      </c>
    </row>
    <row r="12">
      <c r="A12" s="31">
        <f>IFERROR('Employés'!$A$5,"")</f>
        <v/>
      </c>
      <c r="B12" s="31">
        <f>IFERROR('Employés'!$B$5,"")</f>
        <v/>
      </c>
      <c r="C12" s="32">
        <f>IFERROR(SUMIFS('Feuille de temps'!$K$6:$K$505,'Feuille de temps'!$B$6:$B$505,"&gt;="&amp;$B$4,'Feuille de temps'!$B$6:$B$505,"&lt;="&amp;$B$5,'Feuille de temps'!$C$6:$C$505,$A12),0)</f>
        <v/>
      </c>
      <c r="D12" s="32">
        <f>IFERROR(SUMIFS('Feuille de temps'!$M$6:$M$505,'Feuille de temps'!$B$6:$B$505,"&gt;="&amp;$B$4,'Feuille de temps'!$B$6:$B$505,"&lt;="&amp;$B$5,'Feuille de temps'!$C$6:$C$505,$A12),0)</f>
        <v/>
      </c>
      <c r="E12" s="33">
        <f>IFERROR(SUMIFS('Feuille de temps'!$O$6:$O$505,'Feuille de temps'!$B$6:$B$505,"&gt;="&amp;$B$4,'Feuille de temps'!$B$6:$B$505,"&lt;="&amp;$B$5,'Feuille de temps'!$C$6:$C$505,$A12),0)</f>
        <v/>
      </c>
    </row>
    <row r="13">
      <c r="A13" s="31">
        <f>IFERROR('Employés'!$A$6,"")</f>
        <v/>
      </c>
      <c r="B13" s="31">
        <f>IFERROR('Employés'!$B$6,"")</f>
        <v/>
      </c>
      <c r="C13" s="32">
        <f>IFERROR(SUMIFS('Feuille de temps'!$K$6:$K$505,'Feuille de temps'!$B$6:$B$505,"&gt;="&amp;$B$4,'Feuille de temps'!$B$6:$B$505,"&lt;="&amp;$B$5,'Feuille de temps'!$C$6:$C$505,$A13),0)</f>
        <v/>
      </c>
      <c r="D13" s="32">
        <f>IFERROR(SUMIFS('Feuille de temps'!$M$6:$M$505,'Feuille de temps'!$B$6:$B$505,"&gt;="&amp;$B$4,'Feuille de temps'!$B$6:$B$505,"&lt;="&amp;$B$5,'Feuille de temps'!$C$6:$C$505,$A13),0)</f>
        <v/>
      </c>
      <c r="E13" s="33">
        <f>IFERROR(SUMIFS('Feuille de temps'!$O$6:$O$505,'Feuille de temps'!$B$6:$B$505,"&gt;="&amp;$B$4,'Feuille de temps'!$B$6:$B$505,"&lt;="&amp;$B$5,'Feuille de temps'!$C$6:$C$505,$A13),0)</f>
        <v/>
      </c>
    </row>
    <row r="14">
      <c r="A14" s="31">
        <f>IFERROR('Employés'!$A$7,"")</f>
        <v/>
      </c>
      <c r="B14" s="31">
        <f>IFERROR('Employés'!$B$7,"")</f>
        <v/>
      </c>
      <c r="C14" s="32">
        <f>IFERROR(SUMIFS('Feuille de temps'!$K$6:$K$505,'Feuille de temps'!$B$6:$B$505,"&gt;="&amp;$B$4,'Feuille de temps'!$B$6:$B$505,"&lt;="&amp;$B$5,'Feuille de temps'!$C$6:$C$505,$A14),0)</f>
        <v/>
      </c>
      <c r="D14" s="32">
        <f>IFERROR(SUMIFS('Feuille de temps'!$M$6:$M$505,'Feuille de temps'!$B$6:$B$505,"&gt;="&amp;$B$4,'Feuille de temps'!$B$6:$B$505,"&lt;="&amp;$B$5,'Feuille de temps'!$C$6:$C$505,$A14),0)</f>
        <v/>
      </c>
      <c r="E14" s="33">
        <f>IFERROR(SUMIFS('Feuille de temps'!$O$6:$O$505,'Feuille de temps'!$B$6:$B$505,"&gt;="&amp;$B$4,'Feuille de temps'!$B$6:$B$505,"&lt;="&amp;$B$5,'Feuille de temps'!$C$6:$C$505,$A14),0)</f>
        <v/>
      </c>
    </row>
    <row r="15">
      <c r="A15" s="31">
        <f>IFERROR('Employés'!$A$8,"")</f>
        <v/>
      </c>
      <c r="B15" s="31">
        <f>IFERROR('Employés'!$B$8,"")</f>
        <v/>
      </c>
      <c r="C15" s="32">
        <f>IFERROR(SUMIFS('Feuille de temps'!$K$6:$K$505,'Feuille de temps'!$B$6:$B$505,"&gt;="&amp;$B$4,'Feuille de temps'!$B$6:$B$505,"&lt;="&amp;$B$5,'Feuille de temps'!$C$6:$C$505,$A15),0)</f>
        <v/>
      </c>
      <c r="D15" s="32">
        <f>IFERROR(SUMIFS('Feuille de temps'!$M$6:$M$505,'Feuille de temps'!$B$6:$B$505,"&gt;="&amp;$B$4,'Feuille de temps'!$B$6:$B$505,"&lt;="&amp;$B$5,'Feuille de temps'!$C$6:$C$505,$A15),0)</f>
        <v/>
      </c>
      <c r="E15" s="33">
        <f>IFERROR(SUMIFS('Feuille de temps'!$O$6:$O$505,'Feuille de temps'!$B$6:$B$505,"&gt;="&amp;$B$4,'Feuille de temps'!$B$6:$B$505,"&lt;="&amp;$B$5,'Feuille de temps'!$C$6:$C$505,$A15),0)</f>
        <v/>
      </c>
    </row>
    <row r="16">
      <c r="A16" s="31">
        <f>IFERROR('Employés'!$A$9,"")</f>
        <v/>
      </c>
      <c r="B16" s="31">
        <f>IFERROR('Employés'!$B$9,"")</f>
        <v/>
      </c>
      <c r="C16" s="32">
        <f>IFERROR(SUMIFS('Feuille de temps'!$K$6:$K$505,'Feuille de temps'!$B$6:$B$505,"&gt;="&amp;$B$4,'Feuille de temps'!$B$6:$B$505,"&lt;="&amp;$B$5,'Feuille de temps'!$C$6:$C$505,$A16),0)</f>
        <v/>
      </c>
      <c r="D16" s="32">
        <f>IFERROR(SUMIFS('Feuille de temps'!$M$6:$M$505,'Feuille de temps'!$B$6:$B$505,"&gt;="&amp;$B$4,'Feuille de temps'!$B$6:$B$505,"&lt;="&amp;$B$5,'Feuille de temps'!$C$6:$C$505,$A16),0)</f>
        <v/>
      </c>
      <c r="E16" s="33">
        <f>IFERROR(SUMIFS('Feuille de temps'!$O$6:$O$505,'Feuille de temps'!$B$6:$B$505,"&gt;="&amp;$B$4,'Feuille de temps'!$B$6:$B$505,"&lt;="&amp;$B$5,'Feuille de temps'!$C$6:$C$505,$A16),0)</f>
        <v/>
      </c>
    </row>
    <row r="17">
      <c r="A17" s="31">
        <f>IFERROR('Employés'!$A$10,"")</f>
        <v/>
      </c>
      <c r="B17" s="31">
        <f>IFERROR('Employés'!$B$10,"")</f>
        <v/>
      </c>
      <c r="C17" s="32">
        <f>IFERROR(SUMIFS('Feuille de temps'!$K$6:$K$505,'Feuille de temps'!$B$6:$B$505,"&gt;="&amp;$B$4,'Feuille de temps'!$B$6:$B$505,"&lt;="&amp;$B$5,'Feuille de temps'!$C$6:$C$505,$A17),0)</f>
        <v/>
      </c>
      <c r="D17" s="32">
        <f>IFERROR(SUMIFS('Feuille de temps'!$M$6:$M$505,'Feuille de temps'!$B$6:$B$505,"&gt;="&amp;$B$4,'Feuille de temps'!$B$6:$B$505,"&lt;="&amp;$B$5,'Feuille de temps'!$C$6:$C$505,$A17),0)</f>
        <v/>
      </c>
      <c r="E17" s="33">
        <f>IFERROR(SUMIFS('Feuille de temps'!$O$6:$O$505,'Feuille de temps'!$B$6:$B$505,"&gt;="&amp;$B$4,'Feuille de temps'!$B$6:$B$505,"&lt;="&amp;$B$5,'Feuille de temps'!$C$6:$C$505,$A17),0)</f>
        <v/>
      </c>
    </row>
    <row r="18">
      <c r="A18" s="31">
        <f>IFERROR('Employés'!$A$11,"")</f>
        <v/>
      </c>
      <c r="B18" s="31">
        <f>IFERROR('Employés'!$B$11,"")</f>
        <v/>
      </c>
      <c r="C18" s="32">
        <f>IFERROR(SUMIFS('Feuille de temps'!$K$6:$K$505,'Feuille de temps'!$B$6:$B$505,"&gt;="&amp;$B$4,'Feuille de temps'!$B$6:$B$505,"&lt;="&amp;$B$5,'Feuille de temps'!$C$6:$C$505,$A18),0)</f>
        <v/>
      </c>
      <c r="D18" s="32">
        <f>IFERROR(SUMIFS('Feuille de temps'!$M$6:$M$505,'Feuille de temps'!$B$6:$B$505,"&gt;="&amp;$B$4,'Feuille de temps'!$B$6:$B$505,"&lt;="&amp;$B$5,'Feuille de temps'!$C$6:$C$505,$A18),0)</f>
        <v/>
      </c>
      <c r="E18" s="33">
        <f>IFERROR(SUMIFS('Feuille de temps'!$O$6:$O$505,'Feuille de temps'!$B$6:$B$505,"&gt;="&amp;$B$4,'Feuille de temps'!$B$6:$B$505,"&lt;="&amp;$B$5,'Feuille de temps'!$C$6:$C$505,$A18),0)</f>
        <v/>
      </c>
    </row>
    <row r="19">
      <c r="A19" s="31">
        <f>IFERROR('Employés'!$A$12,"")</f>
        <v/>
      </c>
      <c r="B19" s="31">
        <f>IFERROR('Employés'!$B$12,"")</f>
        <v/>
      </c>
      <c r="C19" s="32">
        <f>IFERROR(SUMIFS('Feuille de temps'!$K$6:$K$505,'Feuille de temps'!$B$6:$B$505,"&gt;="&amp;$B$4,'Feuille de temps'!$B$6:$B$505,"&lt;="&amp;$B$5,'Feuille de temps'!$C$6:$C$505,$A19),0)</f>
        <v/>
      </c>
      <c r="D19" s="32">
        <f>IFERROR(SUMIFS('Feuille de temps'!$M$6:$M$505,'Feuille de temps'!$B$6:$B$505,"&gt;="&amp;$B$4,'Feuille de temps'!$B$6:$B$505,"&lt;="&amp;$B$5,'Feuille de temps'!$C$6:$C$505,$A19),0)</f>
        <v/>
      </c>
      <c r="E19" s="33">
        <f>IFERROR(SUMIFS('Feuille de temps'!$O$6:$O$505,'Feuille de temps'!$B$6:$B$505,"&gt;="&amp;$B$4,'Feuille de temps'!$B$6:$B$505,"&lt;="&amp;$B$5,'Feuille de temps'!$C$6:$C$505,$A19),0)</f>
        <v/>
      </c>
    </row>
    <row r="20">
      <c r="A20" s="31">
        <f>IFERROR('Employés'!$A$13,"")</f>
        <v/>
      </c>
      <c r="B20" s="31">
        <f>IFERROR('Employés'!$B$13,"")</f>
        <v/>
      </c>
      <c r="C20" s="32">
        <f>IFERROR(SUMIFS('Feuille de temps'!$K$6:$K$505,'Feuille de temps'!$B$6:$B$505,"&gt;="&amp;$B$4,'Feuille de temps'!$B$6:$B$505,"&lt;="&amp;$B$5,'Feuille de temps'!$C$6:$C$505,$A20),0)</f>
        <v/>
      </c>
      <c r="D20" s="32">
        <f>IFERROR(SUMIFS('Feuille de temps'!$M$6:$M$505,'Feuille de temps'!$B$6:$B$505,"&gt;="&amp;$B$4,'Feuille de temps'!$B$6:$B$505,"&lt;="&amp;$B$5,'Feuille de temps'!$C$6:$C$505,$A20),0)</f>
        <v/>
      </c>
      <c r="E20" s="33">
        <f>IFERROR(SUMIFS('Feuille de temps'!$O$6:$O$505,'Feuille de temps'!$B$6:$B$505,"&gt;="&amp;$B$4,'Feuille de temps'!$B$6:$B$505,"&lt;="&amp;$B$5,'Feuille de temps'!$C$6:$C$505,$A20),0)</f>
        <v/>
      </c>
    </row>
    <row r="21">
      <c r="A21" s="31">
        <f>IFERROR('Employés'!$A$14,"")</f>
        <v/>
      </c>
      <c r="B21" s="31">
        <f>IFERROR('Employés'!$B$14,"")</f>
        <v/>
      </c>
      <c r="C21" s="32">
        <f>IFERROR(SUMIFS('Feuille de temps'!$K$6:$K$505,'Feuille de temps'!$B$6:$B$505,"&gt;="&amp;$B$4,'Feuille de temps'!$B$6:$B$505,"&lt;="&amp;$B$5,'Feuille de temps'!$C$6:$C$505,$A21),0)</f>
        <v/>
      </c>
      <c r="D21" s="32">
        <f>IFERROR(SUMIFS('Feuille de temps'!$M$6:$M$505,'Feuille de temps'!$B$6:$B$505,"&gt;="&amp;$B$4,'Feuille de temps'!$B$6:$B$505,"&lt;="&amp;$B$5,'Feuille de temps'!$C$6:$C$505,$A21),0)</f>
        <v/>
      </c>
      <c r="E21" s="33">
        <f>IFERROR(SUMIFS('Feuille de temps'!$O$6:$O$505,'Feuille de temps'!$B$6:$B$505,"&gt;="&amp;$B$4,'Feuille de temps'!$B$6:$B$505,"&lt;="&amp;$B$5,'Feuille de temps'!$C$6:$C$505,$A21),0)</f>
        <v/>
      </c>
    </row>
    <row r="22">
      <c r="A22" s="31">
        <f>IFERROR('Employés'!$A$15,"")</f>
        <v/>
      </c>
      <c r="B22" s="31">
        <f>IFERROR('Employés'!$B$15,"")</f>
        <v/>
      </c>
      <c r="C22" s="32">
        <f>IFERROR(SUMIFS('Feuille de temps'!$K$6:$K$505,'Feuille de temps'!$B$6:$B$505,"&gt;="&amp;$B$4,'Feuille de temps'!$B$6:$B$505,"&lt;="&amp;$B$5,'Feuille de temps'!$C$6:$C$505,$A22),0)</f>
        <v/>
      </c>
      <c r="D22" s="32">
        <f>IFERROR(SUMIFS('Feuille de temps'!$M$6:$M$505,'Feuille de temps'!$B$6:$B$505,"&gt;="&amp;$B$4,'Feuille de temps'!$B$6:$B$505,"&lt;="&amp;$B$5,'Feuille de temps'!$C$6:$C$505,$A22),0)</f>
        <v/>
      </c>
      <c r="E22" s="33">
        <f>IFERROR(SUMIFS('Feuille de temps'!$O$6:$O$505,'Feuille de temps'!$B$6:$B$505,"&gt;="&amp;$B$4,'Feuille de temps'!$B$6:$B$505,"&lt;="&amp;$B$5,'Feuille de temps'!$C$6:$C$505,$A22),0)</f>
        <v/>
      </c>
    </row>
    <row r="23">
      <c r="A23" s="31">
        <f>IFERROR('Employés'!$A$16,"")</f>
        <v/>
      </c>
      <c r="B23" s="31">
        <f>IFERROR('Employés'!$B$16,"")</f>
        <v/>
      </c>
      <c r="C23" s="32">
        <f>IFERROR(SUMIFS('Feuille de temps'!$K$6:$K$505,'Feuille de temps'!$B$6:$B$505,"&gt;="&amp;$B$4,'Feuille de temps'!$B$6:$B$505,"&lt;="&amp;$B$5,'Feuille de temps'!$C$6:$C$505,$A23),0)</f>
        <v/>
      </c>
      <c r="D23" s="32">
        <f>IFERROR(SUMIFS('Feuille de temps'!$M$6:$M$505,'Feuille de temps'!$B$6:$B$505,"&gt;="&amp;$B$4,'Feuille de temps'!$B$6:$B$505,"&lt;="&amp;$B$5,'Feuille de temps'!$C$6:$C$505,$A23),0)</f>
        <v/>
      </c>
      <c r="E23" s="33">
        <f>IFERROR(SUMIFS('Feuille de temps'!$O$6:$O$505,'Feuille de temps'!$B$6:$B$505,"&gt;="&amp;$B$4,'Feuille de temps'!$B$6:$B$505,"&lt;="&amp;$B$5,'Feuille de temps'!$C$6:$C$505,$A23),0)</f>
        <v/>
      </c>
    </row>
    <row r="24">
      <c r="A24" s="31">
        <f>IFERROR('Employés'!$A$17,"")</f>
        <v/>
      </c>
      <c r="B24" s="31">
        <f>IFERROR('Employés'!$B$17,"")</f>
        <v/>
      </c>
      <c r="C24" s="32">
        <f>IFERROR(SUMIFS('Feuille de temps'!$K$6:$K$505,'Feuille de temps'!$B$6:$B$505,"&gt;="&amp;$B$4,'Feuille de temps'!$B$6:$B$505,"&lt;="&amp;$B$5,'Feuille de temps'!$C$6:$C$505,$A24),0)</f>
        <v/>
      </c>
      <c r="D24" s="32">
        <f>IFERROR(SUMIFS('Feuille de temps'!$M$6:$M$505,'Feuille de temps'!$B$6:$B$505,"&gt;="&amp;$B$4,'Feuille de temps'!$B$6:$B$505,"&lt;="&amp;$B$5,'Feuille de temps'!$C$6:$C$505,$A24),0)</f>
        <v/>
      </c>
      <c r="E24" s="33">
        <f>IFERROR(SUMIFS('Feuille de temps'!$O$6:$O$505,'Feuille de temps'!$B$6:$B$505,"&gt;="&amp;$B$4,'Feuille de temps'!$B$6:$B$505,"&lt;="&amp;$B$5,'Feuille de temps'!$C$6:$C$505,$A24),0)</f>
        <v/>
      </c>
    </row>
    <row r="25">
      <c r="A25" s="31">
        <f>IFERROR('Employés'!$A$18,"")</f>
        <v/>
      </c>
      <c r="B25" s="31">
        <f>IFERROR('Employés'!$B$18,"")</f>
        <v/>
      </c>
      <c r="C25" s="32">
        <f>IFERROR(SUMIFS('Feuille de temps'!$K$6:$K$505,'Feuille de temps'!$B$6:$B$505,"&gt;="&amp;$B$4,'Feuille de temps'!$B$6:$B$505,"&lt;="&amp;$B$5,'Feuille de temps'!$C$6:$C$505,$A25),0)</f>
        <v/>
      </c>
      <c r="D25" s="32">
        <f>IFERROR(SUMIFS('Feuille de temps'!$M$6:$M$505,'Feuille de temps'!$B$6:$B$505,"&gt;="&amp;$B$4,'Feuille de temps'!$B$6:$B$505,"&lt;="&amp;$B$5,'Feuille de temps'!$C$6:$C$505,$A25),0)</f>
        <v/>
      </c>
      <c r="E25" s="33">
        <f>IFERROR(SUMIFS('Feuille de temps'!$O$6:$O$505,'Feuille de temps'!$B$6:$B$505,"&gt;="&amp;$B$4,'Feuille de temps'!$B$6:$B$505,"&lt;="&amp;$B$5,'Feuille de temps'!$C$6:$C$505,$A25),0)</f>
        <v/>
      </c>
    </row>
    <row r="26">
      <c r="A26" s="31">
        <f>IFERROR('Employés'!$A$19,"")</f>
        <v/>
      </c>
      <c r="B26" s="31">
        <f>IFERROR('Employés'!$B$19,"")</f>
        <v/>
      </c>
      <c r="C26" s="32">
        <f>IFERROR(SUMIFS('Feuille de temps'!$K$6:$K$505,'Feuille de temps'!$B$6:$B$505,"&gt;="&amp;$B$4,'Feuille de temps'!$B$6:$B$505,"&lt;="&amp;$B$5,'Feuille de temps'!$C$6:$C$505,$A26),0)</f>
        <v/>
      </c>
      <c r="D26" s="32">
        <f>IFERROR(SUMIFS('Feuille de temps'!$M$6:$M$505,'Feuille de temps'!$B$6:$B$505,"&gt;="&amp;$B$4,'Feuille de temps'!$B$6:$B$505,"&lt;="&amp;$B$5,'Feuille de temps'!$C$6:$C$505,$A26),0)</f>
        <v/>
      </c>
      <c r="E26" s="33">
        <f>IFERROR(SUMIFS('Feuille de temps'!$O$6:$O$505,'Feuille de temps'!$B$6:$B$505,"&gt;="&amp;$B$4,'Feuille de temps'!$B$6:$B$505,"&lt;="&amp;$B$5,'Feuille de temps'!$C$6:$C$505,$A26),0)</f>
        <v/>
      </c>
    </row>
    <row r="27">
      <c r="A27" s="31">
        <f>IFERROR('Employés'!$A$20,"")</f>
        <v/>
      </c>
      <c r="B27" s="31">
        <f>IFERROR('Employés'!$B$20,"")</f>
        <v/>
      </c>
      <c r="C27" s="32">
        <f>IFERROR(SUMIFS('Feuille de temps'!$K$6:$K$505,'Feuille de temps'!$B$6:$B$505,"&gt;="&amp;$B$4,'Feuille de temps'!$B$6:$B$505,"&lt;="&amp;$B$5,'Feuille de temps'!$C$6:$C$505,$A27),0)</f>
        <v/>
      </c>
      <c r="D27" s="32">
        <f>IFERROR(SUMIFS('Feuille de temps'!$M$6:$M$505,'Feuille de temps'!$B$6:$B$505,"&gt;="&amp;$B$4,'Feuille de temps'!$B$6:$B$505,"&lt;="&amp;$B$5,'Feuille de temps'!$C$6:$C$505,$A27),0)</f>
        <v/>
      </c>
      <c r="E27" s="33">
        <f>IFERROR(SUMIFS('Feuille de temps'!$O$6:$O$505,'Feuille de temps'!$B$6:$B$505,"&gt;="&amp;$B$4,'Feuille de temps'!$B$6:$B$505,"&lt;="&amp;$B$5,'Feuille de temps'!$C$6:$C$505,$A27),0)</f>
        <v/>
      </c>
    </row>
    <row r="28">
      <c r="A28" s="31">
        <f>IFERROR('Employés'!$A$21,"")</f>
        <v/>
      </c>
      <c r="B28" s="31">
        <f>IFERROR('Employés'!$B$21,"")</f>
        <v/>
      </c>
      <c r="C28" s="32">
        <f>IFERROR(SUMIFS('Feuille de temps'!$K$6:$K$505,'Feuille de temps'!$B$6:$B$505,"&gt;="&amp;$B$4,'Feuille de temps'!$B$6:$B$505,"&lt;="&amp;$B$5,'Feuille de temps'!$C$6:$C$505,$A28),0)</f>
        <v/>
      </c>
      <c r="D28" s="32">
        <f>IFERROR(SUMIFS('Feuille de temps'!$M$6:$M$505,'Feuille de temps'!$B$6:$B$505,"&gt;="&amp;$B$4,'Feuille de temps'!$B$6:$B$505,"&lt;="&amp;$B$5,'Feuille de temps'!$C$6:$C$505,$A28),0)</f>
        <v/>
      </c>
      <c r="E28" s="33">
        <f>IFERROR(SUMIFS('Feuille de temps'!$O$6:$O$505,'Feuille de temps'!$B$6:$B$505,"&gt;="&amp;$B$4,'Feuille de temps'!$B$6:$B$505,"&lt;="&amp;$B$5,'Feuille de temps'!$C$6:$C$505,$A28),0)</f>
        <v/>
      </c>
    </row>
    <row r="29">
      <c r="A29" s="31">
        <f>IFERROR('Employés'!$A$22,"")</f>
        <v/>
      </c>
      <c r="B29" s="31">
        <f>IFERROR('Employés'!$B$22,"")</f>
        <v/>
      </c>
      <c r="C29" s="32">
        <f>IFERROR(SUMIFS('Feuille de temps'!$K$6:$K$505,'Feuille de temps'!$B$6:$B$505,"&gt;="&amp;$B$4,'Feuille de temps'!$B$6:$B$505,"&lt;="&amp;$B$5,'Feuille de temps'!$C$6:$C$505,$A29),0)</f>
        <v/>
      </c>
      <c r="D29" s="32">
        <f>IFERROR(SUMIFS('Feuille de temps'!$M$6:$M$505,'Feuille de temps'!$B$6:$B$505,"&gt;="&amp;$B$4,'Feuille de temps'!$B$6:$B$505,"&lt;="&amp;$B$5,'Feuille de temps'!$C$6:$C$505,$A29),0)</f>
        <v/>
      </c>
      <c r="E29" s="33">
        <f>IFERROR(SUMIFS('Feuille de temps'!$O$6:$O$505,'Feuille de temps'!$B$6:$B$505,"&gt;="&amp;$B$4,'Feuille de temps'!$B$6:$B$505,"&lt;="&amp;$B$5,'Feuille de temps'!$C$6:$C$505,$A29),0)</f>
        <v/>
      </c>
    </row>
    <row r="30">
      <c r="A30" s="31">
        <f>IFERROR('Employés'!$A$23,"")</f>
        <v/>
      </c>
      <c r="B30" s="31">
        <f>IFERROR('Employés'!$B$23,"")</f>
        <v/>
      </c>
      <c r="C30" s="32">
        <f>IFERROR(SUMIFS('Feuille de temps'!$K$6:$K$505,'Feuille de temps'!$B$6:$B$505,"&gt;="&amp;$B$4,'Feuille de temps'!$B$6:$B$505,"&lt;="&amp;$B$5,'Feuille de temps'!$C$6:$C$505,$A30),0)</f>
        <v/>
      </c>
      <c r="D30" s="32">
        <f>IFERROR(SUMIFS('Feuille de temps'!$M$6:$M$505,'Feuille de temps'!$B$6:$B$505,"&gt;="&amp;$B$4,'Feuille de temps'!$B$6:$B$505,"&lt;="&amp;$B$5,'Feuille de temps'!$C$6:$C$505,$A30),0)</f>
        <v/>
      </c>
      <c r="E30" s="33">
        <f>IFERROR(SUMIFS('Feuille de temps'!$O$6:$O$505,'Feuille de temps'!$B$6:$B$505,"&gt;="&amp;$B$4,'Feuille de temps'!$B$6:$B$505,"&lt;="&amp;$B$5,'Feuille de temps'!$C$6:$C$505,$A30),0)</f>
        <v/>
      </c>
    </row>
    <row r="31">
      <c r="A31" s="31">
        <f>IFERROR('Employés'!$A$24,"")</f>
        <v/>
      </c>
      <c r="B31" s="31">
        <f>IFERROR('Employés'!$B$24,"")</f>
        <v/>
      </c>
      <c r="C31" s="32">
        <f>IFERROR(SUMIFS('Feuille de temps'!$K$6:$K$505,'Feuille de temps'!$B$6:$B$505,"&gt;="&amp;$B$4,'Feuille de temps'!$B$6:$B$505,"&lt;="&amp;$B$5,'Feuille de temps'!$C$6:$C$505,$A31),0)</f>
        <v/>
      </c>
      <c r="D31" s="32">
        <f>IFERROR(SUMIFS('Feuille de temps'!$M$6:$M$505,'Feuille de temps'!$B$6:$B$505,"&gt;="&amp;$B$4,'Feuille de temps'!$B$6:$B$505,"&lt;="&amp;$B$5,'Feuille de temps'!$C$6:$C$505,$A31),0)</f>
        <v/>
      </c>
      <c r="E31" s="33">
        <f>IFERROR(SUMIFS('Feuille de temps'!$O$6:$O$505,'Feuille de temps'!$B$6:$B$505,"&gt;="&amp;$B$4,'Feuille de temps'!$B$6:$B$505,"&lt;="&amp;$B$5,'Feuille de temps'!$C$6:$C$505,$A31),0)</f>
        <v/>
      </c>
    </row>
    <row r="32">
      <c r="A32" s="31">
        <f>IFERROR('Employés'!$A$25,"")</f>
        <v/>
      </c>
      <c r="B32" s="31">
        <f>IFERROR('Employés'!$B$25,"")</f>
        <v/>
      </c>
      <c r="C32" s="32">
        <f>IFERROR(SUMIFS('Feuille de temps'!$K$6:$K$505,'Feuille de temps'!$B$6:$B$505,"&gt;="&amp;$B$4,'Feuille de temps'!$B$6:$B$505,"&lt;="&amp;$B$5,'Feuille de temps'!$C$6:$C$505,$A32),0)</f>
        <v/>
      </c>
      <c r="D32" s="32">
        <f>IFERROR(SUMIFS('Feuille de temps'!$M$6:$M$505,'Feuille de temps'!$B$6:$B$505,"&gt;="&amp;$B$4,'Feuille de temps'!$B$6:$B$505,"&lt;="&amp;$B$5,'Feuille de temps'!$C$6:$C$505,$A32),0)</f>
        <v/>
      </c>
      <c r="E32" s="33">
        <f>IFERROR(SUMIFS('Feuille de temps'!$O$6:$O$505,'Feuille de temps'!$B$6:$B$505,"&gt;="&amp;$B$4,'Feuille de temps'!$B$6:$B$505,"&lt;="&amp;$B$5,'Feuille de temps'!$C$6:$C$505,$A32),0)</f>
        <v/>
      </c>
    </row>
    <row r="33">
      <c r="A33" s="31">
        <f>IFERROR('Employés'!$A$26,"")</f>
        <v/>
      </c>
      <c r="B33" s="31">
        <f>IFERROR('Employés'!$B$26,"")</f>
        <v/>
      </c>
      <c r="C33" s="32">
        <f>IFERROR(SUMIFS('Feuille de temps'!$K$6:$K$505,'Feuille de temps'!$B$6:$B$505,"&gt;="&amp;$B$4,'Feuille de temps'!$B$6:$B$505,"&lt;="&amp;$B$5,'Feuille de temps'!$C$6:$C$505,$A33),0)</f>
        <v/>
      </c>
      <c r="D33" s="32">
        <f>IFERROR(SUMIFS('Feuille de temps'!$M$6:$M$505,'Feuille de temps'!$B$6:$B$505,"&gt;="&amp;$B$4,'Feuille de temps'!$B$6:$B$505,"&lt;="&amp;$B$5,'Feuille de temps'!$C$6:$C$505,$A33),0)</f>
        <v/>
      </c>
      <c r="E33" s="33">
        <f>IFERROR(SUMIFS('Feuille de temps'!$O$6:$O$505,'Feuille de temps'!$B$6:$B$505,"&gt;="&amp;$B$4,'Feuille de temps'!$B$6:$B$505,"&lt;="&amp;$B$5,'Feuille de temps'!$C$6:$C$505,$A33),0)</f>
        <v/>
      </c>
    </row>
    <row r="34">
      <c r="A34" s="31">
        <f>IFERROR('Employés'!$A$27,"")</f>
        <v/>
      </c>
      <c r="B34" s="31">
        <f>IFERROR('Employés'!$B$27,"")</f>
        <v/>
      </c>
      <c r="C34" s="32">
        <f>IFERROR(SUMIFS('Feuille de temps'!$K$6:$K$505,'Feuille de temps'!$B$6:$B$505,"&gt;="&amp;$B$4,'Feuille de temps'!$B$6:$B$505,"&lt;="&amp;$B$5,'Feuille de temps'!$C$6:$C$505,$A34),0)</f>
        <v/>
      </c>
      <c r="D34" s="32">
        <f>IFERROR(SUMIFS('Feuille de temps'!$M$6:$M$505,'Feuille de temps'!$B$6:$B$505,"&gt;="&amp;$B$4,'Feuille de temps'!$B$6:$B$505,"&lt;="&amp;$B$5,'Feuille de temps'!$C$6:$C$505,$A34),0)</f>
        <v/>
      </c>
      <c r="E34" s="33">
        <f>IFERROR(SUMIFS('Feuille de temps'!$O$6:$O$505,'Feuille de temps'!$B$6:$B$505,"&gt;="&amp;$B$4,'Feuille de temps'!$B$6:$B$505,"&lt;="&amp;$B$5,'Feuille de temps'!$C$6:$C$505,$A34),0)</f>
        <v/>
      </c>
    </row>
    <row r="35">
      <c r="A35" s="31">
        <f>IFERROR('Employés'!$A$28,"")</f>
        <v/>
      </c>
      <c r="B35" s="31">
        <f>IFERROR('Employés'!$B$28,"")</f>
        <v/>
      </c>
      <c r="C35" s="32">
        <f>IFERROR(SUMIFS('Feuille de temps'!$K$6:$K$505,'Feuille de temps'!$B$6:$B$505,"&gt;="&amp;$B$4,'Feuille de temps'!$B$6:$B$505,"&lt;="&amp;$B$5,'Feuille de temps'!$C$6:$C$505,$A35),0)</f>
        <v/>
      </c>
      <c r="D35" s="32">
        <f>IFERROR(SUMIFS('Feuille de temps'!$M$6:$M$505,'Feuille de temps'!$B$6:$B$505,"&gt;="&amp;$B$4,'Feuille de temps'!$B$6:$B$505,"&lt;="&amp;$B$5,'Feuille de temps'!$C$6:$C$505,$A35),0)</f>
        <v/>
      </c>
      <c r="E35" s="33">
        <f>IFERROR(SUMIFS('Feuille de temps'!$O$6:$O$505,'Feuille de temps'!$B$6:$B$505,"&gt;="&amp;$B$4,'Feuille de temps'!$B$6:$B$505,"&lt;="&amp;$B$5,'Feuille de temps'!$C$6:$C$505,$A35),0)</f>
        <v/>
      </c>
    </row>
    <row r="36">
      <c r="A36" s="31">
        <f>IFERROR('Employés'!$A$29,"")</f>
        <v/>
      </c>
      <c r="B36" s="31">
        <f>IFERROR('Employés'!$B$29,"")</f>
        <v/>
      </c>
      <c r="C36" s="32">
        <f>IFERROR(SUMIFS('Feuille de temps'!$K$6:$K$505,'Feuille de temps'!$B$6:$B$505,"&gt;="&amp;$B$4,'Feuille de temps'!$B$6:$B$505,"&lt;="&amp;$B$5,'Feuille de temps'!$C$6:$C$505,$A36),0)</f>
        <v/>
      </c>
      <c r="D36" s="32">
        <f>IFERROR(SUMIFS('Feuille de temps'!$M$6:$M$505,'Feuille de temps'!$B$6:$B$505,"&gt;="&amp;$B$4,'Feuille de temps'!$B$6:$B$505,"&lt;="&amp;$B$5,'Feuille de temps'!$C$6:$C$505,$A36),0)</f>
        <v/>
      </c>
      <c r="E36" s="33">
        <f>IFERROR(SUMIFS('Feuille de temps'!$O$6:$O$505,'Feuille de temps'!$B$6:$B$505,"&gt;="&amp;$B$4,'Feuille de temps'!$B$6:$B$505,"&lt;="&amp;$B$5,'Feuille de temps'!$C$6:$C$505,$A36),0)</f>
        <v/>
      </c>
    </row>
    <row r="37">
      <c r="A37" s="31">
        <f>IFERROR('Employés'!$A$30,"")</f>
        <v/>
      </c>
      <c r="B37" s="31">
        <f>IFERROR('Employés'!$B$30,"")</f>
        <v/>
      </c>
      <c r="C37" s="32">
        <f>IFERROR(SUMIFS('Feuille de temps'!$K$6:$K$505,'Feuille de temps'!$B$6:$B$505,"&gt;="&amp;$B$4,'Feuille de temps'!$B$6:$B$505,"&lt;="&amp;$B$5,'Feuille de temps'!$C$6:$C$505,$A37),0)</f>
        <v/>
      </c>
      <c r="D37" s="32">
        <f>IFERROR(SUMIFS('Feuille de temps'!$M$6:$M$505,'Feuille de temps'!$B$6:$B$505,"&gt;="&amp;$B$4,'Feuille de temps'!$B$6:$B$505,"&lt;="&amp;$B$5,'Feuille de temps'!$C$6:$C$505,$A37),0)</f>
        <v/>
      </c>
      <c r="E37" s="33">
        <f>IFERROR(SUMIFS('Feuille de temps'!$O$6:$O$505,'Feuille de temps'!$B$6:$B$505,"&gt;="&amp;$B$4,'Feuille de temps'!$B$6:$B$505,"&lt;="&amp;$B$5,'Feuille de temps'!$C$6:$C$505,$A37),0)</f>
        <v/>
      </c>
    </row>
    <row r="38">
      <c r="A38" s="31">
        <f>IFERROR('Employés'!$A$31,"")</f>
        <v/>
      </c>
      <c r="B38" s="31">
        <f>IFERROR('Employés'!$B$31,"")</f>
        <v/>
      </c>
      <c r="C38" s="32">
        <f>IFERROR(SUMIFS('Feuille de temps'!$K$6:$K$505,'Feuille de temps'!$B$6:$B$505,"&gt;="&amp;$B$4,'Feuille de temps'!$B$6:$B$505,"&lt;="&amp;$B$5,'Feuille de temps'!$C$6:$C$505,$A38),0)</f>
        <v/>
      </c>
      <c r="D38" s="32">
        <f>IFERROR(SUMIFS('Feuille de temps'!$M$6:$M$505,'Feuille de temps'!$B$6:$B$505,"&gt;="&amp;$B$4,'Feuille de temps'!$B$6:$B$505,"&lt;="&amp;$B$5,'Feuille de temps'!$C$6:$C$505,$A38),0)</f>
        <v/>
      </c>
      <c r="E38" s="33">
        <f>IFERROR(SUMIFS('Feuille de temps'!$O$6:$O$505,'Feuille de temps'!$B$6:$B$505,"&gt;="&amp;$B$4,'Feuille de temps'!$B$6:$B$505,"&lt;="&amp;$B$5,'Feuille de temps'!$C$6:$C$505,$A38),0)</f>
        <v/>
      </c>
    </row>
    <row r="39">
      <c r="A39" s="31">
        <f>IFERROR('Employés'!$A$32,"")</f>
        <v/>
      </c>
      <c r="B39" s="31">
        <f>IFERROR('Employés'!$B$32,"")</f>
        <v/>
      </c>
      <c r="C39" s="32">
        <f>IFERROR(SUMIFS('Feuille de temps'!$K$6:$K$505,'Feuille de temps'!$B$6:$B$505,"&gt;="&amp;$B$4,'Feuille de temps'!$B$6:$B$505,"&lt;="&amp;$B$5,'Feuille de temps'!$C$6:$C$505,$A39),0)</f>
        <v/>
      </c>
      <c r="D39" s="32">
        <f>IFERROR(SUMIFS('Feuille de temps'!$M$6:$M$505,'Feuille de temps'!$B$6:$B$505,"&gt;="&amp;$B$4,'Feuille de temps'!$B$6:$B$505,"&lt;="&amp;$B$5,'Feuille de temps'!$C$6:$C$505,$A39),0)</f>
        <v/>
      </c>
      <c r="E39" s="33">
        <f>IFERROR(SUMIFS('Feuille de temps'!$O$6:$O$505,'Feuille de temps'!$B$6:$B$505,"&gt;="&amp;$B$4,'Feuille de temps'!$B$6:$B$505,"&lt;="&amp;$B$5,'Feuille de temps'!$C$6:$C$505,$A39),0)</f>
        <v/>
      </c>
    </row>
    <row r="40">
      <c r="A40" s="31">
        <f>IFERROR('Employés'!$A$33,"")</f>
        <v/>
      </c>
      <c r="B40" s="31">
        <f>IFERROR('Employés'!$B$33,"")</f>
        <v/>
      </c>
      <c r="C40" s="32">
        <f>IFERROR(SUMIFS('Feuille de temps'!$K$6:$K$505,'Feuille de temps'!$B$6:$B$505,"&gt;="&amp;$B$4,'Feuille de temps'!$B$6:$B$505,"&lt;="&amp;$B$5,'Feuille de temps'!$C$6:$C$505,$A40),0)</f>
        <v/>
      </c>
      <c r="D40" s="32">
        <f>IFERROR(SUMIFS('Feuille de temps'!$M$6:$M$505,'Feuille de temps'!$B$6:$B$505,"&gt;="&amp;$B$4,'Feuille de temps'!$B$6:$B$505,"&lt;="&amp;$B$5,'Feuille de temps'!$C$6:$C$505,$A40),0)</f>
        <v/>
      </c>
      <c r="E40" s="33">
        <f>IFERROR(SUMIFS('Feuille de temps'!$O$6:$O$505,'Feuille de temps'!$B$6:$B$505,"&gt;="&amp;$B$4,'Feuille de temps'!$B$6:$B$505,"&lt;="&amp;$B$5,'Feuille de temps'!$C$6:$C$505,$A40),0)</f>
        <v/>
      </c>
    </row>
    <row r="41">
      <c r="A41" s="31">
        <f>IFERROR('Employés'!$A$34,"")</f>
        <v/>
      </c>
      <c r="B41" s="31">
        <f>IFERROR('Employés'!$B$34,"")</f>
        <v/>
      </c>
      <c r="C41" s="32">
        <f>IFERROR(SUMIFS('Feuille de temps'!$K$6:$K$505,'Feuille de temps'!$B$6:$B$505,"&gt;="&amp;$B$4,'Feuille de temps'!$B$6:$B$505,"&lt;="&amp;$B$5,'Feuille de temps'!$C$6:$C$505,$A41),0)</f>
        <v/>
      </c>
      <c r="D41" s="32">
        <f>IFERROR(SUMIFS('Feuille de temps'!$M$6:$M$505,'Feuille de temps'!$B$6:$B$505,"&gt;="&amp;$B$4,'Feuille de temps'!$B$6:$B$505,"&lt;="&amp;$B$5,'Feuille de temps'!$C$6:$C$505,$A41),0)</f>
        <v/>
      </c>
      <c r="E41" s="33">
        <f>IFERROR(SUMIFS('Feuille de temps'!$O$6:$O$505,'Feuille de temps'!$B$6:$B$505,"&gt;="&amp;$B$4,'Feuille de temps'!$B$6:$B$505,"&lt;="&amp;$B$5,'Feuille de temps'!$C$6:$C$505,$A41),0)</f>
        <v/>
      </c>
    </row>
    <row r="42">
      <c r="A42" s="31">
        <f>IFERROR('Employés'!$A$35,"")</f>
        <v/>
      </c>
      <c r="B42" s="31">
        <f>IFERROR('Employés'!$B$35,"")</f>
        <v/>
      </c>
      <c r="C42" s="32">
        <f>IFERROR(SUMIFS('Feuille de temps'!$K$6:$K$505,'Feuille de temps'!$B$6:$B$505,"&gt;="&amp;$B$4,'Feuille de temps'!$B$6:$B$505,"&lt;="&amp;$B$5,'Feuille de temps'!$C$6:$C$505,$A42),0)</f>
        <v/>
      </c>
      <c r="D42" s="32">
        <f>IFERROR(SUMIFS('Feuille de temps'!$M$6:$M$505,'Feuille de temps'!$B$6:$B$505,"&gt;="&amp;$B$4,'Feuille de temps'!$B$6:$B$505,"&lt;="&amp;$B$5,'Feuille de temps'!$C$6:$C$505,$A42),0)</f>
        <v/>
      </c>
      <c r="E42" s="33">
        <f>IFERROR(SUMIFS('Feuille de temps'!$O$6:$O$505,'Feuille de temps'!$B$6:$B$505,"&gt;="&amp;$B$4,'Feuille de temps'!$B$6:$B$505,"&lt;="&amp;$B$5,'Feuille de temps'!$C$6:$C$505,$A42),0)</f>
        <v/>
      </c>
    </row>
    <row r="43">
      <c r="A43" s="31">
        <f>IFERROR('Employés'!$A$36,"")</f>
        <v/>
      </c>
      <c r="B43" s="31">
        <f>IFERROR('Employés'!$B$36,"")</f>
        <v/>
      </c>
      <c r="C43" s="32">
        <f>IFERROR(SUMIFS('Feuille de temps'!$K$6:$K$505,'Feuille de temps'!$B$6:$B$505,"&gt;="&amp;$B$4,'Feuille de temps'!$B$6:$B$505,"&lt;="&amp;$B$5,'Feuille de temps'!$C$6:$C$505,$A43),0)</f>
        <v/>
      </c>
      <c r="D43" s="32">
        <f>IFERROR(SUMIFS('Feuille de temps'!$M$6:$M$505,'Feuille de temps'!$B$6:$B$505,"&gt;="&amp;$B$4,'Feuille de temps'!$B$6:$B$505,"&lt;="&amp;$B$5,'Feuille de temps'!$C$6:$C$505,$A43),0)</f>
        <v/>
      </c>
      <c r="E43" s="33">
        <f>IFERROR(SUMIFS('Feuille de temps'!$O$6:$O$505,'Feuille de temps'!$B$6:$B$505,"&gt;="&amp;$B$4,'Feuille de temps'!$B$6:$B$505,"&lt;="&amp;$B$5,'Feuille de temps'!$C$6:$C$505,$A43),0)</f>
        <v/>
      </c>
    </row>
    <row r="44">
      <c r="A44" s="31">
        <f>IFERROR('Employés'!$A$37,"")</f>
        <v/>
      </c>
      <c r="B44" s="31">
        <f>IFERROR('Employés'!$B$37,"")</f>
        <v/>
      </c>
      <c r="C44" s="32">
        <f>IFERROR(SUMIFS('Feuille de temps'!$K$6:$K$505,'Feuille de temps'!$B$6:$B$505,"&gt;="&amp;$B$4,'Feuille de temps'!$B$6:$B$505,"&lt;="&amp;$B$5,'Feuille de temps'!$C$6:$C$505,$A44),0)</f>
        <v/>
      </c>
      <c r="D44" s="32">
        <f>IFERROR(SUMIFS('Feuille de temps'!$M$6:$M$505,'Feuille de temps'!$B$6:$B$505,"&gt;="&amp;$B$4,'Feuille de temps'!$B$6:$B$505,"&lt;="&amp;$B$5,'Feuille de temps'!$C$6:$C$505,$A44),0)</f>
        <v/>
      </c>
      <c r="E44" s="33">
        <f>IFERROR(SUMIFS('Feuille de temps'!$O$6:$O$505,'Feuille de temps'!$B$6:$B$505,"&gt;="&amp;$B$4,'Feuille de temps'!$B$6:$B$505,"&lt;="&amp;$B$5,'Feuille de temps'!$C$6:$C$505,$A44),0)</f>
        <v/>
      </c>
    </row>
    <row r="45">
      <c r="A45" s="31">
        <f>IFERROR('Employés'!$A$38,"")</f>
        <v/>
      </c>
      <c r="B45" s="31">
        <f>IFERROR('Employés'!$B$38,"")</f>
        <v/>
      </c>
      <c r="C45" s="32">
        <f>IFERROR(SUMIFS('Feuille de temps'!$K$6:$K$505,'Feuille de temps'!$B$6:$B$505,"&gt;="&amp;$B$4,'Feuille de temps'!$B$6:$B$505,"&lt;="&amp;$B$5,'Feuille de temps'!$C$6:$C$505,$A45),0)</f>
        <v/>
      </c>
      <c r="D45" s="32">
        <f>IFERROR(SUMIFS('Feuille de temps'!$M$6:$M$505,'Feuille de temps'!$B$6:$B$505,"&gt;="&amp;$B$4,'Feuille de temps'!$B$6:$B$505,"&lt;="&amp;$B$5,'Feuille de temps'!$C$6:$C$505,$A45),0)</f>
        <v/>
      </c>
      <c r="E45" s="33">
        <f>IFERROR(SUMIFS('Feuille de temps'!$O$6:$O$505,'Feuille de temps'!$B$6:$B$505,"&gt;="&amp;$B$4,'Feuille de temps'!$B$6:$B$505,"&lt;="&amp;$B$5,'Feuille de temps'!$C$6:$C$505,$A45),0)</f>
        <v/>
      </c>
    </row>
    <row r="46">
      <c r="A46" s="31">
        <f>IFERROR('Employés'!$A$39,"")</f>
        <v/>
      </c>
      <c r="B46" s="31">
        <f>IFERROR('Employés'!$B$39,"")</f>
        <v/>
      </c>
      <c r="C46" s="32">
        <f>IFERROR(SUMIFS('Feuille de temps'!$K$6:$K$505,'Feuille de temps'!$B$6:$B$505,"&gt;="&amp;$B$4,'Feuille de temps'!$B$6:$B$505,"&lt;="&amp;$B$5,'Feuille de temps'!$C$6:$C$505,$A46),0)</f>
        <v/>
      </c>
      <c r="D46" s="32">
        <f>IFERROR(SUMIFS('Feuille de temps'!$M$6:$M$505,'Feuille de temps'!$B$6:$B$505,"&gt;="&amp;$B$4,'Feuille de temps'!$B$6:$B$505,"&lt;="&amp;$B$5,'Feuille de temps'!$C$6:$C$505,$A46),0)</f>
        <v/>
      </c>
      <c r="E46" s="33">
        <f>IFERROR(SUMIFS('Feuille de temps'!$O$6:$O$505,'Feuille de temps'!$B$6:$B$505,"&gt;="&amp;$B$4,'Feuille de temps'!$B$6:$B$505,"&lt;="&amp;$B$5,'Feuille de temps'!$C$6:$C$505,$A46),0)</f>
        <v/>
      </c>
    </row>
    <row r="47">
      <c r="A47" s="31">
        <f>IFERROR('Employés'!$A$40,"")</f>
        <v/>
      </c>
      <c r="B47" s="31">
        <f>IFERROR('Employés'!$B$40,"")</f>
        <v/>
      </c>
      <c r="C47" s="32">
        <f>IFERROR(SUMIFS('Feuille de temps'!$K$6:$K$505,'Feuille de temps'!$B$6:$B$505,"&gt;="&amp;$B$4,'Feuille de temps'!$B$6:$B$505,"&lt;="&amp;$B$5,'Feuille de temps'!$C$6:$C$505,$A47),0)</f>
        <v/>
      </c>
      <c r="D47" s="32">
        <f>IFERROR(SUMIFS('Feuille de temps'!$M$6:$M$505,'Feuille de temps'!$B$6:$B$505,"&gt;="&amp;$B$4,'Feuille de temps'!$B$6:$B$505,"&lt;="&amp;$B$5,'Feuille de temps'!$C$6:$C$505,$A47),0)</f>
        <v/>
      </c>
      <c r="E47" s="33">
        <f>IFERROR(SUMIFS('Feuille de temps'!$O$6:$O$505,'Feuille de temps'!$B$6:$B$505,"&gt;="&amp;$B$4,'Feuille de temps'!$B$6:$B$505,"&lt;="&amp;$B$5,'Feuille de temps'!$C$6:$C$505,$A47),0)</f>
        <v/>
      </c>
    </row>
    <row r="48">
      <c r="A48" s="31">
        <f>IFERROR('Employés'!$A$41,"")</f>
        <v/>
      </c>
      <c r="B48" s="31">
        <f>IFERROR('Employés'!$B$41,"")</f>
        <v/>
      </c>
      <c r="C48" s="32">
        <f>IFERROR(SUMIFS('Feuille de temps'!$K$6:$K$505,'Feuille de temps'!$B$6:$B$505,"&gt;="&amp;$B$4,'Feuille de temps'!$B$6:$B$505,"&lt;="&amp;$B$5,'Feuille de temps'!$C$6:$C$505,$A48),0)</f>
        <v/>
      </c>
      <c r="D48" s="32">
        <f>IFERROR(SUMIFS('Feuille de temps'!$M$6:$M$505,'Feuille de temps'!$B$6:$B$505,"&gt;="&amp;$B$4,'Feuille de temps'!$B$6:$B$505,"&lt;="&amp;$B$5,'Feuille de temps'!$C$6:$C$505,$A48),0)</f>
        <v/>
      </c>
      <c r="E48" s="33">
        <f>IFERROR(SUMIFS('Feuille de temps'!$O$6:$O$505,'Feuille de temps'!$B$6:$B$505,"&gt;="&amp;$B$4,'Feuille de temps'!$B$6:$B$505,"&lt;="&amp;$B$5,'Feuille de temps'!$C$6:$C$505,$A48),0)</f>
        <v/>
      </c>
    </row>
    <row r="49">
      <c r="A49" s="31">
        <f>IFERROR('Employés'!$A$42,"")</f>
        <v/>
      </c>
      <c r="B49" s="31">
        <f>IFERROR('Employés'!$B$42,"")</f>
        <v/>
      </c>
      <c r="C49" s="32">
        <f>IFERROR(SUMIFS('Feuille de temps'!$K$6:$K$505,'Feuille de temps'!$B$6:$B$505,"&gt;="&amp;$B$4,'Feuille de temps'!$B$6:$B$505,"&lt;="&amp;$B$5,'Feuille de temps'!$C$6:$C$505,$A49),0)</f>
        <v/>
      </c>
      <c r="D49" s="32">
        <f>IFERROR(SUMIFS('Feuille de temps'!$M$6:$M$505,'Feuille de temps'!$B$6:$B$505,"&gt;="&amp;$B$4,'Feuille de temps'!$B$6:$B$505,"&lt;="&amp;$B$5,'Feuille de temps'!$C$6:$C$505,$A49),0)</f>
        <v/>
      </c>
      <c r="E49" s="33">
        <f>IFERROR(SUMIFS('Feuille de temps'!$O$6:$O$505,'Feuille de temps'!$B$6:$B$505,"&gt;="&amp;$B$4,'Feuille de temps'!$B$6:$B$505,"&lt;="&amp;$B$5,'Feuille de temps'!$C$6:$C$505,$A49),0)</f>
        <v/>
      </c>
    </row>
    <row r="50">
      <c r="A50" s="31">
        <f>IFERROR('Employés'!$A$43,"")</f>
        <v/>
      </c>
      <c r="B50" s="31">
        <f>IFERROR('Employés'!$B$43,"")</f>
        <v/>
      </c>
      <c r="C50" s="32">
        <f>IFERROR(SUMIFS('Feuille de temps'!$K$6:$K$505,'Feuille de temps'!$B$6:$B$505,"&gt;="&amp;$B$4,'Feuille de temps'!$B$6:$B$505,"&lt;="&amp;$B$5,'Feuille de temps'!$C$6:$C$505,$A50),0)</f>
        <v/>
      </c>
      <c r="D50" s="32">
        <f>IFERROR(SUMIFS('Feuille de temps'!$M$6:$M$505,'Feuille de temps'!$B$6:$B$505,"&gt;="&amp;$B$4,'Feuille de temps'!$B$6:$B$505,"&lt;="&amp;$B$5,'Feuille de temps'!$C$6:$C$505,$A50),0)</f>
        <v/>
      </c>
      <c r="E50" s="33">
        <f>IFERROR(SUMIFS('Feuille de temps'!$O$6:$O$505,'Feuille de temps'!$B$6:$B$505,"&gt;="&amp;$B$4,'Feuille de temps'!$B$6:$B$505,"&lt;="&amp;$B$5,'Feuille de temps'!$C$6:$C$505,$A50),0)</f>
        <v/>
      </c>
    </row>
    <row r="51">
      <c r="A51" s="31">
        <f>IFERROR('Employés'!$A$44,"")</f>
        <v/>
      </c>
      <c r="B51" s="31">
        <f>IFERROR('Employés'!$B$44,"")</f>
        <v/>
      </c>
      <c r="C51" s="32">
        <f>IFERROR(SUMIFS('Feuille de temps'!$K$6:$K$505,'Feuille de temps'!$B$6:$B$505,"&gt;="&amp;$B$4,'Feuille de temps'!$B$6:$B$505,"&lt;="&amp;$B$5,'Feuille de temps'!$C$6:$C$505,$A51),0)</f>
        <v/>
      </c>
      <c r="D51" s="32">
        <f>IFERROR(SUMIFS('Feuille de temps'!$M$6:$M$505,'Feuille de temps'!$B$6:$B$505,"&gt;="&amp;$B$4,'Feuille de temps'!$B$6:$B$505,"&lt;="&amp;$B$5,'Feuille de temps'!$C$6:$C$505,$A51),0)</f>
        <v/>
      </c>
      <c r="E51" s="33">
        <f>IFERROR(SUMIFS('Feuille de temps'!$O$6:$O$505,'Feuille de temps'!$B$6:$B$505,"&gt;="&amp;$B$4,'Feuille de temps'!$B$6:$B$505,"&lt;="&amp;$B$5,'Feuille de temps'!$C$6:$C$505,$A51),0)</f>
        <v/>
      </c>
    </row>
    <row r="52">
      <c r="A52" s="31">
        <f>IFERROR('Employés'!$A$45,"")</f>
        <v/>
      </c>
      <c r="B52" s="31">
        <f>IFERROR('Employés'!$B$45,"")</f>
        <v/>
      </c>
      <c r="C52" s="32">
        <f>IFERROR(SUMIFS('Feuille de temps'!$K$6:$K$505,'Feuille de temps'!$B$6:$B$505,"&gt;="&amp;$B$4,'Feuille de temps'!$B$6:$B$505,"&lt;="&amp;$B$5,'Feuille de temps'!$C$6:$C$505,$A52),0)</f>
        <v/>
      </c>
      <c r="D52" s="32">
        <f>IFERROR(SUMIFS('Feuille de temps'!$M$6:$M$505,'Feuille de temps'!$B$6:$B$505,"&gt;="&amp;$B$4,'Feuille de temps'!$B$6:$B$505,"&lt;="&amp;$B$5,'Feuille de temps'!$C$6:$C$505,$A52),0)</f>
        <v/>
      </c>
      <c r="E52" s="33">
        <f>IFERROR(SUMIFS('Feuille de temps'!$O$6:$O$505,'Feuille de temps'!$B$6:$B$505,"&gt;="&amp;$B$4,'Feuille de temps'!$B$6:$B$505,"&lt;="&amp;$B$5,'Feuille de temps'!$C$6:$C$505,$A52),0)</f>
        <v/>
      </c>
    </row>
    <row r="53">
      <c r="A53" s="31">
        <f>IFERROR('Employés'!$A$46,"")</f>
        <v/>
      </c>
      <c r="B53" s="31">
        <f>IFERROR('Employés'!$B$46,"")</f>
        <v/>
      </c>
      <c r="C53" s="32">
        <f>IFERROR(SUMIFS('Feuille de temps'!$K$6:$K$505,'Feuille de temps'!$B$6:$B$505,"&gt;="&amp;$B$4,'Feuille de temps'!$B$6:$B$505,"&lt;="&amp;$B$5,'Feuille de temps'!$C$6:$C$505,$A53),0)</f>
        <v/>
      </c>
      <c r="D53" s="32">
        <f>IFERROR(SUMIFS('Feuille de temps'!$M$6:$M$505,'Feuille de temps'!$B$6:$B$505,"&gt;="&amp;$B$4,'Feuille de temps'!$B$6:$B$505,"&lt;="&amp;$B$5,'Feuille de temps'!$C$6:$C$505,$A53),0)</f>
        <v/>
      </c>
      <c r="E53" s="33">
        <f>IFERROR(SUMIFS('Feuille de temps'!$O$6:$O$505,'Feuille de temps'!$B$6:$B$505,"&gt;="&amp;$B$4,'Feuille de temps'!$B$6:$B$505,"&lt;="&amp;$B$5,'Feuille de temps'!$C$6:$C$505,$A53),0)</f>
        <v/>
      </c>
    </row>
    <row r="54">
      <c r="A54" s="31">
        <f>IFERROR('Employés'!$A$47,"")</f>
        <v/>
      </c>
      <c r="B54" s="31">
        <f>IFERROR('Employés'!$B$47,"")</f>
        <v/>
      </c>
      <c r="C54" s="32">
        <f>IFERROR(SUMIFS('Feuille de temps'!$K$6:$K$505,'Feuille de temps'!$B$6:$B$505,"&gt;="&amp;$B$4,'Feuille de temps'!$B$6:$B$505,"&lt;="&amp;$B$5,'Feuille de temps'!$C$6:$C$505,$A54),0)</f>
        <v/>
      </c>
      <c r="D54" s="32">
        <f>IFERROR(SUMIFS('Feuille de temps'!$M$6:$M$505,'Feuille de temps'!$B$6:$B$505,"&gt;="&amp;$B$4,'Feuille de temps'!$B$6:$B$505,"&lt;="&amp;$B$5,'Feuille de temps'!$C$6:$C$505,$A54),0)</f>
        <v/>
      </c>
      <c r="E54" s="33">
        <f>IFERROR(SUMIFS('Feuille de temps'!$O$6:$O$505,'Feuille de temps'!$B$6:$B$505,"&gt;="&amp;$B$4,'Feuille de temps'!$B$6:$B$505,"&lt;="&amp;$B$5,'Feuille de temps'!$C$6:$C$505,$A54),0)</f>
        <v/>
      </c>
    </row>
    <row r="55">
      <c r="A55" s="31">
        <f>IFERROR('Employés'!$A$48,"")</f>
        <v/>
      </c>
      <c r="B55" s="31">
        <f>IFERROR('Employés'!$B$48,"")</f>
        <v/>
      </c>
      <c r="C55" s="32">
        <f>IFERROR(SUMIFS('Feuille de temps'!$K$6:$K$505,'Feuille de temps'!$B$6:$B$505,"&gt;="&amp;$B$4,'Feuille de temps'!$B$6:$B$505,"&lt;="&amp;$B$5,'Feuille de temps'!$C$6:$C$505,$A55),0)</f>
        <v/>
      </c>
      <c r="D55" s="32">
        <f>IFERROR(SUMIFS('Feuille de temps'!$M$6:$M$505,'Feuille de temps'!$B$6:$B$505,"&gt;="&amp;$B$4,'Feuille de temps'!$B$6:$B$505,"&lt;="&amp;$B$5,'Feuille de temps'!$C$6:$C$505,$A55),0)</f>
        <v/>
      </c>
      <c r="E55" s="33">
        <f>IFERROR(SUMIFS('Feuille de temps'!$O$6:$O$505,'Feuille de temps'!$B$6:$B$505,"&gt;="&amp;$B$4,'Feuille de temps'!$B$6:$B$505,"&lt;="&amp;$B$5,'Feuille de temps'!$C$6:$C$505,$A55),0)</f>
        <v/>
      </c>
    </row>
    <row r="56">
      <c r="A56" s="31">
        <f>IFERROR('Employés'!$A$49,"")</f>
        <v/>
      </c>
      <c r="B56" s="31">
        <f>IFERROR('Employés'!$B$49,"")</f>
        <v/>
      </c>
      <c r="C56" s="32">
        <f>IFERROR(SUMIFS('Feuille de temps'!$K$6:$K$505,'Feuille de temps'!$B$6:$B$505,"&gt;="&amp;$B$4,'Feuille de temps'!$B$6:$B$505,"&lt;="&amp;$B$5,'Feuille de temps'!$C$6:$C$505,$A56),0)</f>
        <v/>
      </c>
      <c r="D56" s="32">
        <f>IFERROR(SUMIFS('Feuille de temps'!$M$6:$M$505,'Feuille de temps'!$B$6:$B$505,"&gt;="&amp;$B$4,'Feuille de temps'!$B$6:$B$505,"&lt;="&amp;$B$5,'Feuille de temps'!$C$6:$C$505,$A56),0)</f>
        <v/>
      </c>
      <c r="E56" s="33">
        <f>IFERROR(SUMIFS('Feuille de temps'!$O$6:$O$505,'Feuille de temps'!$B$6:$B$505,"&gt;="&amp;$B$4,'Feuille de temps'!$B$6:$B$505,"&lt;="&amp;$B$5,'Feuille de temps'!$C$6:$C$505,$A56),0)</f>
        <v/>
      </c>
    </row>
    <row r="57">
      <c r="A57" s="31">
        <f>IFERROR('Employés'!$A$50,"")</f>
        <v/>
      </c>
      <c r="B57" s="31">
        <f>IFERROR('Employés'!$B$50,"")</f>
        <v/>
      </c>
      <c r="C57" s="32">
        <f>IFERROR(SUMIFS('Feuille de temps'!$K$6:$K$505,'Feuille de temps'!$B$6:$B$505,"&gt;="&amp;$B$4,'Feuille de temps'!$B$6:$B$505,"&lt;="&amp;$B$5,'Feuille de temps'!$C$6:$C$505,$A57),0)</f>
        <v/>
      </c>
      <c r="D57" s="32">
        <f>IFERROR(SUMIFS('Feuille de temps'!$M$6:$M$505,'Feuille de temps'!$B$6:$B$505,"&gt;="&amp;$B$4,'Feuille de temps'!$B$6:$B$505,"&lt;="&amp;$B$5,'Feuille de temps'!$C$6:$C$505,$A57),0)</f>
        <v/>
      </c>
      <c r="E57" s="33">
        <f>IFERROR(SUMIFS('Feuille de temps'!$O$6:$O$505,'Feuille de temps'!$B$6:$B$505,"&gt;="&amp;$B$4,'Feuille de temps'!$B$6:$B$505,"&lt;="&amp;$B$5,'Feuille de temps'!$C$6:$C$505,$A57),0)</f>
        <v/>
      </c>
    </row>
    <row r="58">
      <c r="A58" s="31">
        <f>IFERROR('Employés'!$A$51,"")</f>
        <v/>
      </c>
      <c r="B58" s="31">
        <f>IFERROR('Employés'!$B$51,"")</f>
        <v/>
      </c>
      <c r="C58" s="32">
        <f>IFERROR(SUMIFS('Feuille de temps'!$K$6:$K$505,'Feuille de temps'!$B$6:$B$505,"&gt;="&amp;$B$4,'Feuille de temps'!$B$6:$B$505,"&lt;="&amp;$B$5,'Feuille de temps'!$C$6:$C$505,$A58),0)</f>
        <v/>
      </c>
      <c r="D58" s="32">
        <f>IFERROR(SUMIFS('Feuille de temps'!$M$6:$M$505,'Feuille de temps'!$B$6:$B$505,"&gt;="&amp;$B$4,'Feuille de temps'!$B$6:$B$505,"&lt;="&amp;$B$5,'Feuille de temps'!$C$6:$C$505,$A58),0)</f>
        <v/>
      </c>
      <c r="E58" s="33">
        <f>IFERROR(SUMIFS('Feuille de temps'!$O$6:$O$505,'Feuille de temps'!$B$6:$B$505,"&gt;="&amp;$B$4,'Feuille de temps'!$B$6:$B$505,"&lt;="&amp;$B$5,'Feuille de temps'!$C$6:$C$505,$A58),0)</f>
        <v/>
      </c>
    </row>
    <row r="59">
      <c r="A59" s="31">
        <f>IFERROR('Employés'!$A$52,"")</f>
        <v/>
      </c>
      <c r="B59" s="31">
        <f>IFERROR('Employés'!$B$52,"")</f>
        <v/>
      </c>
      <c r="C59" s="32">
        <f>IFERROR(SUMIFS('Feuille de temps'!$K$6:$K$505,'Feuille de temps'!$B$6:$B$505,"&gt;="&amp;$B$4,'Feuille de temps'!$B$6:$B$505,"&lt;="&amp;$B$5,'Feuille de temps'!$C$6:$C$505,$A59),0)</f>
        <v/>
      </c>
      <c r="D59" s="32">
        <f>IFERROR(SUMIFS('Feuille de temps'!$M$6:$M$505,'Feuille de temps'!$B$6:$B$505,"&gt;="&amp;$B$4,'Feuille de temps'!$B$6:$B$505,"&lt;="&amp;$B$5,'Feuille de temps'!$C$6:$C$505,$A59),0)</f>
        <v/>
      </c>
      <c r="E59" s="33">
        <f>IFERROR(SUMIFS('Feuille de temps'!$O$6:$O$505,'Feuille de temps'!$B$6:$B$505,"&gt;="&amp;$B$4,'Feuille de temps'!$B$6:$B$505,"&lt;="&amp;$B$5,'Feuille de temps'!$C$6:$C$505,$A59),0)</f>
        <v/>
      </c>
    </row>
    <row r="60">
      <c r="A60" s="31">
        <f>IFERROR('Employés'!$A$53,"")</f>
        <v/>
      </c>
      <c r="B60" s="31">
        <f>IFERROR('Employés'!$B$53,"")</f>
        <v/>
      </c>
      <c r="C60" s="32">
        <f>IFERROR(SUMIFS('Feuille de temps'!$K$6:$K$505,'Feuille de temps'!$B$6:$B$505,"&gt;="&amp;$B$4,'Feuille de temps'!$B$6:$B$505,"&lt;="&amp;$B$5,'Feuille de temps'!$C$6:$C$505,$A60),0)</f>
        <v/>
      </c>
      <c r="D60" s="32">
        <f>IFERROR(SUMIFS('Feuille de temps'!$M$6:$M$505,'Feuille de temps'!$B$6:$B$505,"&gt;="&amp;$B$4,'Feuille de temps'!$B$6:$B$505,"&lt;="&amp;$B$5,'Feuille de temps'!$C$6:$C$505,$A60),0)</f>
        <v/>
      </c>
      <c r="E60" s="33">
        <f>IFERROR(SUMIFS('Feuille de temps'!$O$6:$O$505,'Feuille de temps'!$B$6:$B$505,"&gt;="&amp;$B$4,'Feuille de temps'!$B$6:$B$505,"&lt;="&amp;$B$5,'Feuille de temps'!$C$6:$C$505,$A60),0)</f>
        <v/>
      </c>
    </row>
    <row r="61">
      <c r="A61" s="31">
        <f>IFERROR('Employés'!$A$54,"")</f>
        <v/>
      </c>
      <c r="B61" s="31">
        <f>IFERROR('Employés'!$B$54,"")</f>
        <v/>
      </c>
      <c r="C61" s="32">
        <f>IFERROR(SUMIFS('Feuille de temps'!$K$6:$K$505,'Feuille de temps'!$B$6:$B$505,"&gt;="&amp;$B$4,'Feuille de temps'!$B$6:$B$505,"&lt;="&amp;$B$5,'Feuille de temps'!$C$6:$C$505,$A61),0)</f>
        <v/>
      </c>
      <c r="D61" s="32">
        <f>IFERROR(SUMIFS('Feuille de temps'!$M$6:$M$505,'Feuille de temps'!$B$6:$B$505,"&gt;="&amp;$B$4,'Feuille de temps'!$B$6:$B$505,"&lt;="&amp;$B$5,'Feuille de temps'!$C$6:$C$505,$A61),0)</f>
        <v/>
      </c>
      <c r="E61" s="33">
        <f>IFERROR(SUMIFS('Feuille de temps'!$O$6:$O$505,'Feuille de temps'!$B$6:$B$505,"&gt;="&amp;$B$4,'Feuille de temps'!$B$6:$B$505,"&lt;="&amp;$B$5,'Feuille de temps'!$C$6:$C$505,$A61),0)</f>
        <v/>
      </c>
    </row>
    <row r="62">
      <c r="A62" s="31">
        <f>IFERROR('Employés'!$A$55,"")</f>
        <v/>
      </c>
      <c r="B62" s="31">
        <f>IFERROR('Employés'!$B$55,"")</f>
        <v/>
      </c>
      <c r="C62" s="32">
        <f>IFERROR(SUMIFS('Feuille de temps'!$K$6:$K$505,'Feuille de temps'!$B$6:$B$505,"&gt;="&amp;$B$4,'Feuille de temps'!$B$6:$B$505,"&lt;="&amp;$B$5,'Feuille de temps'!$C$6:$C$505,$A62),0)</f>
        <v/>
      </c>
      <c r="D62" s="32">
        <f>IFERROR(SUMIFS('Feuille de temps'!$M$6:$M$505,'Feuille de temps'!$B$6:$B$505,"&gt;="&amp;$B$4,'Feuille de temps'!$B$6:$B$505,"&lt;="&amp;$B$5,'Feuille de temps'!$C$6:$C$505,$A62),0)</f>
        <v/>
      </c>
      <c r="E62" s="33">
        <f>IFERROR(SUMIFS('Feuille de temps'!$O$6:$O$505,'Feuille de temps'!$B$6:$B$505,"&gt;="&amp;$B$4,'Feuille de temps'!$B$6:$B$505,"&lt;="&amp;$B$5,'Feuille de temps'!$C$6:$C$505,$A62),0)</f>
        <v/>
      </c>
    </row>
    <row r="63">
      <c r="A63" s="31">
        <f>IFERROR('Employés'!$A$56,"")</f>
        <v/>
      </c>
      <c r="B63" s="31">
        <f>IFERROR('Employés'!$B$56,"")</f>
        <v/>
      </c>
      <c r="C63" s="32">
        <f>IFERROR(SUMIFS('Feuille de temps'!$K$6:$K$505,'Feuille de temps'!$B$6:$B$505,"&gt;="&amp;$B$4,'Feuille de temps'!$B$6:$B$505,"&lt;="&amp;$B$5,'Feuille de temps'!$C$6:$C$505,$A63),0)</f>
        <v/>
      </c>
      <c r="D63" s="32">
        <f>IFERROR(SUMIFS('Feuille de temps'!$M$6:$M$505,'Feuille de temps'!$B$6:$B$505,"&gt;="&amp;$B$4,'Feuille de temps'!$B$6:$B$505,"&lt;="&amp;$B$5,'Feuille de temps'!$C$6:$C$505,$A63),0)</f>
        <v/>
      </c>
      <c r="E63" s="33">
        <f>IFERROR(SUMIFS('Feuille de temps'!$O$6:$O$505,'Feuille de temps'!$B$6:$B$505,"&gt;="&amp;$B$4,'Feuille de temps'!$B$6:$B$505,"&lt;="&amp;$B$5,'Feuille de temps'!$C$6:$C$505,$A63),0)</f>
        <v/>
      </c>
    </row>
    <row r="64">
      <c r="A64" s="31">
        <f>IFERROR('Employés'!$A$57,"")</f>
        <v/>
      </c>
      <c r="B64" s="31">
        <f>IFERROR('Employés'!$B$57,"")</f>
        <v/>
      </c>
      <c r="C64" s="32">
        <f>IFERROR(SUMIFS('Feuille de temps'!$K$6:$K$505,'Feuille de temps'!$B$6:$B$505,"&gt;="&amp;$B$4,'Feuille de temps'!$B$6:$B$505,"&lt;="&amp;$B$5,'Feuille de temps'!$C$6:$C$505,$A64),0)</f>
        <v/>
      </c>
      <c r="D64" s="32">
        <f>IFERROR(SUMIFS('Feuille de temps'!$M$6:$M$505,'Feuille de temps'!$B$6:$B$505,"&gt;="&amp;$B$4,'Feuille de temps'!$B$6:$B$505,"&lt;="&amp;$B$5,'Feuille de temps'!$C$6:$C$505,$A64),0)</f>
        <v/>
      </c>
      <c r="E64" s="33">
        <f>IFERROR(SUMIFS('Feuille de temps'!$O$6:$O$505,'Feuille de temps'!$B$6:$B$505,"&gt;="&amp;$B$4,'Feuille de temps'!$B$6:$B$505,"&lt;="&amp;$B$5,'Feuille de temps'!$C$6:$C$505,$A64),0)</f>
        <v/>
      </c>
    </row>
    <row r="65">
      <c r="A65" s="31">
        <f>IFERROR('Employés'!$A$58,"")</f>
        <v/>
      </c>
      <c r="B65" s="31">
        <f>IFERROR('Employés'!$B$58,"")</f>
        <v/>
      </c>
      <c r="C65" s="32">
        <f>IFERROR(SUMIFS('Feuille de temps'!$K$6:$K$505,'Feuille de temps'!$B$6:$B$505,"&gt;="&amp;$B$4,'Feuille de temps'!$B$6:$B$505,"&lt;="&amp;$B$5,'Feuille de temps'!$C$6:$C$505,$A65),0)</f>
        <v/>
      </c>
      <c r="D65" s="32">
        <f>IFERROR(SUMIFS('Feuille de temps'!$M$6:$M$505,'Feuille de temps'!$B$6:$B$505,"&gt;="&amp;$B$4,'Feuille de temps'!$B$6:$B$505,"&lt;="&amp;$B$5,'Feuille de temps'!$C$6:$C$505,$A65),0)</f>
        <v/>
      </c>
      <c r="E65" s="33">
        <f>IFERROR(SUMIFS('Feuille de temps'!$O$6:$O$505,'Feuille de temps'!$B$6:$B$505,"&gt;="&amp;$B$4,'Feuille de temps'!$B$6:$B$505,"&lt;="&amp;$B$5,'Feuille de temps'!$C$6:$C$505,$A65),0)</f>
        <v/>
      </c>
    </row>
    <row r="66">
      <c r="A66" s="31">
        <f>IFERROR('Employés'!$A$59,"")</f>
        <v/>
      </c>
      <c r="B66" s="31">
        <f>IFERROR('Employés'!$B$59,"")</f>
        <v/>
      </c>
      <c r="C66" s="32">
        <f>IFERROR(SUMIFS('Feuille de temps'!$K$6:$K$505,'Feuille de temps'!$B$6:$B$505,"&gt;="&amp;$B$4,'Feuille de temps'!$B$6:$B$505,"&lt;="&amp;$B$5,'Feuille de temps'!$C$6:$C$505,$A66),0)</f>
        <v/>
      </c>
      <c r="D66" s="32">
        <f>IFERROR(SUMIFS('Feuille de temps'!$M$6:$M$505,'Feuille de temps'!$B$6:$B$505,"&gt;="&amp;$B$4,'Feuille de temps'!$B$6:$B$505,"&lt;="&amp;$B$5,'Feuille de temps'!$C$6:$C$505,$A66),0)</f>
        <v/>
      </c>
      <c r="E66" s="33">
        <f>IFERROR(SUMIFS('Feuille de temps'!$O$6:$O$505,'Feuille de temps'!$B$6:$B$505,"&gt;="&amp;$B$4,'Feuille de temps'!$B$6:$B$505,"&lt;="&amp;$B$5,'Feuille de temps'!$C$6:$C$505,$A66),0)</f>
        <v/>
      </c>
    </row>
    <row r="67">
      <c r="A67" s="31">
        <f>IFERROR('Employés'!$A$60,"")</f>
        <v/>
      </c>
      <c r="B67" s="31">
        <f>IFERROR('Employés'!$B$60,"")</f>
        <v/>
      </c>
      <c r="C67" s="32">
        <f>IFERROR(SUMIFS('Feuille de temps'!$K$6:$K$505,'Feuille de temps'!$B$6:$B$505,"&gt;="&amp;$B$4,'Feuille de temps'!$B$6:$B$505,"&lt;="&amp;$B$5,'Feuille de temps'!$C$6:$C$505,$A67),0)</f>
        <v/>
      </c>
      <c r="D67" s="32">
        <f>IFERROR(SUMIFS('Feuille de temps'!$M$6:$M$505,'Feuille de temps'!$B$6:$B$505,"&gt;="&amp;$B$4,'Feuille de temps'!$B$6:$B$505,"&lt;="&amp;$B$5,'Feuille de temps'!$C$6:$C$505,$A67),0)</f>
        <v/>
      </c>
      <c r="E67" s="33">
        <f>IFERROR(SUMIFS('Feuille de temps'!$O$6:$O$505,'Feuille de temps'!$B$6:$B$505,"&gt;="&amp;$B$4,'Feuille de temps'!$B$6:$B$505,"&lt;="&amp;$B$5,'Feuille de temps'!$C$6:$C$505,$A67),0)</f>
        <v/>
      </c>
    </row>
    <row r="68">
      <c r="A68" s="31">
        <f>IFERROR('Employés'!$A$61,"")</f>
        <v/>
      </c>
      <c r="B68" s="31">
        <f>IFERROR('Employés'!$B$61,"")</f>
        <v/>
      </c>
      <c r="C68" s="32">
        <f>IFERROR(SUMIFS('Feuille de temps'!$K$6:$K$505,'Feuille de temps'!$B$6:$B$505,"&gt;="&amp;$B$4,'Feuille de temps'!$B$6:$B$505,"&lt;="&amp;$B$5,'Feuille de temps'!$C$6:$C$505,$A68),0)</f>
        <v/>
      </c>
      <c r="D68" s="32">
        <f>IFERROR(SUMIFS('Feuille de temps'!$M$6:$M$505,'Feuille de temps'!$B$6:$B$505,"&gt;="&amp;$B$4,'Feuille de temps'!$B$6:$B$505,"&lt;="&amp;$B$5,'Feuille de temps'!$C$6:$C$505,$A68),0)</f>
        <v/>
      </c>
      <c r="E68" s="33">
        <f>IFERROR(SUMIFS('Feuille de temps'!$O$6:$O$505,'Feuille de temps'!$B$6:$B$505,"&gt;="&amp;$B$4,'Feuille de temps'!$B$6:$B$505,"&lt;="&amp;$B$5,'Feuille de temps'!$C$6:$C$505,$A68),0)</f>
        <v/>
      </c>
    </row>
    <row r="69">
      <c r="A69" s="31">
        <f>IFERROR('Employés'!$A$62,"")</f>
        <v/>
      </c>
      <c r="B69" s="31">
        <f>IFERROR('Employés'!$B$62,"")</f>
        <v/>
      </c>
      <c r="C69" s="32">
        <f>IFERROR(SUMIFS('Feuille de temps'!$K$6:$K$505,'Feuille de temps'!$B$6:$B$505,"&gt;="&amp;$B$4,'Feuille de temps'!$B$6:$B$505,"&lt;="&amp;$B$5,'Feuille de temps'!$C$6:$C$505,$A69),0)</f>
        <v/>
      </c>
      <c r="D69" s="32">
        <f>IFERROR(SUMIFS('Feuille de temps'!$M$6:$M$505,'Feuille de temps'!$B$6:$B$505,"&gt;="&amp;$B$4,'Feuille de temps'!$B$6:$B$505,"&lt;="&amp;$B$5,'Feuille de temps'!$C$6:$C$505,$A69),0)</f>
        <v/>
      </c>
      <c r="E69" s="33">
        <f>IFERROR(SUMIFS('Feuille de temps'!$O$6:$O$505,'Feuille de temps'!$B$6:$B$505,"&gt;="&amp;$B$4,'Feuille de temps'!$B$6:$B$505,"&lt;="&amp;$B$5,'Feuille de temps'!$C$6:$C$505,$A69),0)</f>
        <v/>
      </c>
    </row>
    <row r="70">
      <c r="A70" s="31">
        <f>IFERROR('Employés'!$A$63,"")</f>
        <v/>
      </c>
      <c r="B70" s="31">
        <f>IFERROR('Employés'!$B$63,"")</f>
        <v/>
      </c>
      <c r="C70" s="32">
        <f>IFERROR(SUMIFS('Feuille de temps'!$K$6:$K$505,'Feuille de temps'!$B$6:$B$505,"&gt;="&amp;$B$4,'Feuille de temps'!$B$6:$B$505,"&lt;="&amp;$B$5,'Feuille de temps'!$C$6:$C$505,$A70),0)</f>
        <v/>
      </c>
      <c r="D70" s="32">
        <f>IFERROR(SUMIFS('Feuille de temps'!$M$6:$M$505,'Feuille de temps'!$B$6:$B$505,"&gt;="&amp;$B$4,'Feuille de temps'!$B$6:$B$505,"&lt;="&amp;$B$5,'Feuille de temps'!$C$6:$C$505,$A70),0)</f>
        <v/>
      </c>
      <c r="E70" s="33">
        <f>IFERROR(SUMIFS('Feuille de temps'!$O$6:$O$505,'Feuille de temps'!$B$6:$B$505,"&gt;="&amp;$B$4,'Feuille de temps'!$B$6:$B$505,"&lt;="&amp;$B$5,'Feuille de temps'!$C$6:$C$505,$A70),0)</f>
        <v/>
      </c>
    </row>
    <row r="71">
      <c r="A71" s="31">
        <f>IFERROR('Employés'!$A$64,"")</f>
        <v/>
      </c>
      <c r="B71" s="31">
        <f>IFERROR('Employés'!$B$64,"")</f>
        <v/>
      </c>
      <c r="C71" s="32">
        <f>IFERROR(SUMIFS('Feuille de temps'!$K$6:$K$505,'Feuille de temps'!$B$6:$B$505,"&gt;="&amp;$B$4,'Feuille de temps'!$B$6:$B$505,"&lt;="&amp;$B$5,'Feuille de temps'!$C$6:$C$505,$A71),0)</f>
        <v/>
      </c>
      <c r="D71" s="32">
        <f>IFERROR(SUMIFS('Feuille de temps'!$M$6:$M$505,'Feuille de temps'!$B$6:$B$505,"&gt;="&amp;$B$4,'Feuille de temps'!$B$6:$B$505,"&lt;="&amp;$B$5,'Feuille de temps'!$C$6:$C$505,$A71),0)</f>
        <v/>
      </c>
      <c r="E71" s="33">
        <f>IFERROR(SUMIFS('Feuille de temps'!$O$6:$O$505,'Feuille de temps'!$B$6:$B$505,"&gt;="&amp;$B$4,'Feuille de temps'!$B$6:$B$505,"&lt;="&amp;$B$5,'Feuille de temps'!$C$6:$C$505,$A71),0)</f>
        <v/>
      </c>
    </row>
    <row r="72">
      <c r="A72" s="31">
        <f>IFERROR('Employés'!$A$65,"")</f>
        <v/>
      </c>
      <c r="B72" s="31">
        <f>IFERROR('Employés'!$B$65,"")</f>
        <v/>
      </c>
      <c r="C72" s="32">
        <f>IFERROR(SUMIFS('Feuille de temps'!$K$6:$K$505,'Feuille de temps'!$B$6:$B$505,"&gt;="&amp;$B$4,'Feuille de temps'!$B$6:$B$505,"&lt;="&amp;$B$5,'Feuille de temps'!$C$6:$C$505,$A72),0)</f>
        <v/>
      </c>
      <c r="D72" s="32">
        <f>IFERROR(SUMIFS('Feuille de temps'!$M$6:$M$505,'Feuille de temps'!$B$6:$B$505,"&gt;="&amp;$B$4,'Feuille de temps'!$B$6:$B$505,"&lt;="&amp;$B$5,'Feuille de temps'!$C$6:$C$505,$A72),0)</f>
        <v/>
      </c>
      <c r="E72" s="33">
        <f>IFERROR(SUMIFS('Feuille de temps'!$O$6:$O$505,'Feuille de temps'!$B$6:$B$505,"&gt;="&amp;$B$4,'Feuille de temps'!$B$6:$B$505,"&lt;="&amp;$B$5,'Feuille de temps'!$C$6:$C$505,$A72),0)</f>
        <v/>
      </c>
    </row>
    <row r="73">
      <c r="A73" s="31">
        <f>IFERROR('Employés'!$A$66,"")</f>
        <v/>
      </c>
      <c r="B73" s="31">
        <f>IFERROR('Employés'!$B$66,"")</f>
        <v/>
      </c>
      <c r="C73" s="32">
        <f>IFERROR(SUMIFS('Feuille de temps'!$K$6:$K$505,'Feuille de temps'!$B$6:$B$505,"&gt;="&amp;$B$4,'Feuille de temps'!$B$6:$B$505,"&lt;="&amp;$B$5,'Feuille de temps'!$C$6:$C$505,$A73),0)</f>
        <v/>
      </c>
      <c r="D73" s="32">
        <f>IFERROR(SUMIFS('Feuille de temps'!$M$6:$M$505,'Feuille de temps'!$B$6:$B$505,"&gt;="&amp;$B$4,'Feuille de temps'!$B$6:$B$505,"&lt;="&amp;$B$5,'Feuille de temps'!$C$6:$C$505,$A73),0)</f>
        <v/>
      </c>
      <c r="E73" s="33">
        <f>IFERROR(SUMIFS('Feuille de temps'!$O$6:$O$505,'Feuille de temps'!$B$6:$B$505,"&gt;="&amp;$B$4,'Feuille de temps'!$B$6:$B$505,"&lt;="&amp;$B$5,'Feuille de temps'!$C$6:$C$505,$A73),0)</f>
        <v/>
      </c>
    </row>
    <row r="74">
      <c r="A74" s="31">
        <f>IFERROR('Employés'!$A$67,"")</f>
        <v/>
      </c>
      <c r="B74" s="31">
        <f>IFERROR('Employés'!$B$67,"")</f>
        <v/>
      </c>
      <c r="C74" s="32">
        <f>IFERROR(SUMIFS('Feuille de temps'!$K$6:$K$505,'Feuille de temps'!$B$6:$B$505,"&gt;="&amp;$B$4,'Feuille de temps'!$B$6:$B$505,"&lt;="&amp;$B$5,'Feuille de temps'!$C$6:$C$505,$A74),0)</f>
        <v/>
      </c>
      <c r="D74" s="32">
        <f>IFERROR(SUMIFS('Feuille de temps'!$M$6:$M$505,'Feuille de temps'!$B$6:$B$505,"&gt;="&amp;$B$4,'Feuille de temps'!$B$6:$B$505,"&lt;="&amp;$B$5,'Feuille de temps'!$C$6:$C$505,$A74),0)</f>
        <v/>
      </c>
      <c r="E74" s="33">
        <f>IFERROR(SUMIFS('Feuille de temps'!$O$6:$O$505,'Feuille de temps'!$B$6:$B$505,"&gt;="&amp;$B$4,'Feuille de temps'!$B$6:$B$505,"&lt;="&amp;$B$5,'Feuille de temps'!$C$6:$C$505,$A74),0)</f>
        <v/>
      </c>
    </row>
    <row r="75">
      <c r="A75" s="31">
        <f>IFERROR('Employés'!$A$68,"")</f>
        <v/>
      </c>
      <c r="B75" s="31">
        <f>IFERROR('Employés'!$B$68,"")</f>
        <v/>
      </c>
      <c r="C75" s="32">
        <f>IFERROR(SUMIFS('Feuille de temps'!$K$6:$K$505,'Feuille de temps'!$B$6:$B$505,"&gt;="&amp;$B$4,'Feuille de temps'!$B$6:$B$505,"&lt;="&amp;$B$5,'Feuille de temps'!$C$6:$C$505,$A75),0)</f>
        <v/>
      </c>
      <c r="D75" s="32">
        <f>IFERROR(SUMIFS('Feuille de temps'!$M$6:$M$505,'Feuille de temps'!$B$6:$B$505,"&gt;="&amp;$B$4,'Feuille de temps'!$B$6:$B$505,"&lt;="&amp;$B$5,'Feuille de temps'!$C$6:$C$505,$A75),0)</f>
        <v/>
      </c>
      <c r="E75" s="33">
        <f>IFERROR(SUMIFS('Feuille de temps'!$O$6:$O$505,'Feuille de temps'!$B$6:$B$505,"&gt;="&amp;$B$4,'Feuille de temps'!$B$6:$B$505,"&lt;="&amp;$B$5,'Feuille de temps'!$C$6:$C$505,$A75),0)</f>
        <v/>
      </c>
    </row>
    <row r="76">
      <c r="A76" s="31">
        <f>IFERROR('Employés'!$A$69,"")</f>
        <v/>
      </c>
      <c r="B76" s="31">
        <f>IFERROR('Employés'!$B$69,"")</f>
        <v/>
      </c>
      <c r="C76" s="32">
        <f>IFERROR(SUMIFS('Feuille de temps'!$K$6:$K$505,'Feuille de temps'!$B$6:$B$505,"&gt;="&amp;$B$4,'Feuille de temps'!$B$6:$B$505,"&lt;="&amp;$B$5,'Feuille de temps'!$C$6:$C$505,$A76),0)</f>
        <v/>
      </c>
      <c r="D76" s="32">
        <f>IFERROR(SUMIFS('Feuille de temps'!$M$6:$M$505,'Feuille de temps'!$B$6:$B$505,"&gt;="&amp;$B$4,'Feuille de temps'!$B$6:$B$505,"&lt;="&amp;$B$5,'Feuille de temps'!$C$6:$C$505,$A76),0)</f>
        <v/>
      </c>
      <c r="E76" s="33">
        <f>IFERROR(SUMIFS('Feuille de temps'!$O$6:$O$505,'Feuille de temps'!$B$6:$B$505,"&gt;="&amp;$B$4,'Feuille de temps'!$B$6:$B$505,"&lt;="&amp;$B$5,'Feuille de temps'!$C$6:$C$505,$A76),0)</f>
        <v/>
      </c>
    </row>
    <row r="77">
      <c r="A77" s="31">
        <f>IFERROR('Employés'!$A$70,"")</f>
        <v/>
      </c>
      <c r="B77" s="31">
        <f>IFERROR('Employés'!$B$70,"")</f>
        <v/>
      </c>
      <c r="C77" s="32">
        <f>IFERROR(SUMIFS('Feuille de temps'!$K$6:$K$505,'Feuille de temps'!$B$6:$B$505,"&gt;="&amp;$B$4,'Feuille de temps'!$B$6:$B$505,"&lt;="&amp;$B$5,'Feuille de temps'!$C$6:$C$505,$A77),0)</f>
        <v/>
      </c>
      <c r="D77" s="32">
        <f>IFERROR(SUMIFS('Feuille de temps'!$M$6:$M$505,'Feuille de temps'!$B$6:$B$505,"&gt;="&amp;$B$4,'Feuille de temps'!$B$6:$B$505,"&lt;="&amp;$B$5,'Feuille de temps'!$C$6:$C$505,$A77),0)</f>
        <v/>
      </c>
      <c r="E77" s="33">
        <f>IFERROR(SUMIFS('Feuille de temps'!$O$6:$O$505,'Feuille de temps'!$B$6:$B$505,"&gt;="&amp;$B$4,'Feuille de temps'!$B$6:$B$505,"&lt;="&amp;$B$5,'Feuille de temps'!$C$6:$C$505,$A77),0)</f>
        <v/>
      </c>
    </row>
    <row r="78">
      <c r="A78" s="31">
        <f>IFERROR('Employés'!$A$71,"")</f>
        <v/>
      </c>
      <c r="B78" s="31">
        <f>IFERROR('Employés'!$B$71,"")</f>
        <v/>
      </c>
      <c r="C78" s="32">
        <f>IFERROR(SUMIFS('Feuille de temps'!$K$6:$K$505,'Feuille de temps'!$B$6:$B$505,"&gt;="&amp;$B$4,'Feuille de temps'!$B$6:$B$505,"&lt;="&amp;$B$5,'Feuille de temps'!$C$6:$C$505,$A78),0)</f>
        <v/>
      </c>
      <c r="D78" s="32">
        <f>IFERROR(SUMIFS('Feuille de temps'!$M$6:$M$505,'Feuille de temps'!$B$6:$B$505,"&gt;="&amp;$B$4,'Feuille de temps'!$B$6:$B$505,"&lt;="&amp;$B$5,'Feuille de temps'!$C$6:$C$505,$A78),0)</f>
        <v/>
      </c>
      <c r="E78" s="33">
        <f>IFERROR(SUMIFS('Feuille de temps'!$O$6:$O$505,'Feuille de temps'!$B$6:$B$505,"&gt;="&amp;$B$4,'Feuille de temps'!$B$6:$B$505,"&lt;="&amp;$B$5,'Feuille de temps'!$C$6:$C$505,$A78),0)</f>
        <v/>
      </c>
    </row>
    <row r="79">
      <c r="A79" s="31">
        <f>IFERROR('Employés'!$A$72,"")</f>
        <v/>
      </c>
      <c r="B79" s="31">
        <f>IFERROR('Employés'!$B$72,"")</f>
        <v/>
      </c>
      <c r="C79" s="32">
        <f>IFERROR(SUMIFS('Feuille de temps'!$K$6:$K$505,'Feuille de temps'!$B$6:$B$505,"&gt;="&amp;$B$4,'Feuille de temps'!$B$6:$B$505,"&lt;="&amp;$B$5,'Feuille de temps'!$C$6:$C$505,$A79),0)</f>
        <v/>
      </c>
      <c r="D79" s="32">
        <f>IFERROR(SUMIFS('Feuille de temps'!$M$6:$M$505,'Feuille de temps'!$B$6:$B$505,"&gt;="&amp;$B$4,'Feuille de temps'!$B$6:$B$505,"&lt;="&amp;$B$5,'Feuille de temps'!$C$6:$C$505,$A79),0)</f>
        <v/>
      </c>
      <c r="E79" s="33">
        <f>IFERROR(SUMIFS('Feuille de temps'!$O$6:$O$505,'Feuille de temps'!$B$6:$B$505,"&gt;="&amp;$B$4,'Feuille de temps'!$B$6:$B$505,"&lt;="&amp;$B$5,'Feuille de temps'!$C$6:$C$505,$A79),0)</f>
        <v/>
      </c>
    </row>
    <row r="80">
      <c r="A80" s="31">
        <f>IFERROR('Employés'!$A$73,"")</f>
        <v/>
      </c>
      <c r="B80" s="31">
        <f>IFERROR('Employés'!$B$73,"")</f>
        <v/>
      </c>
      <c r="C80" s="32">
        <f>IFERROR(SUMIFS('Feuille de temps'!$K$6:$K$505,'Feuille de temps'!$B$6:$B$505,"&gt;="&amp;$B$4,'Feuille de temps'!$B$6:$B$505,"&lt;="&amp;$B$5,'Feuille de temps'!$C$6:$C$505,$A80),0)</f>
        <v/>
      </c>
      <c r="D80" s="32">
        <f>IFERROR(SUMIFS('Feuille de temps'!$M$6:$M$505,'Feuille de temps'!$B$6:$B$505,"&gt;="&amp;$B$4,'Feuille de temps'!$B$6:$B$505,"&lt;="&amp;$B$5,'Feuille de temps'!$C$6:$C$505,$A80),0)</f>
        <v/>
      </c>
      <c r="E80" s="33">
        <f>IFERROR(SUMIFS('Feuille de temps'!$O$6:$O$505,'Feuille de temps'!$B$6:$B$505,"&gt;="&amp;$B$4,'Feuille de temps'!$B$6:$B$505,"&lt;="&amp;$B$5,'Feuille de temps'!$C$6:$C$505,$A80),0)</f>
        <v/>
      </c>
    </row>
    <row r="81">
      <c r="A81" s="31">
        <f>IFERROR('Employés'!$A$74,"")</f>
        <v/>
      </c>
      <c r="B81" s="31">
        <f>IFERROR('Employés'!$B$74,"")</f>
        <v/>
      </c>
      <c r="C81" s="32">
        <f>IFERROR(SUMIFS('Feuille de temps'!$K$6:$K$505,'Feuille de temps'!$B$6:$B$505,"&gt;="&amp;$B$4,'Feuille de temps'!$B$6:$B$505,"&lt;="&amp;$B$5,'Feuille de temps'!$C$6:$C$505,$A81),0)</f>
        <v/>
      </c>
      <c r="D81" s="32">
        <f>IFERROR(SUMIFS('Feuille de temps'!$M$6:$M$505,'Feuille de temps'!$B$6:$B$505,"&gt;="&amp;$B$4,'Feuille de temps'!$B$6:$B$505,"&lt;="&amp;$B$5,'Feuille de temps'!$C$6:$C$505,$A81),0)</f>
        <v/>
      </c>
      <c r="E81" s="33">
        <f>IFERROR(SUMIFS('Feuille de temps'!$O$6:$O$505,'Feuille de temps'!$B$6:$B$505,"&gt;="&amp;$B$4,'Feuille de temps'!$B$6:$B$505,"&lt;="&amp;$B$5,'Feuille de temps'!$C$6:$C$505,$A81),0)</f>
        <v/>
      </c>
    </row>
    <row r="82">
      <c r="A82" s="31">
        <f>IFERROR('Employés'!$A$75,"")</f>
        <v/>
      </c>
      <c r="B82" s="31">
        <f>IFERROR('Employés'!$B$75,"")</f>
        <v/>
      </c>
      <c r="C82" s="32">
        <f>IFERROR(SUMIFS('Feuille de temps'!$K$6:$K$505,'Feuille de temps'!$B$6:$B$505,"&gt;="&amp;$B$4,'Feuille de temps'!$B$6:$B$505,"&lt;="&amp;$B$5,'Feuille de temps'!$C$6:$C$505,$A82),0)</f>
        <v/>
      </c>
      <c r="D82" s="32">
        <f>IFERROR(SUMIFS('Feuille de temps'!$M$6:$M$505,'Feuille de temps'!$B$6:$B$505,"&gt;="&amp;$B$4,'Feuille de temps'!$B$6:$B$505,"&lt;="&amp;$B$5,'Feuille de temps'!$C$6:$C$505,$A82),0)</f>
        <v/>
      </c>
      <c r="E82" s="33">
        <f>IFERROR(SUMIFS('Feuille de temps'!$O$6:$O$505,'Feuille de temps'!$B$6:$B$505,"&gt;="&amp;$B$4,'Feuille de temps'!$B$6:$B$505,"&lt;="&amp;$B$5,'Feuille de temps'!$C$6:$C$505,$A82),0)</f>
        <v/>
      </c>
    </row>
    <row r="83">
      <c r="A83" s="31">
        <f>IFERROR('Employés'!$A$76,"")</f>
        <v/>
      </c>
      <c r="B83" s="31">
        <f>IFERROR('Employés'!$B$76,"")</f>
        <v/>
      </c>
      <c r="C83" s="32">
        <f>IFERROR(SUMIFS('Feuille de temps'!$K$6:$K$505,'Feuille de temps'!$B$6:$B$505,"&gt;="&amp;$B$4,'Feuille de temps'!$B$6:$B$505,"&lt;="&amp;$B$5,'Feuille de temps'!$C$6:$C$505,$A83),0)</f>
        <v/>
      </c>
      <c r="D83" s="32">
        <f>IFERROR(SUMIFS('Feuille de temps'!$M$6:$M$505,'Feuille de temps'!$B$6:$B$505,"&gt;="&amp;$B$4,'Feuille de temps'!$B$6:$B$505,"&lt;="&amp;$B$5,'Feuille de temps'!$C$6:$C$505,$A83),0)</f>
        <v/>
      </c>
      <c r="E83" s="33">
        <f>IFERROR(SUMIFS('Feuille de temps'!$O$6:$O$505,'Feuille de temps'!$B$6:$B$505,"&gt;="&amp;$B$4,'Feuille de temps'!$B$6:$B$505,"&lt;="&amp;$B$5,'Feuille de temps'!$C$6:$C$505,$A83),0)</f>
        <v/>
      </c>
    </row>
    <row r="84">
      <c r="A84" s="31">
        <f>IFERROR('Employés'!$A$77,"")</f>
        <v/>
      </c>
      <c r="B84" s="31">
        <f>IFERROR('Employés'!$B$77,"")</f>
        <v/>
      </c>
      <c r="C84" s="32">
        <f>IFERROR(SUMIFS('Feuille de temps'!$K$6:$K$505,'Feuille de temps'!$B$6:$B$505,"&gt;="&amp;$B$4,'Feuille de temps'!$B$6:$B$505,"&lt;="&amp;$B$5,'Feuille de temps'!$C$6:$C$505,$A84),0)</f>
        <v/>
      </c>
      <c r="D84" s="32">
        <f>IFERROR(SUMIFS('Feuille de temps'!$M$6:$M$505,'Feuille de temps'!$B$6:$B$505,"&gt;="&amp;$B$4,'Feuille de temps'!$B$6:$B$505,"&lt;="&amp;$B$5,'Feuille de temps'!$C$6:$C$505,$A84),0)</f>
        <v/>
      </c>
      <c r="E84" s="33">
        <f>IFERROR(SUMIFS('Feuille de temps'!$O$6:$O$505,'Feuille de temps'!$B$6:$B$505,"&gt;="&amp;$B$4,'Feuille de temps'!$B$6:$B$505,"&lt;="&amp;$B$5,'Feuille de temps'!$C$6:$C$505,$A84),0)</f>
        <v/>
      </c>
    </row>
    <row r="85">
      <c r="A85" s="31">
        <f>IFERROR('Employés'!$A$78,"")</f>
        <v/>
      </c>
      <c r="B85" s="31">
        <f>IFERROR('Employés'!$B$78,"")</f>
        <v/>
      </c>
      <c r="C85" s="32">
        <f>IFERROR(SUMIFS('Feuille de temps'!$K$6:$K$505,'Feuille de temps'!$B$6:$B$505,"&gt;="&amp;$B$4,'Feuille de temps'!$B$6:$B$505,"&lt;="&amp;$B$5,'Feuille de temps'!$C$6:$C$505,$A85),0)</f>
        <v/>
      </c>
      <c r="D85" s="32">
        <f>IFERROR(SUMIFS('Feuille de temps'!$M$6:$M$505,'Feuille de temps'!$B$6:$B$505,"&gt;="&amp;$B$4,'Feuille de temps'!$B$6:$B$505,"&lt;="&amp;$B$5,'Feuille de temps'!$C$6:$C$505,$A85),0)</f>
        <v/>
      </c>
      <c r="E85" s="33">
        <f>IFERROR(SUMIFS('Feuille de temps'!$O$6:$O$505,'Feuille de temps'!$B$6:$B$505,"&gt;="&amp;$B$4,'Feuille de temps'!$B$6:$B$505,"&lt;="&amp;$B$5,'Feuille de temps'!$C$6:$C$505,$A85),0)</f>
        <v/>
      </c>
    </row>
    <row r="86">
      <c r="A86" s="31">
        <f>IFERROR('Employés'!$A$79,"")</f>
        <v/>
      </c>
      <c r="B86" s="31">
        <f>IFERROR('Employés'!$B$79,"")</f>
        <v/>
      </c>
      <c r="C86" s="32">
        <f>IFERROR(SUMIFS('Feuille de temps'!$K$6:$K$505,'Feuille de temps'!$B$6:$B$505,"&gt;="&amp;$B$4,'Feuille de temps'!$B$6:$B$505,"&lt;="&amp;$B$5,'Feuille de temps'!$C$6:$C$505,$A86),0)</f>
        <v/>
      </c>
      <c r="D86" s="32">
        <f>IFERROR(SUMIFS('Feuille de temps'!$M$6:$M$505,'Feuille de temps'!$B$6:$B$505,"&gt;="&amp;$B$4,'Feuille de temps'!$B$6:$B$505,"&lt;="&amp;$B$5,'Feuille de temps'!$C$6:$C$505,$A86),0)</f>
        <v/>
      </c>
      <c r="E86" s="33">
        <f>IFERROR(SUMIFS('Feuille de temps'!$O$6:$O$505,'Feuille de temps'!$B$6:$B$505,"&gt;="&amp;$B$4,'Feuille de temps'!$B$6:$B$505,"&lt;="&amp;$B$5,'Feuille de temps'!$C$6:$C$505,$A86),0)</f>
        <v/>
      </c>
    </row>
    <row r="87">
      <c r="A87" s="31">
        <f>IFERROR('Employés'!$A$80,"")</f>
        <v/>
      </c>
      <c r="B87" s="31">
        <f>IFERROR('Employés'!$B$80,"")</f>
        <v/>
      </c>
      <c r="C87" s="32">
        <f>IFERROR(SUMIFS('Feuille de temps'!$K$6:$K$505,'Feuille de temps'!$B$6:$B$505,"&gt;="&amp;$B$4,'Feuille de temps'!$B$6:$B$505,"&lt;="&amp;$B$5,'Feuille de temps'!$C$6:$C$505,$A87),0)</f>
        <v/>
      </c>
      <c r="D87" s="32">
        <f>IFERROR(SUMIFS('Feuille de temps'!$M$6:$M$505,'Feuille de temps'!$B$6:$B$505,"&gt;="&amp;$B$4,'Feuille de temps'!$B$6:$B$505,"&lt;="&amp;$B$5,'Feuille de temps'!$C$6:$C$505,$A87),0)</f>
        <v/>
      </c>
      <c r="E87" s="33">
        <f>IFERROR(SUMIFS('Feuille de temps'!$O$6:$O$505,'Feuille de temps'!$B$6:$B$505,"&gt;="&amp;$B$4,'Feuille de temps'!$B$6:$B$505,"&lt;="&amp;$B$5,'Feuille de temps'!$C$6:$C$505,$A87),0)</f>
        <v/>
      </c>
    </row>
    <row r="88">
      <c r="A88" s="31">
        <f>IFERROR('Employés'!$A$81,"")</f>
        <v/>
      </c>
      <c r="B88" s="31">
        <f>IFERROR('Employés'!$B$81,"")</f>
        <v/>
      </c>
      <c r="C88" s="32">
        <f>IFERROR(SUMIFS('Feuille de temps'!$K$6:$K$505,'Feuille de temps'!$B$6:$B$505,"&gt;="&amp;$B$4,'Feuille de temps'!$B$6:$B$505,"&lt;="&amp;$B$5,'Feuille de temps'!$C$6:$C$505,$A88),0)</f>
        <v/>
      </c>
      <c r="D88" s="32">
        <f>IFERROR(SUMIFS('Feuille de temps'!$M$6:$M$505,'Feuille de temps'!$B$6:$B$505,"&gt;="&amp;$B$4,'Feuille de temps'!$B$6:$B$505,"&lt;="&amp;$B$5,'Feuille de temps'!$C$6:$C$505,$A88),0)</f>
        <v/>
      </c>
      <c r="E88" s="33">
        <f>IFERROR(SUMIFS('Feuille de temps'!$O$6:$O$505,'Feuille de temps'!$B$6:$B$505,"&gt;="&amp;$B$4,'Feuille de temps'!$B$6:$B$505,"&lt;="&amp;$B$5,'Feuille de temps'!$C$6:$C$505,$A88),0)</f>
        <v/>
      </c>
    </row>
    <row r="89">
      <c r="A89" s="31">
        <f>IFERROR('Employés'!$A$82,"")</f>
        <v/>
      </c>
      <c r="B89" s="31">
        <f>IFERROR('Employés'!$B$82,"")</f>
        <v/>
      </c>
      <c r="C89" s="32">
        <f>IFERROR(SUMIFS('Feuille de temps'!$K$6:$K$505,'Feuille de temps'!$B$6:$B$505,"&gt;="&amp;$B$4,'Feuille de temps'!$B$6:$B$505,"&lt;="&amp;$B$5,'Feuille de temps'!$C$6:$C$505,$A89),0)</f>
        <v/>
      </c>
      <c r="D89" s="32">
        <f>IFERROR(SUMIFS('Feuille de temps'!$M$6:$M$505,'Feuille de temps'!$B$6:$B$505,"&gt;="&amp;$B$4,'Feuille de temps'!$B$6:$B$505,"&lt;="&amp;$B$5,'Feuille de temps'!$C$6:$C$505,$A89),0)</f>
        <v/>
      </c>
      <c r="E89" s="33">
        <f>IFERROR(SUMIFS('Feuille de temps'!$O$6:$O$505,'Feuille de temps'!$B$6:$B$505,"&gt;="&amp;$B$4,'Feuille de temps'!$B$6:$B$505,"&lt;="&amp;$B$5,'Feuille de temps'!$C$6:$C$505,$A89),0)</f>
        <v/>
      </c>
    </row>
    <row r="90">
      <c r="A90" s="31">
        <f>IFERROR('Employés'!$A$83,"")</f>
        <v/>
      </c>
      <c r="B90" s="31">
        <f>IFERROR('Employés'!$B$83,"")</f>
        <v/>
      </c>
      <c r="C90" s="32">
        <f>IFERROR(SUMIFS('Feuille de temps'!$K$6:$K$505,'Feuille de temps'!$B$6:$B$505,"&gt;="&amp;$B$4,'Feuille de temps'!$B$6:$B$505,"&lt;="&amp;$B$5,'Feuille de temps'!$C$6:$C$505,$A90),0)</f>
        <v/>
      </c>
      <c r="D90" s="32">
        <f>IFERROR(SUMIFS('Feuille de temps'!$M$6:$M$505,'Feuille de temps'!$B$6:$B$505,"&gt;="&amp;$B$4,'Feuille de temps'!$B$6:$B$505,"&lt;="&amp;$B$5,'Feuille de temps'!$C$6:$C$505,$A90),0)</f>
        <v/>
      </c>
      <c r="E90" s="33">
        <f>IFERROR(SUMIFS('Feuille de temps'!$O$6:$O$505,'Feuille de temps'!$B$6:$B$505,"&gt;="&amp;$B$4,'Feuille de temps'!$B$6:$B$505,"&lt;="&amp;$B$5,'Feuille de temps'!$C$6:$C$505,$A90),0)</f>
        <v/>
      </c>
    </row>
    <row r="91">
      <c r="A91" s="31">
        <f>IFERROR('Employés'!$A$84,"")</f>
        <v/>
      </c>
      <c r="B91" s="31">
        <f>IFERROR('Employés'!$B$84,"")</f>
        <v/>
      </c>
      <c r="C91" s="32">
        <f>IFERROR(SUMIFS('Feuille de temps'!$K$6:$K$505,'Feuille de temps'!$B$6:$B$505,"&gt;="&amp;$B$4,'Feuille de temps'!$B$6:$B$505,"&lt;="&amp;$B$5,'Feuille de temps'!$C$6:$C$505,$A91),0)</f>
        <v/>
      </c>
      <c r="D91" s="32">
        <f>IFERROR(SUMIFS('Feuille de temps'!$M$6:$M$505,'Feuille de temps'!$B$6:$B$505,"&gt;="&amp;$B$4,'Feuille de temps'!$B$6:$B$505,"&lt;="&amp;$B$5,'Feuille de temps'!$C$6:$C$505,$A91),0)</f>
        <v/>
      </c>
      <c r="E91" s="33">
        <f>IFERROR(SUMIFS('Feuille de temps'!$O$6:$O$505,'Feuille de temps'!$B$6:$B$505,"&gt;="&amp;$B$4,'Feuille de temps'!$B$6:$B$505,"&lt;="&amp;$B$5,'Feuille de temps'!$C$6:$C$505,$A91),0)</f>
        <v/>
      </c>
    </row>
    <row r="92">
      <c r="A92" s="31">
        <f>IFERROR('Employés'!$A$85,"")</f>
        <v/>
      </c>
      <c r="B92" s="31">
        <f>IFERROR('Employés'!$B$85,"")</f>
        <v/>
      </c>
      <c r="C92" s="32">
        <f>IFERROR(SUMIFS('Feuille de temps'!$K$6:$K$505,'Feuille de temps'!$B$6:$B$505,"&gt;="&amp;$B$4,'Feuille de temps'!$B$6:$B$505,"&lt;="&amp;$B$5,'Feuille de temps'!$C$6:$C$505,$A92),0)</f>
        <v/>
      </c>
      <c r="D92" s="32">
        <f>IFERROR(SUMIFS('Feuille de temps'!$M$6:$M$505,'Feuille de temps'!$B$6:$B$505,"&gt;="&amp;$B$4,'Feuille de temps'!$B$6:$B$505,"&lt;="&amp;$B$5,'Feuille de temps'!$C$6:$C$505,$A92),0)</f>
        <v/>
      </c>
      <c r="E92" s="33">
        <f>IFERROR(SUMIFS('Feuille de temps'!$O$6:$O$505,'Feuille de temps'!$B$6:$B$505,"&gt;="&amp;$B$4,'Feuille de temps'!$B$6:$B$505,"&lt;="&amp;$B$5,'Feuille de temps'!$C$6:$C$505,$A92),0)</f>
        <v/>
      </c>
    </row>
    <row r="93">
      <c r="A93" s="31">
        <f>IFERROR('Employés'!$A$86,"")</f>
        <v/>
      </c>
      <c r="B93" s="31">
        <f>IFERROR('Employés'!$B$86,"")</f>
        <v/>
      </c>
      <c r="C93" s="32">
        <f>IFERROR(SUMIFS('Feuille de temps'!$K$6:$K$505,'Feuille de temps'!$B$6:$B$505,"&gt;="&amp;$B$4,'Feuille de temps'!$B$6:$B$505,"&lt;="&amp;$B$5,'Feuille de temps'!$C$6:$C$505,$A93),0)</f>
        <v/>
      </c>
      <c r="D93" s="32">
        <f>IFERROR(SUMIFS('Feuille de temps'!$M$6:$M$505,'Feuille de temps'!$B$6:$B$505,"&gt;="&amp;$B$4,'Feuille de temps'!$B$6:$B$505,"&lt;="&amp;$B$5,'Feuille de temps'!$C$6:$C$505,$A93),0)</f>
        <v/>
      </c>
      <c r="E93" s="33">
        <f>IFERROR(SUMIFS('Feuille de temps'!$O$6:$O$505,'Feuille de temps'!$B$6:$B$505,"&gt;="&amp;$B$4,'Feuille de temps'!$B$6:$B$505,"&lt;="&amp;$B$5,'Feuille de temps'!$C$6:$C$505,$A93),0)</f>
        <v/>
      </c>
    </row>
    <row r="94">
      <c r="A94" s="31">
        <f>IFERROR('Employés'!$A$87,"")</f>
        <v/>
      </c>
      <c r="B94" s="31">
        <f>IFERROR('Employés'!$B$87,"")</f>
        <v/>
      </c>
      <c r="C94" s="32">
        <f>IFERROR(SUMIFS('Feuille de temps'!$K$6:$K$505,'Feuille de temps'!$B$6:$B$505,"&gt;="&amp;$B$4,'Feuille de temps'!$B$6:$B$505,"&lt;="&amp;$B$5,'Feuille de temps'!$C$6:$C$505,$A94),0)</f>
        <v/>
      </c>
      <c r="D94" s="32">
        <f>IFERROR(SUMIFS('Feuille de temps'!$M$6:$M$505,'Feuille de temps'!$B$6:$B$505,"&gt;="&amp;$B$4,'Feuille de temps'!$B$6:$B$505,"&lt;="&amp;$B$5,'Feuille de temps'!$C$6:$C$505,$A94),0)</f>
        <v/>
      </c>
      <c r="E94" s="33">
        <f>IFERROR(SUMIFS('Feuille de temps'!$O$6:$O$505,'Feuille de temps'!$B$6:$B$505,"&gt;="&amp;$B$4,'Feuille de temps'!$B$6:$B$505,"&lt;="&amp;$B$5,'Feuille de temps'!$C$6:$C$505,$A94),0)</f>
        <v/>
      </c>
    </row>
    <row r="95">
      <c r="A95" s="31">
        <f>IFERROR('Employés'!$A$88,"")</f>
        <v/>
      </c>
      <c r="B95" s="31">
        <f>IFERROR('Employés'!$B$88,"")</f>
        <v/>
      </c>
      <c r="C95" s="32">
        <f>IFERROR(SUMIFS('Feuille de temps'!$K$6:$K$505,'Feuille de temps'!$B$6:$B$505,"&gt;="&amp;$B$4,'Feuille de temps'!$B$6:$B$505,"&lt;="&amp;$B$5,'Feuille de temps'!$C$6:$C$505,$A95),0)</f>
        <v/>
      </c>
      <c r="D95" s="32">
        <f>IFERROR(SUMIFS('Feuille de temps'!$M$6:$M$505,'Feuille de temps'!$B$6:$B$505,"&gt;="&amp;$B$4,'Feuille de temps'!$B$6:$B$505,"&lt;="&amp;$B$5,'Feuille de temps'!$C$6:$C$505,$A95),0)</f>
        <v/>
      </c>
      <c r="E95" s="33">
        <f>IFERROR(SUMIFS('Feuille de temps'!$O$6:$O$505,'Feuille de temps'!$B$6:$B$505,"&gt;="&amp;$B$4,'Feuille de temps'!$B$6:$B$505,"&lt;="&amp;$B$5,'Feuille de temps'!$C$6:$C$505,$A95),0)</f>
        <v/>
      </c>
    </row>
    <row r="96">
      <c r="A96" s="31">
        <f>IFERROR('Employés'!$A$89,"")</f>
        <v/>
      </c>
      <c r="B96" s="31">
        <f>IFERROR('Employés'!$B$89,"")</f>
        <v/>
      </c>
      <c r="C96" s="32">
        <f>IFERROR(SUMIFS('Feuille de temps'!$K$6:$K$505,'Feuille de temps'!$B$6:$B$505,"&gt;="&amp;$B$4,'Feuille de temps'!$B$6:$B$505,"&lt;="&amp;$B$5,'Feuille de temps'!$C$6:$C$505,$A96),0)</f>
        <v/>
      </c>
      <c r="D96" s="32">
        <f>IFERROR(SUMIFS('Feuille de temps'!$M$6:$M$505,'Feuille de temps'!$B$6:$B$505,"&gt;="&amp;$B$4,'Feuille de temps'!$B$6:$B$505,"&lt;="&amp;$B$5,'Feuille de temps'!$C$6:$C$505,$A96),0)</f>
        <v/>
      </c>
      <c r="E96" s="33">
        <f>IFERROR(SUMIFS('Feuille de temps'!$O$6:$O$505,'Feuille de temps'!$B$6:$B$505,"&gt;="&amp;$B$4,'Feuille de temps'!$B$6:$B$505,"&lt;="&amp;$B$5,'Feuille de temps'!$C$6:$C$505,$A96),0)</f>
        <v/>
      </c>
    </row>
    <row r="97">
      <c r="A97" s="31">
        <f>IFERROR('Employés'!$A$90,"")</f>
        <v/>
      </c>
      <c r="B97" s="31">
        <f>IFERROR('Employés'!$B$90,"")</f>
        <v/>
      </c>
      <c r="C97" s="32">
        <f>IFERROR(SUMIFS('Feuille de temps'!$K$6:$K$505,'Feuille de temps'!$B$6:$B$505,"&gt;="&amp;$B$4,'Feuille de temps'!$B$6:$B$505,"&lt;="&amp;$B$5,'Feuille de temps'!$C$6:$C$505,$A97),0)</f>
        <v/>
      </c>
      <c r="D97" s="32">
        <f>IFERROR(SUMIFS('Feuille de temps'!$M$6:$M$505,'Feuille de temps'!$B$6:$B$505,"&gt;="&amp;$B$4,'Feuille de temps'!$B$6:$B$505,"&lt;="&amp;$B$5,'Feuille de temps'!$C$6:$C$505,$A97),0)</f>
        <v/>
      </c>
      <c r="E97" s="33">
        <f>IFERROR(SUMIFS('Feuille de temps'!$O$6:$O$505,'Feuille de temps'!$B$6:$B$505,"&gt;="&amp;$B$4,'Feuille de temps'!$B$6:$B$505,"&lt;="&amp;$B$5,'Feuille de temps'!$C$6:$C$505,$A97),0)</f>
        <v/>
      </c>
    </row>
    <row r="98">
      <c r="A98" s="31">
        <f>IFERROR('Employés'!$A$91,"")</f>
        <v/>
      </c>
      <c r="B98" s="31">
        <f>IFERROR('Employés'!$B$91,"")</f>
        <v/>
      </c>
      <c r="C98" s="32">
        <f>IFERROR(SUMIFS('Feuille de temps'!$K$6:$K$505,'Feuille de temps'!$B$6:$B$505,"&gt;="&amp;$B$4,'Feuille de temps'!$B$6:$B$505,"&lt;="&amp;$B$5,'Feuille de temps'!$C$6:$C$505,$A98),0)</f>
        <v/>
      </c>
      <c r="D98" s="32">
        <f>IFERROR(SUMIFS('Feuille de temps'!$M$6:$M$505,'Feuille de temps'!$B$6:$B$505,"&gt;="&amp;$B$4,'Feuille de temps'!$B$6:$B$505,"&lt;="&amp;$B$5,'Feuille de temps'!$C$6:$C$505,$A98),0)</f>
        <v/>
      </c>
      <c r="E98" s="33">
        <f>IFERROR(SUMIFS('Feuille de temps'!$O$6:$O$505,'Feuille de temps'!$B$6:$B$505,"&gt;="&amp;$B$4,'Feuille de temps'!$B$6:$B$505,"&lt;="&amp;$B$5,'Feuille de temps'!$C$6:$C$505,$A98),0)</f>
        <v/>
      </c>
    </row>
    <row r="99">
      <c r="A99" s="31">
        <f>IFERROR('Employés'!$A$92,"")</f>
        <v/>
      </c>
      <c r="B99" s="31">
        <f>IFERROR('Employés'!$B$92,"")</f>
        <v/>
      </c>
      <c r="C99" s="32">
        <f>IFERROR(SUMIFS('Feuille de temps'!$K$6:$K$505,'Feuille de temps'!$B$6:$B$505,"&gt;="&amp;$B$4,'Feuille de temps'!$B$6:$B$505,"&lt;="&amp;$B$5,'Feuille de temps'!$C$6:$C$505,$A99),0)</f>
        <v/>
      </c>
      <c r="D99" s="32">
        <f>IFERROR(SUMIFS('Feuille de temps'!$M$6:$M$505,'Feuille de temps'!$B$6:$B$505,"&gt;="&amp;$B$4,'Feuille de temps'!$B$6:$B$505,"&lt;="&amp;$B$5,'Feuille de temps'!$C$6:$C$505,$A99),0)</f>
        <v/>
      </c>
      <c r="E99" s="33">
        <f>IFERROR(SUMIFS('Feuille de temps'!$O$6:$O$505,'Feuille de temps'!$B$6:$B$505,"&gt;="&amp;$B$4,'Feuille de temps'!$B$6:$B$505,"&lt;="&amp;$B$5,'Feuille de temps'!$C$6:$C$505,$A99),0)</f>
        <v/>
      </c>
    </row>
    <row r="100">
      <c r="A100" s="31">
        <f>IFERROR('Employés'!$A$93,"")</f>
        <v/>
      </c>
      <c r="B100" s="31">
        <f>IFERROR('Employés'!$B$93,"")</f>
        <v/>
      </c>
      <c r="C100" s="32">
        <f>IFERROR(SUMIFS('Feuille de temps'!$K$6:$K$505,'Feuille de temps'!$B$6:$B$505,"&gt;="&amp;$B$4,'Feuille de temps'!$B$6:$B$505,"&lt;="&amp;$B$5,'Feuille de temps'!$C$6:$C$505,$A100),0)</f>
        <v/>
      </c>
      <c r="D100" s="32">
        <f>IFERROR(SUMIFS('Feuille de temps'!$M$6:$M$505,'Feuille de temps'!$B$6:$B$505,"&gt;="&amp;$B$4,'Feuille de temps'!$B$6:$B$505,"&lt;="&amp;$B$5,'Feuille de temps'!$C$6:$C$505,$A100),0)</f>
        <v/>
      </c>
      <c r="E100" s="33">
        <f>IFERROR(SUMIFS('Feuille de temps'!$O$6:$O$505,'Feuille de temps'!$B$6:$B$505,"&gt;="&amp;$B$4,'Feuille de temps'!$B$6:$B$505,"&lt;="&amp;$B$5,'Feuille de temps'!$C$6:$C$505,$A100),0)</f>
        <v/>
      </c>
    </row>
    <row r="101">
      <c r="A101" s="31">
        <f>IFERROR('Employés'!$A$94,"")</f>
        <v/>
      </c>
      <c r="B101" s="31">
        <f>IFERROR('Employés'!$B$94,"")</f>
        <v/>
      </c>
      <c r="C101" s="32">
        <f>IFERROR(SUMIFS('Feuille de temps'!$K$6:$K$505,'Feuille de temps'!$B$6:$B$505,"&gt;="&amp;$B$4,'Feuille de temps'!$B$6:$B$505,"&lt;="&amp;$B$5,'Feuille de temps'!$C$6:$C$505,$A101),0)</f>
        <v/>
      </c>
      <c r="D101" s="32">
        <f>IFERROR(SUMIFS('Feuille de temps'!$M$6:$M$505,'Feuille de temps'!$B$6:$B$505,"&gt;="&amp;$B$4,'Feuille de temps'!$B$6:$B$505,"&lt;="&amp;$B$5,'Feuille de temps'!$C$6:$C$505,$A101),0)</f>
        <v/>
      </c>
      <c r="E101" s="33">
        <f>IFERROR(SUMIFS('Feuille de temps'!$O$6:$O$505,'Feuille de temps'!$B$6:$B$505,"&gt;="&amp;$B$4,'Feuille de temps'!$B$6:$B$505,"&lt;="&amp;$B$5,'Feuille de temps'!$C$6:$C$505,$A101),0)</f>
        <v/>
      </c>
    </row>
    <row r="102">
      <c r="A102" s="31">
        <f>IFERROR('Employés'!$A$95,"")</f>
        <v/>
      </c>
      <c r="B102" s="31">
        <f>IFERROR('Employés'!$B$95,"")</f>
        <v/>
      </c>
      <c r="C102" s="32">
        <f>IFERROR(SUMIFS('Feuille de temps'!$K$6:$K$505,'Feuille de temps'!$B$6:$B$505,"&gt;="&amp;$B$4,'Feuille de temps'!$B$6:$B$505,"&lt;="&amp;$B$5,'Feuille de temps'!$C$6:$C$505,$A102),0)</f>
        <v/>
      </c>
      <c r="D102" s="32">
        <f>IFERROR(SUMIFS('Feuille de temps'!$M$6:$M$505,'Feuille de temps'!$B$6:$B$505,"&gt;="&amp;$B$4,'Feuille de temps'!$B$6:$B$505,"&lt;="&amp;$B$5,'Feuille de temps'!$C$6:$C$505,$A102),0)</f>
        <v/>
      </c>
      <c r="E102" s="33">
        <f>IFERROR(SUMIFS('Feuille de temps'!$O$6:$O$505,'Feuille de temps'!$B$6:$B$505,"&gt;="&amp;$B$4,'Feuille de temps'!$B$6:$B$505,"&lt;="&amp;$B$5,'Feuille de temps'!$C$6:$C$505,$A102),0)</f>
        <v/>
      </c>
    </row>
    <row r="103">
      <c r="A103" s="31">
        <f>IFERROR('Employés'!$A$96,"")</f>
        <v/>
      </c>
      <c r="B103" s="31">
        <f>IFERROR('Employés'!$B$96,"")</f>
        <v/>
      </c>
      <c r="C103" s="32">
        <f>IFERROR(SUMIFS('Feuille de temps'!$K$6:$K$505,'Feuille de temps'!$B$6:$B$505,"&gt;="&amp;$B$4,'Feuille de temps'!$B$6:$B$505,"&lt;="&amp;$B$5,'Feuille de temps'!$C$6:$C$505,$A103),0)</f>
        <v/>
      </c>
      <c r="D103" s="32">
        <f>IFERROR(SUMIFS('Feuille de temps'!$M$6:$M$505,'Feuille de temps'!$B$6:$B$505,"&gt;="&amp;$B$4,'Feuille de temps'!$B$6:$B$505,"&lt;="&amp;$B$5,'Feuille de temps'!$C$6:$C$505,$A103),0)</f>
        <v/>
      </c>
      <c r="E103" s="33">
        <f>IFERROR(SUMIFS('Feuille de temps'!$O$6:$O$505,'Feuille de temps'!$B$6:$B$505,"&gt;="&amp;$B$4,'Feuille de temps'!$B$6:$B$505,"&lt;="&amp;$B$5,'Feuille de temps'!$C$6:$C$505,$A103),0)</f>
        <v/>
      </c>
    </row>
    <row r="104">
      <c r="A104" s="31">
        <f>IFERROR('Employés'!$A$97,"")</f>
        <v/>
      </c>
      <c r="B104" s="31">
        <f>IFERROR('Employés'!$B$97,"")</f>
        <v/>
      </c>
      <c r="C104" s="32">
        <f>IFERROR(SUMIFS('Feuille de temps'!$K$6:$K$505,'Feuille de temps'!$B$6:$B$505,"&gt;="&amp;$B$4,'Feuille de temps'!$B$6:$B$505,"&lt;="&amp;$B$5,'Feuille de temps'!$C$6:$C$505,$A104),0)</f>
        <v/>
      </c>
      <c r="D104" s="32">
        <f>IFERROR(SUMIFS('Feuille de temps'!$M$6:$M$505,'Feuille de temps'!$B$6:$B$505,"&gt;="&amp;$B$4,'Feuille de temps'!$B$6:$B$505,"&lt;="&amp;$B$5,'Feuille de temps'!$C$6:$C$505,$A104),0)</f>
        <v/>
      </c>
      <c r="E104" s="33">
        <f>IFERROR(SUMIFS('Feuille de temps'!$O$6:$O$505,'Feuille de temps'!$B$6:$B$505,"&gt;="&amp;$B$4,'Feuille de temps'!$B$6:$B$505,"&lt;="&amp;$B$5,'Feuille de temps'!$C$6:$C$505,$A104),0)</f>
        <v/>
      </c>
    </row>
    <row r="105">
      <c r="A105" s="31">
        <f>IFERROR('Employés'!$A$98,"")</f>
        <v/>
      </c>
      <c r="B105" s="31">
        <f>IFERROR('Employés'!$B$98,"")</f>
        <v/>
      </c>
      <c r="C105" s="32">
        <f>IFERROR(SUMIFS('Feuille de temps'!$K$6:$K$505,'Feuille de temps'!$B$6:$B$505,"&gt;="&amp;$B$4,'Feuille de temps'!$B$6:$B$505,"&lt;="&amp;$B$5,'Feuille de temps'!$C$6:$C$505,$A105),0)</f>
        <v/>
      </c>
      <c r="D105" s="32">
        <f>IFERROR(SUMIFS('Feuille de temps'!$M$6:$M$505,'Feuille de temps'!$B$6:$B$505,"&gt;="&amp;$B$4,'Feuille de temps'!$B$6:$B$505,"&lt;="&amp;$B$5,'Feuille de temps'!$C$6:$C$505,$A105),0)</f>
        <v/>
      </c>
      <c r="E105" s="33">
        <f>IFERROR(SUMIFS('Feuille de temps'!$O$6:$O$505,'Feuille de temps'!$B$6:$B$505,"&gt;="&amp;$B$4,'Feuille de temps'!$B$6:$B$505,"&lt;="&amp;$B$5,'Feuille de temps'!$C$6:$C$505,$A105),0)</f>
        <v/>
      </c>
    </row>
    <row r="106">
      <c r="A106" s="31">
        <f>IFERROR('Employés'!$A$99,"")</f>
        <v/>
      </c>
      <c r="B106" s="31">
        <f>IFERROR('Employés'!$B$99,"")</f>
        <v/>
      </c>
      <c r="C106" s="32">
        <f>IFERROR(SUMIFS('Feuille de temps'!$K$6:$K$505,'Feuille de temps'!$B$6:$B$505,"&gt;="&amp;$B$4,'Feuille de temps'!$B$6:$B$505,"&lt;="&amp;$B$5,'Feuille de temps'!$C$6:$C$505,$A106),0)</f>
        <v/>
      </c>
      <c r="D106" s="32">
        <f>IFERROR(SUMIFS('Feuille de temps'!$M$6:$M$505,'Feuille de temps'!$B$6:$B$505,"&gt;="&amp;$B$4,'Feuille de temps'!$B$6:$B$505,"&lt;="&amp;$B$5,'Feuille de temps'!$C$6:$C$505,$A106),0)</f>
        <v/>
      </c>
      <c r="E106" s="33">
        <f>IFERROR(SUMIFS('Feuille de temps'!$O$6:$O$505,'Feuille de temps'!$B$6:$B$505,"&gt;="&amp;$B$4,'Feuille de temps'!$B$6:$B$505,"&lt;="&amp;$B$5,'Feuille de temps'!$C$6:$C$505,$A106),0)</f>
        <v/>
      </c>
    </row>
    <row r="107">
      <c r="A107" s="31">
        <f>IFERROR('Employés'!$A$100,"")</f>
        <v/>
      </c>
      <c r="B107" s="31">
        <f>IFERROR('Employés'!$B$100,"")</f>
        <v/>
      </c>
      <c r="C107" s="32">
        <f>IFERROR(SUMIFS('Feuille de temps'!$K$6:$K$505,'Feuille de temps'!$B$6:$B$505,"&gt;="&amp;$B$4,'Feuille de temps'!$B$6:$B$505,"&lt;="&amp;$B$5,'Feuille de temps'!$C$6:$C$505,$A107),0)</f>
        <v/>
      </c>
      <c r="D107" s="32">
        <f>IFERROR(SUMIFS('Feuille de temps'!$M$6:$M$505,'Feuille de temps'!$B$6:$B$505,"&gt;="&amp;$B$4,'Feuille de temps'!$B$6:$B$505,"&lt;="&amp;$B$5,'Feuille de temps'!$C$6:$C$505,$A107),0)</f>
        <v/>
      </c>
      <c r="E107" s="33">
        <f>IFERROR(SUMIFS('Feuille de temps'!$O$6:$O$505,'Feuille de temps'!$B$6:$B$505,"&gt;="&amp;$B$4,'Feuille de temps'!$B$6:$B$505,"&lt;="&amp;$B$5,'Feuille de temps'!$C$6:$C$505,$A107),0)</f>
        <v/>
      </c>
    </row>
    <row r="108">
      <c r="A108" s="31">
        <f>IFERROR('Employés'!$A$101,"")</f>
        <v/>
      </c>
      <c r="B108" s="31">
        <f>IFERROR('Employés'!$B$101,"")</f>
        <v/>
      </c>
      <c r="C108" s="32">
        <f>IFERROR(SUMIFS('Feuille de temps'!$K$6:$K$505,'Feuille de temps'!$B$6:$B$505,"&gt;="&amp;$B$4,'Feuille de temps'!$B$6:$B$505,"&lt;="&amp;$B$5,'Feuille de temps'!$C$6:$C$505,$A108),0)</f>
        <v/>
      </c>
      <c r="D108" s="32">
        <f>IFERROR(SUMIFS('Feuille de temps'!$M$6:$M$505,'Feuille de temps'!$B$6:$B$505,"&gt;="&amp;$B$4,'Feuille de temps'!$B$6:$B$505,"&lt;="&amp;$B$5,'Feuille de temps'!$C$6:$C$505,$A108),0)</f>
        <v/>
      </c>
      <c r="E108" s="33">
        <f>IFERROR(SUMIFS('Feuille de temps'!$O$6:$O$505,'Feuille de temps'!$B$6:$B$505,"&gt;="&amp;$B$4,'Feuille de temps'!$B$6:$B$505,"&lt;="&amp;$B$5,'Feuille de temps'!$C$6:$C$505,$A108),0)</f>
        <v/>
      </c>
    </row>
    <row r="109">
      <c r="A109" s="31">
        <f>IFERROR('Employés'!$A$102,"")</f>
        <v/>
      </c>
      <c r="B109" s="31">
        <f>IFERROR('Employés'!$B$102,"")</f>
        <v/>
      </c>
      <c r="C109" s="32">
        <f>IFERROR(SUMIFS('Feuille de temps'!$K$6:$K$505,'Feuille de temps'!$B$6:$B$505,"&gt;="&amp;$B$4,'Feuille de temps'!$B$6:$B$505,"&lt;="&amp;$B$5,'Feuille de temps'!$C$6:$C$505,$A109),0)</f>
        <v/>
      </c>
      <c r="D109" s="32">
        <f>IFERROR(SUMIFS('Feuille de temps'!$M$6:$M$505,'Feuille de temps'!$B$6:$B$505,"&gt;="&amp;$B$4,'Feuille de temps'!$B$6:$B$505,"&lt;="&amp;$B$5,'Feuille de temps'!$C$6:$C$505,$A109),0)</f>
        <v/>
      </c>
      <c r="E109" s="33">
        <f>IFERROR(SUMIFS('Feuille de temps'!$O$6:$O$505,'Feuille de temps'!$B$6:$B$505,"&gt;="&amp;$B$4,'Feuille de temps'!$B$6:$B$505,"&lt;="&amp;$B$5,'Feuille de temps'!$C$6:$C$505,$A109),0)</f>
        <v/>
      </c>
    </row>
    <row r="110">
      <c r="A110" s="31">
        <f>IFERROR('Employés'!$A$103,"")</f>
        <v/>
      </c>
      <c r="B110" s="31">
        <f>IFERROR('Employés'!$B$103,"")</f>
        <v/>
      </c>
      <c r="C110" s="32">
        <f>IFERROR(SUMIFS('Feuille de temps'!$K$6:$K$505,'Feuille de temps'!$B$6:$B$505,"&gt;="&amp;$B$4,'Feuille de temps'!$B$6:$B$505,"&lt;="&amp;$B$5,'Feuille de temps'!$C$6:$C$505,$A110),0)</f>
        <v/>
      </c>
      <c r="D110" s="32">
        <f>IFERROR(SUMIFS('Feuille de temps'!$M$6:$M$505,'Feuille de temps'!$B$6:$B$505,"&gt;="&amp;$B$4,'Feuille de temps'!$B$6:$B$505,"&lt;="&amp;$B$5,'Feuille de temps'!$C$6:$C$505,$A110),0)</f>
        <v/>
      </c>
      <c r="E110" s="33">
        <f>IFERROR(SUMIFS('Feuille de temps'!$O$6:$O$505,'Feuille de temps'!$B$6:$B$505,"&gt;="&amp;$B$4,'Feuille de temps'!$B$6:$B$505,"&lt;="&amp;$B$5,'Feuille de temps'!$C$6:$C$505,$A110),0)</f>
        <v/>
      </c>
    </row>
    <row r="111">
      <c r="A111" s="31">
        <f>IFERROR('Employés'!$A$104,"")</f>
        <v/>
      </c>
      <c r="B111" s="31">
        <f>IFERROR('Employés'!$B$104,"")</f>
        <v/>
      </c>
      <c r="C111" s="32">
        <f>IFERROR(SUMIFS('Feuille de temps'!$K$6:$K$505,'Feuille de temps'!$B$6:$B$505,"&gt;="&amp;$B$4,'Feuille de temps'!$B$6:$B$505,"&lt;="&amp;$B$5,'Feuille de temps'!$C$6:$C$505,$A111),0)</f>
        <v/>
      </c>
      <c r="D111" s="32">
        <f>IFERROR(SUMIFS('Feuille de temps'!$M$6:$M$505,'Feuille de temps'!$B$6:$B$505,"&gt;="&amp;$B$4,'Feuille de temps'!$B$6:$B$505,"&lt;="&amp;$B$5,'Feuille de temps'!$C$6:$C$505,$A111),0)</f>
        <v/>
      </c>
      <c r="E111" s="33">
        <f>IFERROR(SUMIFS('Feuille de temps'!$O$6:$O$505,'Feuille de temps'!$B$6:$B$505,"&gt;="&amp;$B$4,'Feuille de temps'!$B$6:$B$505,"&lt;="&amp;$B$5,'Feuille de temps'!$C$6:$C$505,$A111),0)</f>
        <v/>
      </c>
    </row>
    <row r="112">
      <c r="A112" s="34" t="inlineStr">
        <is>
          <t>Total</t>
        </is>
      </c>
      <c r="B112" s="34" t="n"/>
      <c r="C112" s="35">
        <f>IFERROR(SUM(C12:C111),0)</f>
        <v/>
      </c>
      <c r="D112" s="35">
        <f>IFERROR(SUM(D12:D111),0)</f>
        <v/>
      </c>
      <c r="E112" s="36">
        <f>IFERROR(SUM(E12:E111),0)</f>
        <v/>
      </c>
    </row>
    <row r="115">
      <c r="A115" s="4" t="inlineStr">
        <is>
          <t>Contrôles du tableau de bord</t>
        </is>
      </c>
    </row>
    <row r="116">
      <c r="A116" s="24" t="inlineStr">
        <is>
          <t>Écart entre les heures payables et leur répartition</t>
        </is>
      </c>
      <c r="B116" s="37">
        <f>IFERROR($E$4-$E$5-$E$6,0)</f>
        <v/>
      </c>
    </row>
    <row r="117">
      <c r="A117" s="24" t="inlineStr">
        <is>
          <t>Écart entre le résumé des employés et le total affiché</t>
        </is>
      </c>
      <c r="B117" s="37">
        <f>IFERROR($E$4-$C$112,0)</f>
        <v/>
      </c>
    </row>
    <row r="118">
      <c r="A118" s="24" t="inlineStr">
        <is>
          <t>État du contrôle</t>
        </is>
      </c>
      <c r="B118" s="38">
        <f>IF(AND(B116=0,B117=0),"Contrôles conformes","Vérification requise")</f>
        <v/>
      </c>
    </row>
  </sheetData>
  <mergeCells count="1">
    <mergeCell ref="A1:N1"/>
  </mergeCells>
  <conditionalFormatting sqref="B5">
    <cfRule type="expression" priority="1" dxfId="1">
      <formula>$B$5&lt;$B$4</formula>
    </cfRule>
  </conditionalFormatting>
  <conditionalFormatting sqref="E8">
    <cfRule type="cellIs" priority="2" operator="equal" dxfId="4">
      <formula>0</formula>
    </cfRule>
    <cfRule type="cellIs" priority="3" operator="greaterThan" dxfId="2">
      <formula>0</formula>
    </cfRule>
  </conditionalFormatting>
  <conditionalFormatting sqref="B116:B117">
    <cfRule type="cellIs" priority="4" operator="equal" dxfId="4">
      <formula>0</formula>
    </cfRule>
    <cfRule type="cellIs" priority="5" operator="notEqual" dxfId="1">
      <formula>0</formula>
    </cfRule>
  </conditionalFormatting>
  <conditionalFormatting sqref="B118">
    <cfRule type="expression" priority="6" dxfId="6">
      <formula>$B$118="Contrôles conformes"</formula>
    </cfRule>
    <cfRule type="expression" priority="7" dxfId="1">
      <formula>$B$118="Vérification requise"</formula>
    </cfRule>
  </conditionalFormatting>
  <dataValidations count="3">
    <dataValidation sqref="B4" showErrorMessage="1" showInputMessage="1" allowBlank="0" type="date" operator="between">
      <formula1>43831</formula1>
      <formula2>73050</formula2>
    </dataValidation>
    <dataValidation sqref="B5" showErrorMessage="1" showInputMessage="1" allowBlank="0" type="date" operator="between">
      <formula1>43831</formula1>
      <formula2>73050</formula2>
    </dataValidation>
    <dataValidation sqref="B6" showErrorMessage="1" showInputMessage="1" allowBlank="0" type="list">
      <formula1>='Paramètres'!$N$5:$N$104</formula1>
    </dataValidation>
  </dataValidations>
  <pageMargins left="0.75" right="0.75" top="1" bottom="1" header="0.5" footer="0.5"/>
  <pageSetup orientation="landscape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2026-08-26T23:55:45Z</dcterms:created>
  <dcterms:modified xmlns:dcterms="http://purl.org/dc/terms/" xmlns:xsi="http://www.w3.org/2001/XMLSchema-instance" xsi:type="dcterms:W3CDTF">2026-08-26T23:55:45Z</dcterms:modified>
</cp:coreProperties>
</file>