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Articles" sheetId="3" state="visible" r:id="rId3"/>
    <sheet xmlns:r="http://schemas.openxmlformats.org/officeDocument/2006/relationships" name="Mouvements" sheetId="4" state="visible" r:id="rId4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2">
    <numFmt numFmtId="164" formatCode="#,##0.00 [$CAD-0C0C]"/>
    <numFmt numFmtId="165" formatCode="yyyy-mm-dd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1F2933"/>
      <sz val="10"/>
    </font>
    <font>
      <name val="Aptos"/>
      <color rgb="001F2933"/>
      <sz val="10"/>
    </font>
    <font>
      <name val="Aptos"/>
      <b val="1"/>
      <color rgb="00FFFFFF"/>
      <sz val="11"/>
    </font>
    <font>
      <name val="Aptos"/>
      <b val="1"/>
      <color rgb="00004B87"/>
      <sz val="15"/>
    </font>
    <font>
      <name val="Aptos"/>
      <b val="1"/>
      <color rgb="00004B87"/>
      <sz val="13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F2F7FB"/>
      </patternFill>
    </fill>
    <fill>
      <patternFill patternType="solid">
        <fgColor rgb="00FFF4D6"/>
      </patternFill>
    </fill>
    <fill>
      <patternFill patternType="solid">
        <fgColor rgb="00E7EDF2"/>
      </patternFill>
    </fill>
    <fill>
      <patternFill patternType="solid">
        <fgColor rgb="002D6A9F"/>
      </patternFill>
    </fill>
    <fill>
      <patternFill patternType="solid">
        <fgColor rgb="00FFFFFF"/>
      </patternFill>
    </fill>
  </fills>
  <borders count="9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 style="thin">
        <color rgb="00C7D5E0"/>
      </right>
      <top/>
      <bottom style="thin">
        <color rgb="00C7D5E0"/>
      </bottom>
      <diagonal/>
    </border>
    <border>
      <left/>
      <right style="thin">
        <color rgb="00C7D5E0"/>
      </right>
      <top/>
      <bottom/>
      <diagonal/>
    </border>
    <border>
      <left/>
      <right/>
      <top/>
      <bottom style="thin">
        <color rgb="00C7D5E0"/>
      </bottom>
      <diagonal/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0" fillId="3" borderId="1" pivotButton="0" quotePrefix="0" xfId="0"/>
    <xf numFmtId="4" fontId="5" fillId="7" borderId="1" applyAlignment="1" pivotButton="0" quotePrefix="0" xfId="0">
      <alignment horizontal="center" vertical="center"/>
    </xf>
    <xf numFmtId="0" fontId="0" fillId="7" borderId="1" pivotButton="0" quotePrefix="0" xfId="0"/>
    <xf numFmtId="164" fontId="5" fillId="7" borderId="1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8" pivotButton="0" quotePrefix="0" xfId="0"/>
    <xf numFmtId="0" fontId="6" fillId="7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4" fillId="2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4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4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0" fontId="2" fillId="3" borderId="1" pivotButton="0" quotePrefix="0" xfId="0"/>
    <xf numFmtId="0" fontId="3" fillId="4" borderId="1" pivotButton="0" quotePrefix="0" xfId="0"/>
    <xf numFmtId="165" fontId="3" fillId="5" borderId="1" pivotButton="0" quotePrefix="0" xfId="0"/>
    <xf numFmtId="0" fontId="4" fillId="6" borderId="1" pivotButton="0" quotePrefix="0" xfId="0"/>
    <xf numFmtId="0" fontId="2" fillId="3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top" wrapText="1"/>
    </xf>
    <xf numFmtId="0" fontId="4" fillId="6" borderId="2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2" pivotButton="0" quotePrefix="0" xfId="0"/>
    <xf numFmtId="0" fontId="3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4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left" vertical="center"/>
    </xf>
    <xf numFmtId="4" fontId="3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5" fontId="3" fillId="5" borderId="1" pivotButton="0" quotePrefix="0" xfId="0"/>
    <xf numFmtId="164" fontId="3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Aptos"/>
        <b val="1"/>
        <color rgb="007A4B00"/>
        <sz val="10"/>
      </font>
      <fill>
        <patternFill patternType="solid">
          <fgColor rgb="00FFF4D6"/>
        </patternFill>
      </fill>
    </dxf>
    <dxf>
      <font>
        <name val="Aptos"/>
        <b val="1"/>
        <color rgb="009C1C1C"/>
        <sz val="10"/>
      </font>
      <fill>
        <patternFill patternType="solid">
          <fgColor rgb="00F9D6D6"/>
        </patternFill>
      </fill>
    </dxf>
    <dxf>
      <fill>
        <patternFill patternType="solid">
          <fgColor rgb="00D9F0E8"/>
        </patternFill>
      </fill>
    </dxf>
    <dxf>
      <font>
        <name val="Aptos"/>
        <b val="1"/>
        <color rgb="009C1C1C"/>
        <sz val="10"/>
      </font>
    </dxf>
    <dxf>
      <fill>
        <patternFill patternType="solid">
          <fgColor rgb="00F2F7F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Unités en stock par entrepôt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bord'!G13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solidFill>
                <a:srgbClr val="004B87"/>
              </a:solidFill>
              <a:prstDash val="solid"/>
            </a:ln>
          </spPr>
          <cat>
            <numRef>
              <f>'Tableau de bord'!$F$14:$F$16</f>
            </numRef>
          </cat>
          <val>
            <numRef>
              <f>'Tableau de bord'!$G$14:$G$16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Entrepôts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Unités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17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Articles" displayName="tblArticles" ref="A4:L104" headerRowCount="1">
  <autoFilter ref="A4:L104"/>
  <tableColumns count="12">
    <tableColumn id="1" name="SKU"/>
    <tableColumn id="2" name="Description de l’article"/>
    <tableColumn id="3" name="Catégorie"/>
    <tableColumn id="4" name="Unité"/>
    <tableColumn id="5" name="Coût unitaire standard"/>
    <tableColumn id="6" name="Seuil minimal"/>
    <tableColumn id="7" name="Stock — Montréal"/>
    <tableColumn id="8" name="Stock — Laval"/>
    <tableColumn id="9" name="Stock — Québec"/>
    <tableColumn id="10" name="Stock total"/>
    <tableColumn id="11" name="Valeur estimée"/>
    <tableColumn id="12" name="État de réapprovisionneme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Mouvements" displayName="tblMouvements" ref="A4:L104" headerRowCount="1">
  <autoFilter ref="A4:L104"/>
  <tableColumns count="12">
    <tableColumn id="1" name="No mouvement"/>
    <tableColumn id="2" name="Date"/>
    <tableColumn id="3" name="Type de mouvement"/>
    <tableColumn id="4" name="Entrepôt source"/>
    <tableColumn id="5" name="Entrepôt destination"/>
    <tableColumn id="6" name="SKU"/>
    <tableColumn id="7" name="Quantité"/>
    <tableColumn id="8" name="Coût unitaire standard"/>
    <tableColumn id="9" name="No document"/>
    <tableColumn id="10" name="Notes"/>
    <tableColumn id="11" name="État de validation"/>
    <tableColumn id="12" name="Valeur estimée du mouvem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5" customWidth="1" min="3" max="3"/>
    <col width="20" customWidth="1" min="4" max="4"/>
    <col width="16" customWidth="1" min="5" max="5"/>
    <col width="18" customWidth="1" min="6" max="6"/>
    <col width="18" customWidth="1" min="7" max="7"/>
    <col width="20" customWidth="1" min="8" max="8"/>
    <col width="14" customWidth="1" min="9" max="9"/>
    <col width="3" customWidth="1" min="10" max="10"/>
    <col width="3" customWidth="1" min="11" max="11"/>
    <col width="3" customWidth="1" min="12" max="12"/>
  </cols>
  <sheetData>
    <row r="1" ht="28" customHeight="1">
      <c r="A1" s="1" t="inlineStr">
        <is>
          <t>Tableau de bord — Inventaire multi-entrepôts</t>
        </is>
      </c>
    </row>
    <row r="2">
      <c r="A2" s="2">
        <f>"Entreprise : "&amp;'Paramètres'!$B$3&amp;" | Mise à jour : "&amp;TEXT('Paramètres'!$B$4,"yyyy-mm-dd")</f>
        <v/>
      </c>
    </row>
    <row r="3"/>
    <row r="4" ht="24" customHeight="1">
      <c r="A4" s="3" t="inlineStr">
        <is>
          <t>Unités totales en stock</t>
        </is>
      </c>
      <c r="B4" s="4" t="n"/>
      <c r="C4" s="3" t="inlineStr">
        <is>
          <t>Valeur estimée de l’inventaire</t>
        </is>
      </c>
      <c r="D4" s="4" t="n"/>
      <c r="E4" s="3" t="inlineStr">
        <is>
          <t>Articles à commander</t>
        </is>
      </c>
      <c r="F4" s="4" t="n"/>
      <c r="G4" s="3" t="inlineStr">
        <is>
          <t>Articles en stock négatif</t>
        </is>
      </c>
      <c r="H4" s="4" t="n"/>
    </row>
    <row r="5" ht="24" customHeight="1">
      <c r="A5" s="5">
        <f>SUM('Articles'!$J$5:$J$104)</f>
        <v/>
      </c>
      <c r="B5" s="6" t="n"/>
      <c r="C5" s="41">
        <f>SUM('Articles'!$K$5:$K$104)</f>
        <v/>
      </c>
      <c r="D5" s="6" t="n"/>
      <c r="E5" s="5">
        <f>COUNTIF('Articles'!$L$5:$L$104,"À commander")</f>
        <v/>
      </c>
      <c r="F5" s="6" t="n"/>
      <c r="G5" s="5">
        <f>COUNTIF('Articles'!$L$5:$L$104,"Stock négatif")</f>
        <v/>
      </c>
      <c r="H5" s="6" t="n"/>
    </row>
    <row r="6"/>
    <row r="7"/>
    <row r="8" ht="24" customHeight="1">
      <c r="A8" s="3" t="inlineStr">
        <is>
          <t>Mouvements à corriger</t>
        </is>
      </c>
      <c r="B8" s="4" t="n"/>
      <c r="C8" s="3" t="inlineStr">
        <is>
          <t>Mouvements à compléter</t>
        </is>
      </c>
      <c r="D8" s="4" t="n"/>
      <c r="E8" s="3" t="inlineStr">
        <is>
          <t>Contrôle des unités</t>
        </is>
      </c>
      <c r="F8" s="8" t="n"/>
      <c r="G8" s="8" t="n"/>
      <c r="H8" s="9" t="n"/>
    </row>
    <row r="9" ht="24" customHeight="1">
      <c r="A9" s="5">
        <f>COUNTIF('Mouvements'!$K$5:$K$104,"À corriger")</f>
        <v/>
      </c>
      <c r="B9" s="6" t="n"/>
      <c r="C9" s="5">
        <f>COUNTIF('Mouvements'!$K$5:$K$104,"À compléter")</f>
        <v/>
      </c>
      <c r="D9" s="6" t="n"/>
      <c r="E9" s="10">
        <f>IF(SUM('Articles'!$J$5:$J$104)=SUM(G14:G16),"Concordant","À vérifier")</f>
        <v/>
      </c>
      <c r="F9" s="8" t="n"/>
      <c r="G9" s="8" t="n"/>
      <c r="H9" s="9" t="n"/>
    </row>
    <row r="10"/>
    <row r="11"/>
    <row r="12">
      <c r="A12" s="11" t="inlineStr">
        <is>
          <t>Articles nécessitant une attention</t>
        </is>
      </c>
      <c r="B12" s="12" t="n"/>
      <c r="C12" s="12" t="n"/>
      <c r="D12" s="12" t="n"/>
      <c r="F12" s="11" t="inlineStr">
        <is>
          <t>Sommaire par entrepôt</t>
        </is>
      </c>
      <c r="G12" s="12" t="n"/>
      <c r="H12" s="12" t="n"/>
      <c r="I12" s="12" t="n"/>
    </row>
    <row r="13">
      <c r="A13" s="13" t="inlineStr">
        <is>
          <t>SKU</t>
        </is>
      </c>
      <c r="B13" s="13" t="inlineStr">
        <is>
          <t>Description</t>
        </is>
      </c>
      <c r="C13" s="13" t="inlineStr">
        <is>
          <t>Stock total</t>
        </is>
      </c>
      <c r="D13" s="13" t="inlineStr">
        <is>
          <t>État</t>
        </is>
      </c>
      <c r="F13" s="13" t="inlineStr">
        <is>
          <t>Entrepôt</t>
        </is>
      </c>
      <c r="G13" s="13" t="inlineStr">
        <is>
          <t>Unités en stock</t>
        </is>
      </c>
      <c r="H13" s="13" t="inlineStr">
        <is>
          <t>Valeur estimée</t>
        </is>
      </c>
      <c r="I13" s="13" t="inlineStr">
        <is>
          <t>État</t>
        </is>
      </c>
    </row>
    <row r="14">
      <c r="A14" s="14">
        <f>IFERROR('Articles'!A5,"")</f>
        <v/>
      </c>
      <c r="B14" s="14">
        <f>IFERROR('Articles'!B5,"")</f>
        <v/>
      </c>
      <c r="C14" s="15">
        <f>IFERROR('Articles'!J5,0)</f>
        <v/>
      </c>
      <c r="D14" s="14">
        <f>IFERROR('Articles'!L5,"")</f>
        <v/>
      </c>
      <c r="F14" s="16">
        <f>'Paramètres'!$B$9</f>
        <v/>
      </c>
      <c r="G14" s="15">
        <f>SUMIFS('Mouvements'!$G$5:$G$104,'Mouvements'!$E$5:$E$104,F14,'Mouvements'!$K$5:$K$104,"Valide")-SUMIFS('Mouvements'!$G$5:$G$104,'Mouvements'!$D$5:$D$104,F14,'Mouvements'!$K$5:$K$104,"Valide")</f>
        <v/>
      </c>
      <c r="H14" s="42">
        <f>IFERROR(SUMPRODUCT(('Articles'!$G$5:$G$104)*((F14='Paramètres'!$B$9))*'Articles'!$E$5:$E$104)+SUMPRODUCT(('Articles'!$H$5:$H$104)*((F14='Paramètres'!$B$10))*'Articles'!$E$5:$E$104)+SUMPRODUCT(('Articles'!$I$5:$I$104)*((F14='Paramètres'!$B$11))*'Articles'!$E$5:$E$104),0)</f>
        <v/>
      </c>
      <c r="I14" s="16">
        <f>IF(G14&lt;0,"À vérifier","OK")</f>
        <v/>
      </c>
    </row>
    <row r="15">
      <c r="A15" s="18">
        <f>IFERROR('Articles'!A6,"")</f>
        <v/>
      </c>
      <c r="B15" s="18">
        <f>IFERROR('Articles'!B6,"")</f>
        <v/>
      </c>
      <c r="C15" s="19">
        <f>IFERROR('Articles'!J6,0)</f>
        <v/>
      </c>
      <c r="D15" s="18">
        <f>IFERROR('Articles'!L6,"")</f>
        <v/>
      </c>
      <c r="F15" s="20">
        <f>'Paramètres'!$B$10</f>
        <v/>
      </c>
      <c r="G15" s="19">
        <f>SUMIFS('Mouvements'!$G$5:$G$104,'Mouvements'!$E$5:$E$104,F15,'Mouvements'!$K$5:$K$104,"Valide")-SUMIFS('Mouvements'!$G$5:$G$104,'Mouvements'!$D$5:$D$104,F15,'Mouvements'!$K$5:$K$104,"Valide")</f>
        <v/>
      </c>
      <c r="H15" s="43">
        <f>IFERROR(SUMPRODUCT(('Articles'!$G$5:$G$104)*((F15='Paramètres'!$B$9))*'Articles'!$E$5:$E$104)+SUMPRODUCT(('Articles'!$H$5:$H$104)*((F15='Paramètres'!$B$10))*'Articles'!$E$5:$E$104)+SUMPRODUCT(('Articles'!$I$5:$I$104)*((F15='Paramètres'!$B$11))*'Articles'!$E$5:$E$104),0)</f>
        <v/>
      </c>
      <c r="I15" s="20">
        <f>IF(G15&lt;0,"À vérifier","OK")</f>
        <v/>
      </c>
    </row>
    <row r="16">
      <c r="A16" s="14">
        <f>IFERROR('Articles'!A7,"")</f>
        <v/>
      </c>
      <c r="B16" s="14">
        <f>IFERROR('Articles'!B7,"")</f>
        <v/>
      </c>
      <c r="C16" s="15">
        <f>IFERROR('Articles'!J7,0)</f>
        <v/>
      </c>
      <c r="D16" s="14">
        <f>IFERROR('Articles'!L7,"")</f>
        <v/>
      </c>
      <c r="F16" s="16">
        <f>'Paramètres'!$B$11</f>
        <v/>
      </c>
      <c r="G16" s="15">
        <f>SUMIFS('Mouvements'!$G$5:$G$104,'Mouvements'!$E$5:$E$104,F16,'Mouvements'!$K$5:$K$104,"Valide")-SUMIFS('Mouvements'!$G$5:$G$104,'Mouvements'!$D$5:$D$104,F16,'Mouvements'!$K$5:$K$104,"Valide")</f>
        <v/>
      </c>
      <c r="H16" s="42">
        <f>IFERROR(SUMPRODUCT(('Articles'!$G$5:$G$104)*((F16='Paramètres'!$B$9))*'Articles'!$E$5:$E$104)+SUMPRODUCT(('Articles'!$H$5:$H$104)*((F16='Paramètres'!$B$10))*'Articles'!$E$5:$E$104)+SUMPRODUCT(('Articles'!$I$5:$I$104)*((F16='Paramètres'!$B$11))*'Articles'!$E$5:$E$104),0)</f>
        <v/>
      </c>
      <c r="I16" s="16">
        <f>IF(G16&lt;0,"À vérifier","OK")</f>
        <v/>
      </c>
    </row>
    <row r="17">
      <c r="A17" s="18">
        <f>IFERROR('Articles'!A8,"")</f>
        <v/>
      </c>
      <c r="B17" s="18">
        <f>IFERROR('Articles'!B8,"")</f>
        <v/>
      </c>
      <c r="C17" s="19">
        <f>IFERROR('Articles'!J8,0)</f>
        <v/>
      </c>
      <c r="D17" s="18">
        <f>IFERROR('Articles'!L8,"")</f>
        <v/>
      </c>
      <c r="F17">
        <f>""</f>
        <v/>
      </c>
      <c r="G17">
        <f>""</f>
        <v/>
      </c>
      <c r="H17">
        <f>""</f>
        <v/>
      </c>
      <c r="I17">
        <f>""</f>
        <v/>
      </c>
    </row>
    <row r="18">
      <c r="A18" s="14">
        <f>IFERROR('Articles'!A9,"")</f>
        <v/>
      </c>
      <c r="B18" s="14">
        <f>IFERROR('Articles'!B9,"")</f>
        <v/>
      </c>
      <c r="C18" s="15">
        <f>IFERROR('Articles'!J9,0)</f>
        <v/>
      </c>
      <c r="D18" s="14">
        <f>IFERROR('Articles'!L9,"")</f>
        <v/>
      </c>
      <c r="F18">
        <f>""</f>
        <v/>
      </c>
      <c r="G18">
        <f>""</f>
        <v/>
      </c>
      <c r="H18">
        <f>""</f>
        <v/>
      </c>
      <c r="I18">
        <f>""</f>
        <v/>
      </c>
    </row>
    <row r="19">
      <c r="A19" s="18">
        <f>IFERROR('Articles'!A10,"")</f>
        <v/>
      </c>
      <c r="B19" s="18">
        <f>IFERROR('Articles'!B10,"")</f>
        <v/>
      </c>
      <c r="C19" s="19">
        <f>IFERROR('Articles'!J10,0)</f>
        <v/>
      </c>
      <c r="D19" s="18">
        <f>IFERROR('Articles'!L10,"")</f>
        <v/>
      </c>
      <c r="F19">
        <f>""</f>
        <v/>
      </c>
      <c r="G19">
        <f>""</f>
        <v/>
      </c>
      <c r="H19">
        <f>""</f>
        <v/>
      </c>
      <c r="I19">
        <f>""</f>
        <v/>
      </c>
    </row>
    <row r="20">
      <c r="A20" s="14">
        <f>IFERROR('Articles'!A11,"")</f>
        <v/>
      </c>
      <c r="B20" s="14">
        <f>IFERROR('Articles'!B11,"")</f>
        <v/>
      </c>
      <c r="C20" s="15">
        <f>IFERROR('Articles'!J11,0)</f>
        <v/>
      </c>
      <c r="D20" s="14">
        <f>IFERROR('Articles'!L11,"")</f>
        <v/>
      </c>
      <c r="F20">
        <f>""</f>
        <v/>
      </c>
      <c r="G20">
        <f>""</f>
        <v/>
      </c>
      <c r="H20">
        <f>""</f>
        <v/>
      </c>
      <c r="I20">
        <f>""</f>
        <v/>
      </c>
    </row>
    <row r="21">
      <c r="A21" s="18">
        <f>IFERROR('Articles'!A12,"")</f>
        <v/>
      </c>
      <c r="B21" s="18">
        <f>IFERROR('Articles'!B12,"")</f>
        <v/>
      </c>
      <c r="C21" s="19">
        <f>IFERROR('Articles'!J12,0)</f>
        <v/>
      </c>
      <c r="D21" s="18">
        <f>IFERROR('Articles'!L12,"")</f>
        <v/>
      </c>
      <c r="F21">
        <f>""</f>
        <v/>
      </c>
      <c r="G21">
        <f>""</f>
        <v/>
      </c>
      <c r="H21">
        <f>""</f>
        <v/>
      </c>
      <c r="I21">
        <f>""</f>
        <v/>
      </c>
    </row>
    <row r="22">
      <c r="A22" s="14">
        <f>IFERROR('Articles'!A13,"")</f>
        <v/>
      </c>
      <c r="B22" s="14">
        <f>IFERROR('Articles'!B13,"")</f>
        <v/>
      </c>
      <c r="C22" s="15">
        <f>IFERROR('Articles'!J13,0)</f>
        <v/>
      </c>
      <c r="D22" s="14">
        <f>IFERROR('Articles'!L13,"")</f>
        <v/>
      </c>
      <c r="F22">
        <f>""</f>
        <v/>
      </c>
      <c r="G22">
        <f>""</f>
        <v/>
      </c>
      <c r="H22">
        <f>""</f>
        <v/>
      </c>
      <c r="I22">
        <f>""</f>
        <v/>
      </c>
    </row>
    <row r="23">
      <c r="A23">
        <f>""</f>
        <v/>
      </c>
      <c r="B23">
        <f>""</f>
        <v/>
      </c>
      <c r="C23">
        <f>""</f>
        <v/>
      </c>
      <c r="D23">
        <f>""</f>
        <v/>
      </c>
      <c r="F23">
        <f>""</f>
        <v/>
      </c>
      <c r="G23">
        <f>""</f>
        <v/>
      </c>
      <c r="H23">
        <f>""</f>
        <v/>
      </c>
      <c r="I23">
        <f>""</f>
        <v/>
      </c>
    </row>
    <row r="24">
      <c r="A24">
        <f>""</f>
        <v/>
      </c>
      <c r="B24">
        <f>""</f>
        <v/>
      </c>
      <c r="C24">
        <f>""</f>
        <v/>
      </c>
      <c r="D24">
        <f>""</f>
        <v/>
      </c>
      <c r="F24">
        <f>""</f>
        <v/>
      </c>
      <c r="G24">
        <f>""</f>
        <v/>
      </c>
      <c r="H24">
        <f>""</f>
        <v/>
      </c>
      <c r="I24">
        <f>""</f>
        <v/>
      </c>
    </row>
    <row r="25">
      <c r="A25">
        <f>""</f>
        <v/>
      </c>
      <c r="B25">
        <f>""</f>
        <v/>
      </c>
      <c r="C25">
        <f>""</f>
        <v/>
      </c>
      <c r="D25">
        <f>""</f>
        <v/>
      </c>
      <c r="F25">
        <f>""</f>
        <v/>
      </c>
      <c r="G25">
        <f>""</f>
        <v/>
      </c>
      <c r="H25">
        <f>""</f>
        <v/>
      </c>
      <c r="I25">
        <f>""</f>
        <v/>
      </c>
    </row>
    <row r="26">
      <c r="A26">
        <f>""</f>
        <v/>
      </c>
      <c r="B26">
        <f>""</f>
        <v/>
      </c>
      <c r="C26">
        <f>""</f>
        <v/>
      </c>
      <c r="D26">
        <f>""</f>
        <v/>
      </c>
      <c r="F26">
        <f>""</f>
        <v/>
      </c>
      <c r="G26">
        <f>""</f>
        <v/>
      </c>
      <c r="H26">
        <f>""</f>
        <v/>
      </c>
      <c r="I26">
        <f>""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F27">
        <f>""</f>
        <v/>
      </c>
      <c r="G27">
        <f>""</f>
        <v/>
      </c>
      <c r="H27">
        <f>""</f>
        <v/>
      </c>
      <c r="I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F28">
        <f>""</f>
        <v/>
      </c>
      <c r="G28">
        <f>""</f>
        <v/>
      </c>
      <c r="H28">
        <f>""</f>
        <v/>
      </c>
      <c r="I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F29">
        <f>""</f>
        <v/>
      </c>
      <c r="G29">
        <f>""</f>
        <v/>
      </c>
      <c r="H29">
        <f>""</f>
        <v/>
      </c>
      <c r="I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F30">
        <f>""</f>
        <v/>
      </c>
      <c r="G30">
        <f>""</f>
        <v/>
      </c>
      <c r="H30">
        <f>""</f>
        <v/>
      </c>
      <c r="I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F31">
        <f>""</f>
        <v/>
      </c>
      <c r="G31">
        <f>""</f>
        <v/>
      </c>
      <c r="H31">
        <f>""</f>
        <v/>
      </c>
      <c r="I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F32">
        <f>""</f>
        <v/>
      </c>
      <c r="G32">
        <f>""</f>
        <v/>
      </c>
      <c r="H32">
        <f>""</f>
        <v/>
      </c>
      <c r="I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F33">
        <f>""</f>
        <v/>
      </c>
      <c r="G33">
        <f>""</f>
        <v/>
      </c>
      <c r="H33">
        <f>""</f>
        <v/>
      </c>
      <c r="I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F34">
        <f>""</f>
        <v/>
      </c>
      <c r="G34">
        <f>""</f>
        <v/>
      </c>
      <c r="H34">
        <f>""</f>
        <v/>
      </c>
      <c r="I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F35">
        <f>""</f>
        <v/>
      </c>
      <c r="G35">
        <f>""</f>
        <v/>
      </c>
      <c r="H35">
        <f>""</f>
        <v/>
      </c>
      <c r="I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F36">
        <f>""</f>
        <v/>
      </c>
      <c r="G36">
        <f>""</f>
        <v/>
      </c>
      <c r="H36">
        <f>""</f>
        <v/>
      </c>
      <c r="I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F37">
        <f>""</f>
        <v/>
      </c>
      <c r="G37">
        <f>""</f>
        <v/>
      </c>
      <c r="H37">
        <f>""</f>
        <v/>
      </c>
      <c r="I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F38">
        <f>""</f>
        <v/>
      </c>
      <c r="G38">
        <f>""</f>
        <v/>
      </c>
      <c r="H38">
        <f>""</f>
        <v/>
      </c>
      <c r="I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F39">
        <f>""</f>
        <v/>
      </c>
      <c r="G39">
        <f>""</f>
        <v/>
      </c>
      <c r="H39">
        <f>""</f>
        <v/>
      </c>
      <c r="I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F40">
        <f>""</f>
        <v/>
      </c>
      <c r="G40">
        <f>""</f>
        <v/>
      </c>
      <c r="H40">
        <f>""</f>
        <v/>
      </c>
      <c r="I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F41">
        <f>""</f>
        <v/>
      </c>
      <c r="G41">
        <f>""</f>
        <v/>
      </c>
      <c r="H41">
        <f>""</f>
        <v/>
      </c>
      <c r="I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</row>
  </sheetData>
  <mergeCells count="4">
    <mergeCell ref="A1:I1"/>
    <mergeCell ref="A2:I2"/>
    <mergeCell ref="E8:H8"/>
    <mergeCell ref="E9:H9"/>
  </mergeCells>
  <conditionalFormatting sqref="D14:D22">
    <cfRule type="expression" priority="1" dxfId="0">
      <formula>$D14="À commander"</formula>
    </cfRule>
    <cfRule type="expression" priority="2" dxfId="1">
      <formula>$D14="Stock négatif"</formula>
    </cfRule>
    <cfRule type="expression" priority="3" dxfId="2">
      <formula>$D14="OK"</formula>
    </cfRule>
  </conditionalFormatting>
  <conditionalFormatting sqref="I14:I16">
    <cfRule type="expression" priority="4" dxfId="1">
      <formula>$I14="À vérifier"</formula>
    </cfRule>
    <cfRule type="expression" priority="5" dxfId="2">
      <formula>$I14="OK"</formula>
    </cfRule>
  </conditionalFormatting>
  <conditionalFormatting sqref="E9">
    <cfRule type="expression" priority="6" dxfId="2">
      <formula>E9="Concordant"</formula>
    </cfRule>
    <cfRule type="expression" priority="7" dxfId="1">
      <formula>E9="À vérifier"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"/>
  <sheetViews>
    <sheetView showGridLines="0" workbookViewId="0">
      <selection activeCell="A1" sqref="A1"/>
    </sheetView>
  </sheetViews>
  <sheetFormatPr baseColWidth="8" defaultRowHeight="15"/>
  <cols>
    <col width="29" customWidth="1" min="1" max="1"/>
    <col width="25" customWidth="1" min="2" max="2"/>
    <col width="4" customWidth="1" min="3" max="3"/>
    <col width="22" customWidth="1" min="4" max="4"/>
    <col width="42" customWidth="1" min="5" max="5"/>
    <col width="4" customWidth="1" min="6" max="6"/>
    <col width="28" customWidth="1" min="7" max="7"/>
  </cols>
  <sheetData>
    <row r="1" ht="26" customHeight="1">
      <c r="A1" s="1" t="inlineStr">
        <is>
          <t>Paramètres de l’inventaire multi-entrepôts</t>
        </is>
      </c>
    </row>
    <row r="3">
      <c r="A3" s="22" t="inlineStr">
        <is>
          <t>Nom de l’entreprise</t>
        </is>
      </c>
      <c r="B3" s="23" t="inlineStr">
        <is>
          <t>Atelier Nordik inc.</t>
        </is>
      </c>
    </row>
    <row r="4">
      <c r="A4" s="22" t="inlineStr">
        <is>
          <t>Date de mise à jour</t>
        </is>
      </c>
      <c r="B4" s="44">
        <f>TODAY()</f>
        <v/>
      </c>
    </row>
    <row r="5">
      <c r="A5" s="22" t="inlineStr">
        <is>
          <t>Seuil minimal par défaut</t>
        </is>
      </c>
      <c r="B5" s="23" t="n">
        <v>10</v>
      </c>
    </row>
    <row r="8">
      <c r="A8" s="25" t="inlineStr">
        <is>
          <t>Entrepôts configurés</t>
        </is>
      </c>
      <c r="D8" s="25" t="inlineStr">
        <is>
          <t>Types de mouvements</t>
        </is>
      </c>
      <c r="G8" s="25" t="inlineStr">
        <is>
          <t>Catégories d’articles</t>
        </is>
      </c>
    </row>
    <row r="9">
      <c r="A9" s="26" t="inlineStr">
        <is>
          <t>Entrepôt 1</t>
        </is>
      </c>
      <c r="B9" s="27" t="inlineStr">
        <is>
          <t>Montréal</t>
        </is>
      </c>
      <c r="D9" s="27" t="inlineStr">
        <is>
          <t>Réception</t>
        </is>
      </c>
      <c r="E9" s="28" t="inlineStr">
        <is>
          <t>Entrée de stock dans un entrepôt</t>
        </is>
      </c>
      <c r="G9" s="27" t="inlineStr">
        <is>
          <t>Fournitures de bureau</t>
        </is>
      </c>
    </row>
    <row r="10">
      <c r="A10" s="26" t="inlineStr">
        <is>
          <t>Entrepôt 2</t>
        </is>
      </c>
      <c r="B10" s="27" t="inlineStr">
        <is>
          <t>Laval</t>
        </is>
      </c>
      <c r="D10" s="27" t="inlineStr">
        <is>
          <t>Expédition</t>
        </is>
      </c>
      <c r="E10" s="28" t="inlineStr">
        <is>
          <t>Sortie de stock d’un entrepôt</t>
        </is>
      </c>
      <c r="G10" s="27" t="inlineStr">
        <is>
          <t>Technologie</t>
        </is>
      </c>
    </row>
    <row r="11">
      <c r="A11" s="26" t="inlineStr">
        <is>
          <t>Entrepôt 3</t>
        </is>
      </c>
      <c r="B11" s="27" t="inlineStr">
        <is>
          <t>Québec</t>
        </is>
      </c>
      <c r="D11" s="27" t="inlineStr">
        <is>
          <t>Transfert</t>
        </is>
      </c>
      <c r="E11" s="28" t="inlineStr">
        <is>
          <t>Déplacement entre deux entrepôts</t>
        </is>
      </c>
      <c r="G11" s="27" t="inlineStr">
        <is>
          <t>Emballage</t>
        </is>
      </c>
    </row>
    <row r="12">
      <c r="D12" s="27" t="inlineStr">
        <is>
          <t>Ajustement</t>
        </is>
      </c>
      <c r="E12" s="28" t="inlineStr">
        <is>
          <t>Correction positive ou négative dans un entrepôt</t>
        </is>
      </c>
      <c r="G12" s="27" t="inlineStr">
        <is>
          <t>Entretien</t>
        </is>
      </c>
    </row>
    <row r="13">
      <c r="G13" s="27" t="inlineStr">
        <is>
          <t>Équipement de sécurité</t>
        </is>
      </c>
    </row>
    <row r="14">
      <c r="A14" s="29" t="inlineStr">
        <is>
          <t>Consignes d’utilisation</t>
        </is>
      </c>
      <c r="B14" s="30" t="n"/>
      <c r="C14" s="30" t="n"/>
      <c r="D14" s="30" t="n"/>
      <c r="E14" s="30" t="n"/>
      <c r="F14" s="30" t="n"/>
      <c r="G14" s="31" t="n"/>
    </row>
    <row r="15" ht="28" customHeight="1">
      <c r="A15" s="32" t="inlineStr">
        <is>
          <t>• Saisir tous les mouvements dans la feuille « Mouvements ».</t>
        </is>
      </c>
      <c r="B15" s="8" t="n"/>
      <c r="C15" s="8" t="n"/>
      <c r="D15" s="8" t="n"/>
      <c r="E15" s="8" t="n"/>
      <c r="F15" s="8" t="n"/>
      <c r="G15" s="9" t="n"/>
    </row>
    <row r="16" ht="28" customHeight="1">
      <c r="A16" s="32" t="inlineStr">
        <is>
          <t>• Un mouvement marqué « À corriger » ou « À compléter » n’est pas inclus dans les stocks calculés.</t>
        </is>
      </c>
      <c r="B16" s="8" t="n"/>
      <c r="C16" s="8" t="n"/>
      <c r="D16" s="8" t="n"/>
      <c r="E16" s="8" t="n"/>
      <c r="F16" s="8" t="n"/>
      <c r="G16" s="9" t="n"/>
    </row>
    <row r="17" ht="28" customHeight="1">
      <c r="A17" s="32" t="inlineStr">
        <is>
          <t>• Pour une réception, remplir seulement l’entrepôt de destination.</t>
        </is>
      </c>
      <c r="B17" s="8" t="n"/>
      <c r="C17" s="8" t="n"/>
      <c r="D17" s="8" t="n"/>
      <c r="E17" s="8" t="n"/>
      <c r="F17" s="8" t="n"/>
      <c r="G17" s="9" t="n"/>
    </row>
    <row r="18" ht="28" customHeight="1">
      <c r="A18" s="32" t="inlineStr">
        <is>
          <t>• Pour une expédition, remplir seulement l’entrepôt source.</t>
        </is>
      </c>
      <c r="B18" s="8" t="n"/>
      <c r="C18" s="8" t="n"/>
      <c r="D18" s="8" t="n"/>
      <c r="E18" s="8" t="n"/>
      <c r="F18" s="8" t="n"/>
      <c r="G18" s="9" t="n"/>
    </row>
    <row r="19" ht="28" customHeight="1">
      <c r="A19" s="32" t="inlineStr">
        <is>
          <t>• Pour un transfert, remplir les deux entrepôts; ils doivent être différents.</t>
        </is>
      </c>
      <c r="B19" s="8" t="n"/>
      <c r="C19" s="8" t="n"/>
      <c r="D19" s="8" t="n"/>
      <c r="E19" s="8" t="n"/>
      <c r="F19" s="8" t="n"/>
      <c r="G19" s="9" t="n"/>
    </row>
    <row r="20" ht="28" customHeight="1">
      <c r="A20" s="32" t="inlineStr">
        <is>
          <t>• Pour un ajustement, utiliser une quantité positive ou négative et remplir l’entrepôt de destination.</t>
        </is>
      </c>
      <c r="B20" s="8" t="n"/>
      <c r="C20" s="8" t="n"/>
      <c r="D20" s="8" t="n"/>
      <c r="E20" s="8" t="n"/>
      <c r="F20" s="8" t="n"/>
      <c r="G20" s="9" t="n"/>
    </row>
    <row r="21" ht="28" customHeight="1">
      <c r="A21" s="32" t="inlineStr">
        <is>
          <t>• Les seuils minimaux sont déterminés article par article dans la feuille « Articles ».</t>
        </is>
      </c>
      <c r="B21" s="8" t="n"/>
      <c r="C21" s="8" t="n"/>
      <c r="D21" s="8" t="n"/>
      <c r="E21" s="8" t="n"/>
      <c r="F21" s="8" t="n"/>
      <c r="G21" s="9" t="n"/>
    </row>
    <row r="22" ht="28" customHeight="1">
      <c r="A22" s="32" t="inlineStr">
        <is>
          <t>• Les coûts unitaires sont des coûts standards servant à estimer la valeur de l’inventaire.</t>
        </is>
      </c>
      <c r="B22" s="8" t="n"/>
      <c r="C22" s="8" t="n"/>
      <c r="D22" s="8" t="n"/>
      <c r="E22" s="8" t="n"/>
      <c r="F22" s="8" t="n"/>
      <c r="G22" s="9" t="n"/>
    </row>
  </sheetData>
  <mergeCells count="10">
    <mergeCell ref="A1:G1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37" customWidth="1" min="2" max="2"/>
    <col width="25" customWidth="1" min="3" max="3"/>
    <col width="14" customWidth="1" min="4" max="4"/>
    <col width="19" customWidth="1" min="5" max="5"/>
    <col width="15" customWidth="1" min="6" max="6"/>
    <col width="17" customWidth="1" min="7" max="7"/>
    <col width="15" customWidth="1" min="8" max="8"/>
    <col width="16" customWidth="1" min="9" max="9"/>
    <col width="14" customWidth="1" min="10" max="10"/>
    <col width="18" customWidth="1" min="11" max="11"/>
    <col width="25" customWidth="1" min="12" max="12"/>
  </cols>
  <sheetData>
    <row r="1" ht="26" customHeight="1">
      <c r="A1" s="1" t="inlineStr">
        <is>
          <t>Registre des articles</t>
        </is>
      </c>
    </row>
    <row r="2">
      <c r="A2" s="2" t="inlineStr">
        <is>
          <t>Les stocks sont calculés à partir des mouvements valides seulement.</t>
        </is>
      </c>
    </row>
    <row r="4">
      <c r="A4" s="13" t="inlineStr">
        <is>
          <t>SKU</t>
        </is>
      </c>
      <c r="B4" s="13" t="inlineStr">
        <is>
          <t>Description de l’article</t>
        </is>
      </c>
      <c r="C4" s="13" t="inlineStr">
        <is>
          <t>Catégorie</t>
        </is>
      </c>
      <c r="D4" s="13" t="inlineStr">
        <is>
          <t>Unité</t>
        </is>
      </c>
      <c r="E4" s="13" t="inlineStr">
        <is>
          <t>Coût unitaire standard</t>
        </is>
      </c>
      <c r="F4" s="13" t="inlineStr">
        <is>
          <t>Seuil minimal</t>
        </is>
      </c>
      <c r="G4" s="13" t="inlineStr">
        <is>
          <t>Stock — Montréal</t>
        </is>
      </c>
      <c r="H4" s="13" t="inlineStr">
        <is>
          <t>Stock — Laval</t>
        </is>
      </c>
      <c r="I4" s="13" t="inlineStr">
        <is>
          <t>Stock — Québec</t>
        </is>
      </c>
      <c r="J4" s="13" t="inlineStr">
        <is>
          <t>Stock total</t>
        </is>
      </c>
      <c r="K4" s="13" t="inlineStr">
        <is>
          <t>Valeur estimée</t>
        </is>
      </c>
      <c r="L4" s="13" t="inlineStr">
        <is>
          <t>État de réapprovisionnement</t>
        </is>
      </c>
    </row>
    <row r="5">
      <c r="A5" s="33" t="inlineStr">
        <is>
          <t>ART-1001</t>
        </is>
      </c>
      <c r="B5" s="33" t="inlineStr">
        <is>
          <t>Câble USB-C tressé 1 m</t>
        </is>
      </c>
      <c r="C5" s="33" t="inlineStr">
        <is>
          <t>Technologie</t>
        </is>
      </c>
      <c r="D5" s="33" t="inlineStr">
        <is>
          <t>unité</t>
        </is>
      </c>
      <c r="E5" s="45" t="n">
        <v>8.5</v>
      </c>
      <c r="F5" s="33" t="n">
        <v>20</v>
      </c>
      <c r="G5" s="35">
        <f>IF($A5="","",SUMIFS('Mouvements'!$G$5:$G$104,'Mouvements'!$F$5:$F$104,$A5,'Mouvements'!$E$5:$E$104,'Paramètres'!$B$9,'Mouvements'!$K$5:$K$104,"Valide")-SUMIFS('Mouvements'!$G$5:$G$104,'Mouvements'!$F$5:$F$104,$A5,'Mouvements'!$D$5:$D$104,'Paramètres'!$B$9,'Mouvements'!$K$5:$K$104,"Valide"))</f>
        <v/>
      </c>
      <c r="H5" s="35">
        <f>IF($A5="","",SUMIFS('Mouvements'!$G$5:$G$104,'Mouvements'!$F$5:$F$104,$A5,'Mouvements'!$E$5:$E$104,'Paramètres'!$B$10,'Mouvements'!$K$5:$K$104,"Valide")-SUMIFS('Mouvements'!$G$5:$G$104,'Mouvements'!$F$5:$F$104,$A5,'Mouvements'!$D$5:$D$104,'Paramètres'!$B$10,'Mouvements'!$K$5:$K$104,"Valide"))</f>
        <v/>
      </c>
      <c r="I5" s="35">
        <f>IF($A5="","",SUMIFS('Mouvements'!$G$5:$G$104,'Mouvements'!$F$5:$F$104,$A5,'Mouvements'!$E$5:$E$104,'Paramètres'!$B$11,'Mouvements'!$K$5:$K$104,"Valide")-SUMIFS('Mouvements'!$G$5:$G$104,'Mouvements'!$F$5:$F$104,$A5,'Mouvements'!$D$5:$D$104,'Paramètres'!$B$11,'Mouvements'!$K$5:$K$104,"Valide"))</f>
        <v/>
      </c>
      <c r="J5" s="35">
        <f>IF($A5="","",SUM($G5:$I5))</f>
        <v/>
      </c>
      <c r="K5" s="46">
        <f>IF($A5="","",IFERROR($J5*$E5,0))</f>
        <v/>
      </c>
      <c r="L5" s="37">
        <f>IF($A5="","",IF($J5&lt;0,"Stock négatif",IF($J5&lt;=$F5,"À commander","OK")))</f>
        <v/>
      </c>
    </row>
    <row r="6">
      <c r="A6" s="33" t="inlineStr">
        <is>
          <t>ART-1002</t>
        </is>
      </c>
      <c r="B6" s="33" t="inlineStr">
        <is>
          <t>Papier blanc 8,5 x 11 po</t>
        </is>
      </c>
      <c r="C6" s="33" t="inlineStr">
        <is>
          <t>Fournitures de bureau</t>
        </is>
      </c>
      <c r="D6" s="33" t="inlineStr">
        <is>
          <t>boîte</t>
        </is>
      </c>
      <c r="E6" s="45" t="n">
        <v>7.99</v>
      </c>
      <c r="F6" s="33" t="n">
        <v>15</v>
      </c>
      <c r="G6" s="35">
        <f>IF($A6="","",SUMIFS('Mouvements'!$G$5:$G$104,'Mouvements'!$F$5:$F$104,$A6,'Mouvements'!$E$5:$E$104,'Paramètres'!$B$9,'Mouvements'!$K$5:$K$104,"Valide")-SUMIFS('Mouvements'!$G$5:$G$104,'Mouvements'!$F$5:$F$104,$A6,'Mouvements'!$D$5:$D$104,'Paramètres'!$B$9,'Mouvements'!$K$5:$K$104,"Valide"))</f>
        <v/>
      </c>
      <c r="H6" s="35">
        <f>IF($A6="","",SUMIFS('Mouvements'!$G$5:$G$104,'Mouvements'!$F$5:$F$104,$A6,'Mouvements'!$E$5:$E$104,'Paramètres'!$B$10,'Mouvements'!$K$5:$K$104,"Valide")-SUMIFS('Mouvements'!$G$5:$G$104,'Mouvements'!$F$5:$F$104,$A6,'Mouvements'!$D$5:$D$104,'Paramètres'!$B$10,'Mouvements'!$K$5:$K$104,"Valide"))</f>
        <v/>
      </c>
      <c r="I6" s="35">
        <f>IF($A6="","",SUMIFS('Mouvements'!$G$5:$G$104,'Mouvements'!$F$5:$F$104,$A6,'Mouvements'!$E$5:$E$104,'Paramètres'!$B$11,'Mouvements'!$K$5:$K$104,"Valide")-SUMIFS('Mouvements'!$G$5:$G$104,'Mouvements'!$F$5:$F$104,$A6,'Mouvements'!$D$5:$D$104,'Paramètres'!$B$11,'Mouvements'!$K$5:$K$104,"Valide"))</f>
        <v/>
      </c>
      <c r="J6" s="35">
        <f>IF($A6="","",SUM($G6:$I6))</f>
        <v/>
      </c>
      <c r="K6" s="46">
        <f>IF($A6="","",IFERROR($J6*$E6,0))</f>
        <v/>
      </c>
      <c r="L6" s="37">
        <f>IF($A6="","",IF($J6&lt;0,"Stock négatif",IF($J6&lt;=$F6,"À commander","OK")))</f>
        <v/>
      </c>
    </row>
    <row r="7">
      <c r="A7" s="33" t="inlineStr">
        <is>
          <t>ART-1003</t>
        </is>
      </c>
      <c r="B7" s="33" t="inlineStr">
        <is>
          <t>Cartouche d’encre noire compatible</t>
        </is>
      </c>
      <c r="C7" s="33" t="inlineStr">
        <is>
          <t>Fournitures de bureau</t>
        </is>
      </c>
      <c r="D7" s="33" t="inlineStr">
        <is>
          <t>cartouche</t>
        </is>
      </c>
      <c r="E7" s="45" t="n">
        <v>34.95</v>
      </c>
      <c r="F7" s="33" t="n">
        <v>8</v>
      </c>
      <c r="G7" s="35">
        <f>IF($A7="","",SUMIFS('Mouvements'!$G$5:$G$104,'Mouvements'!$F$5:$F$104,$A7,'Mouvements'!$E$5:$E$104,'Paramètres'!$B$9,'Mouvements'!$K$5:$K$104,"Valide")-SUMIFS('Mouvements'!$G$5:$G$104,'Mouvements'!$F$5:$F$104,$A7,'Mouvements'!$D$5:$D$104,'Paramètres'!$B$9,'Mouvements'!$K$5:$K$104,"Valide"))</f>
        <v/>
      </c>
      <c r="H7" s="35">
        <f>IF($A7="","",SUMIFS('Mouvements'!$G$5:$G$104,'Mouvements'!$F$5:$F$104,$A7,'Mouvements'!$E$5:$E$104,'Paramètres'!$B$10,'Mouvements'!$K$5:$K$104,"Valide")-SUMIFS('Mouvements'!$G$5:$G$104,'Mouvements'!$F$5:$F$104,$A7,'Mouvements'!$D$5:$D$104,'Paramètres'!$B$10,'Mouvements'!$K$5:$K$104,"Valide"))</f>
        <v/>
      </c>
      <c r="I7" s="35">
        <f>IF($A7="","",SUMIFS('Mouvements'!$G$5:$G$104,'Mouvements'!$F$5:$F$104,$A7,'Mouvements'!$E$5:$E$104,'Paramètres'!$B$11,'Mouvements'!$K$5:$K$104,"Valide")-SUMIFS('Mouvements'!$G$5:$G$104,'Mouvements'!$F$5:$F$104,$A7,'Mouvements'!$D$5:$D$104,'Paramètres'!$B$11,'Mouvements'!$K$5:$K$104,"Valide"))</f>
        <v/>
      </c>
      <c r="J7" s="35">
        <f>IF($A7="","",SUM($G7:$I7))</f>
        <v/>
      </c>
      <c r="K7" s="46">
        <f>IF($A7="","",IFERROR($J7*$E7,0))</f>
        <v/>
      </c>
      <c r="L7" s="37">
        <f>IF($A7="","",IF($J7&lt;0,"Stock négatif",IF($J7&lt;=$F7,"À commander","OK")))</f>
        <v/>
      </c>
    </row>
    <row r="8">
      <c r="A8" s="33" t="inlineStr">
        <is>
          <t>ART-1004</t>
        </is>
      </c>
      <c r="B8" s="33" t="inlineStr">
        <is>
          <t>Ruban d’emballage transparent 48 mm</t>
        </is>
      </c>
      <c r="C8" s="33" t="inlineStr">
        <is>
          <t>Emballage</t>
        </is>
      </c>
      <c r="D8" s="33" t="inlineStr">
        <is>
          <t>rouleau</t>
        </is>
      </c>
      <c r="E8" s="45" t="n">
        <v>4.25</v>
      </c>
      <c r="F8" s="33" t="n">
        <v>12</v>
      </c>
      <c r="G8" s="35">
        <f>IF($A8="","",SUMIFS('Mouvements'!$G$5:$G$104,'Mouvements'!$F$5:$F$104,$A8,'Mouvements'!$E$5:$E$104,'Paramètres'!$B$9,'Mouvements'!$K$5:$K$104,"Valide")-SUMIFS('Mouvements'!$G$5:$G$104,'Mouvements'!$F$5:$F$104,$A8,'Mouvements'!$D$5:$D$104,'Paramètres'!$B$9,'Mouvements'!$K$5:$K$104,"Valide"))</f>
        <v/>
      </c>
      <c r="H8" s="35">
        <f>IF($A8="","",SUMIFS('Mouvements'!$G$5:$G$104,'Mouvements'!$F$5:$F$104,$A8,'Mouvements'!$E$5:$E$104,'Paramètres'!$B$10,'Mouvements'!$K$5:$K$104,"Valide")-SUMIFS('Mouvements'!$G$5:$G$104,'Mouvements'!$F$5:$F$104,$A8,'Mouvements'!$D$5:$D$104,'Paramètres'!$B$10,'Mouvements'!$K$5:$K$104,"Valide"))</f>
        <v/>
      </c>
      <c r="I8" s="35">
        <f>IF($A8="","",SUMIFS('Mouvements'!$G$5:$G$104,'Mouvements'!$F$5:$F$104,$A8,'Mouvements'!$E$5:$E$104,'Paramètres'!$B$11,'Mouvements'!$K$5:$K$104,"Valide")-SUMIFS('Mouvements'!$G$5:$G$104,'Mouvements'!$F$5:$F$104,$A8,'Mouvements'!$D$5:$D$104,'Paramètres'!$B$11,'Mouvements'!$K$5:$K$104,"Valide"))</f>
        <v/>
      </c>
      <c r="J8" s="35">
        <f>IF($A8="","",SUM($G8:$I8))</f>
        <v/>
      </c>
      <c r="K8" s="46">
        <f>IF($A8="","",IFERROR($J8*$E8,0))</f>
        <v/>
      </c>
      <c r="L8" s="37">
        <f>IF($A8="","",IF($J8&lt;0,"Stock négatif",IF($J8&lt;=$F8,"À commander","OK")))</f>
        <v/>
      </c>
    </row>
    <row r="9">
      <c r="A9" s="33" t="inlineStr">
        <is>
          <t>ART-1005</t>
        </is>
      </c>
      <c r="B9" s="33" t="inlineStr">
        <is>
          <t>Boîte d’expédition format moyen</t>
        </is>
      </c>
      <c r="C9" s="33" t="inlineStr">
        <is>
          <t>Emballage</t>
        </is>
      </c>
      <c r="D9" s="33" t="inlineStr">
        <is>
          <t>unité</t>
        </is>
      </c>
      <c r="E9" s="45" t="n">
        <v>1.85</v>
      </c>
      <c r="F9" s="33" t="n">
        <v>30</v>
      </c>
      <c r="G9" s="35">
        <f>IF($A9="","",SUMIFS('Mouvements'!$G$5:$G$104,'Mouvements'!$F$5:$F$104,$A9,'Mouvements'!$E$5:$E$104,'Paramètres'!$B$9,'Mouvements'!$K$5:$K$104,"Valide")-SUMIFS('Mouvements'!$G$5:$G$104,'Mouvements'!$F$5:$F$104,$A9,'Mouvements'!$D$5:$D$104,'Paramètres'!$B$9,'Mouvements'!$K$5:$K$104,"Valide"))</f>
        <v/>
      </c>
      <c r="H9" s="35">
        <f>IF($A9="","",SUMIFS('Mouvements'!$G$5:$G$104,'Mouvements'!$F$5:$F$104,$A9,'Mouvements'!$E$5:$E$104,'Paramètres'!$B$10,'Mouvements'!$K$5:$K$104,"Valide")-SUMIFS('Mouvements'!$G$5:$G$104,'Mouvements'!$F$5:$F$104,$A9,'Mouvements'!$D$5:$D$104,'Paramètres'!$B$10,'Mouvements'!$K$5:$K$104,"Valide"))</f>
        <v/>
      </c>
      <c r="I9" s="35">
        <f>IF($A9="","",SUMIFS('Mouvements'!$G$5:$G$104,'Mouvements'!$F$5:$F$104,$A9,'Mouvements'!$E$5:$E$104,'Paramètres'!$B$11,'Mouvements'!$K$5:$K$104,"Valide")-SUMIFS('Mouvements'!$G$5:$G$104,'Mouvements'!$F$5:$F$104,$A9,'Mouvements'!$D$5:$D$104,'Paramètres'!$B$11,'Mouvements'!$K$5:$K$104,"Valide"))</f>
        <v/>
      </c>
      <c r="J9" s="35">
        <f>IF($A9="","",SUM($G9:$I9))</f>
        <v/>
      </c>
      <c r="K9" s="46">
        <f>IF($A9="","",IFERROR($J9*$E9,0))</f>
        <v/>
      </c>
      <c r="L9" s="37">
        <f>IF($A9="","",IF($J9&lt;0,"Stock négatif",IF($J9&lt;=$F9,"À commander","OK")))</f>
        <v/>
      </c>
    </row>
    <row r="10">
      <c r="A10" s="33" t="inlineStr">
        <is>
          <t>ART-1006</t>
        </is>
      </c>
      <c r="B10" s="33" t="inlineStr">
        <is>
          <t>Désinfectant pour surfaces 4 L</t>
        </is>
      </c>
      <c r="C10" s="33" t="inlineStr">
        <is>
          <t>Entretien</t>
        </is>
      </c>
      <c r="D10" s="33" t="inlineStr">
        <is>
          <t>contenant</t>
        </is>
      </c>
      <c r="E10" s="45" t="n">
        <v>18.75</v>
      </c>
      <c r="F10" s="33" t="n">
        <v>6</v>
      </c>
      <c r="G10" s="35">
        <f>IF($A10="","",SUMIFS('Mouvements'!$G$5:$G$104,'Mouvements'!$F$5:$F$104,$A10,'Mouvements'!$E$5:$E$104,'Paramètres'!$B$9,'Mouvements'!$K$5:$K$104,"Valide")-SUMIFS('Mouvements'!$G$5:$G$104,'Mouvements'!$F$5:$F$104,$A10,'Mouvements'!$D$5:$D$104,'Paramètres'!$B$9,'Mouvements'!$K$5:$K$104,"Valide"))</f>
        <v/>
      </c>
      <c r="H10" s="35">
        <f>IF($A10="","",SUMIFS('Mouvements'!$G$5:$G$104,'Mouvements'!$F$5:$F$104,$A10,'Mouvements'!$E$5:$E$104,'Paramètres'!$B$10,'Mouvements'!$K$5:$K$104,"Valide")-SUMIFS('Mouvements'!$G$5:$G$104,'Mouvements'!$F$5:$F$104,$A10,'Mouvements'!$D$5:$D$104,'Paramètres'!$B$10,'Mouvements'!$K$5:$K$104,"Valide"))</f>
        <v/>
      </c>
      <c r="I10" s="35">
        <f>IF($A10="","",SUMIFS('Mouvements'!$G$5:$G$104,'Mouvements'!$F$5:$F$104,$A10,'Mouvements'!$E$5:$E$104,'Paramètres'!$B$11,'Mouvements'!$K$5:$K$104,"Valide")-SUMIFS('Mouvements'!$G$5:$G$104,'Mouvements'!$F$5:$F$104,$A10,'Mouvements'!$D$5:$D$104,'Paramètres'!$B$11,'Mouvements'!$K$5:$K$104,"Valide"))</f>
        <v/>
      </c>
      <c r="J10" s="35">
        <f>IF($A10="","",SUM($G10:$I10))</f>
        <v/>
      </c>
      <c r="K10" s="46">
        <f>IF($A10="","",IFERROR($J10*$E10,0))</f>
        <v/>
      </c>
      <c r="L10" s="37">
        <f>IF($A10="","",IF($J10&lt;0,"Stock négatif",IF($J10&lt;=$F10,"À commander","OK")))</f>
        <v/>
      </c>
    </row>
    <row r="11">
      <c r="A11" s="33" t="inlineStr">
        <is>
          <t>ART-1007</t>
        </is>
      </c>
      <c r="B11" s="33" t="inlineStr">
        <is>
          <t>Gants de nitrile moyen, boîte de 100</t>
        </is>
      </c>
      <c r="C11" s="33" t="inlineStr">
        <is>
          <t>Équipement de sécurité</t>
        </is>
      </c>
      <c r="D11" s="33" t="inlineStr">
        <is>
          <t>boîte</t>
        </is>
      </c>
      <c r="E11" s="45" t="n">
        <v>12.4</v>
      </c>
      <c r="F11" s="33" t="n">
        <v>10</v>
      </c>
      <c r="G11" s="35">
        <f>IF($A11="","",SUMIFS('Mouvements'!$G$5:$G$104,'Mouvements'!$F$5:$F$104,$A11,'Mouvements'!$E$5:$E$104,'Paramètres'!$B$9,'Mouvements'!$K$5:$K$104,"Valide")-SUMIFS('Mouvements'!$G$5:$G$104,'Mouvements'!$F$5:$F$104,$A11,'Mouvements'!$D$5:$D$104,'Paramètres'!$B$9,'Mouvements'!$K$5:$K$104,"Valide"))</f>
        <v/>
      </c>
      <c r="H11" s="35">
        <f>IF($A11="","",SUMIFS('Mouvements'!$G$5:$G$104,'Mouvements'!$F$5:$F$104,$A11,'Mouvements'!$E$5:$E$104,'Paramètres'!$B$10,'Mouvements'!$K$5:$K$104,"Valide")-SUMIFS('Mouvements'!$G$5:$G$104,'Mouvements'!$F$5:$F$104,$A11,'Mouvements'!$D$5:$D$104,'Paramètres'!$B$10,'Mouvements'!$K$5:$K$104,"Valide"))</f>
        <v/>
      </c>
      <c r="I11" s="35">
        <f>IF($A11="","",SUMIFS('Mouvements'!$G$5:$G$104,'Mouvements'!$F$5:$F$104,$A11,'Mouvements'!$E$5:$E$104,'Paramètres'!$B$11,'Mouvements'!$K$5:$K$104,"Valide")-SUMIFS('Mouvements'!$G$5:$G$104,'Mouvements'!$F$5:$F$104,$A11,'Mouvements'!$D$5:$D$104,'Paramètres'!$B$11,'Mouvements'!$K$5:$K$104,"Valide"))</f>
        <v/>
      </c>
      <c r="J11" s="35">
        <f>IF($A11="","",SUM($G11:$I11))</f>
        <v/>
      </c>
      <c r="K11" s="46">
        <f>IF($A11="","",IFERROR($J11*$E11,0))</f>
        <v/>
      </c>
      <c r="L11" s="37">
        <f>IF($A11="","",IF($J11&lt;0,"Stock négatif",IF($J11&lt;=$F11,"À commander","OK")))</f>
        <v/>
      </c>
    </row>
    <row r="12">
      <c r="A12" s="33" t="inlineStr">
        <is>
          <t>ART-1008</t>
        </is>
      </c>
      <c r="B12" s="33" t="inlineStr">
        <is>
          <t>Clavier sans fil compact</t>
        </is>
      </c>
      <c r="C12" s="33" t="inlineStr">
        <is>
          <t>Technologie</t>
        </is>
      </c>
      <c r="D12" s="33" t="inlineStr">
        <is>
          <t>unité</t>
        </is>
      </c>
      <c r="E12" s="45" t="n">
        <v>39.99</v>
      </c>
      <c r="F12" s="33" t="n">
        <v>5</v>
      </c>
      <c r="G12" s="35">
        <f>IF($A12="","",SUMIFS('Mouvements'!$G$5:$G$104,'Mouvements'!$F$5:$F$104,$A12,'Mouvements'!$E$5:$E$104,'Paramètres'!$B$9,'Mouvements'!$K$5:$K$104,"Valide")-SUMIFS('Mouvements'!$G$5:$G$104,'Mouvements'!$F$5:$F$104,$A12,'Mouvements'!$D$5:$D$104,'Paramètres'!$B$9,'Mouvements'!$K$5:$K$104,"Valide"))</f>
        <v/>
      </c>
      <c r="H12" s="35">
        <f>IF($A12="","",SUMIFS('Mouvements'!$G$5:$G$104,'Mouvements'!$F$5:$F$104,$A12,'Mouvements'!$E$5:$E$104,'Paramètres'!$B$10,'Mouvements'!$K$5:$K$104,"Valide")-SUMIFS('Mouvements'!$G$5:$G$104,'Mouvements'!$F$5:$F$104,$A12,'Mouvements'!$D$5:$D$104,'Paramètres'!$B$10,'Mouvements'!$K$5:$K$104,"Valide"))</f>
        <v/>
      </c>
      <c r="I12" s="35">
        <f>IF($A12="","",SUMIFS('Mouvements'!$G$5:$G$104,'Mouvements'!$F$5:$F$104,$A12,'Mouvements'!$E$5:$E$104,'Paramètres'!$B$11,'Mouvements'!$K$5:$K$104,"Valide")-SUMIFS('Mouvements'!$G$5:$G$104,'Mouvements'!$F$5:$F$104,$A12,'Mouvements'!$D$5:$D$104,'Paramètres'!$B$11,'Mouvements'!$K$5:$K$104,"Valide"))</f>
        <v/>
      </c>
      <c r="J12" s="35">
        <f>IF($A12="","",SUM($G12:$I12))</f>
        <v/>
      </c>
      <c r="K12" s="46">
        <f>IF($A12="","",IFERROR($J12*$E12,0))</f>
        <v/>
      </c>
      <c r="L12" s="37">
        <f>IF($A12="","",IF($J12&lt;0,"Stock négatif",IF($J12&lt;=$F12,"À commander","OK")))</f>
        <v/>
      </c>
    </row>
    <row r="13">
      <c r="A13" s="33" t="inlineStr">
        <is>
          <t>ART-1009</t>
        </is>
      </c>
      <c r="B13" s="33" t="inlineStr">
        <is>
          <t>Étiquettes thermiques 4 x 6 po</t>
        </is>
      </c>
      <c r="C13" s="33" t="inlineStr">
        <is>
          <t>Consommables</t>
        </is>
      </c>
      <c r="D13" s="33" t="inlineStr">
        <is>
          <t>rouleau</t>
        </is>
      </c>
      <c r="E13" s="45" t="n">
        <v>16.5</v>
      </c>
      <c r="F13" s="33" t="n">
        <v>10</v>
      </c>
      <c r="G13" s="35">
        <f>IF($A13="","",SUMIFS('Mouvements'!$G$5:$G$104,'Mouvements'!$F$5:$F$104,$A13,'Mouvements'!$E$5:$E$104,'Paramètres'!$B$9,'Mouvements'!$K$5:$K$104,"Valide")-SUMIFS('Mouvements'!$G$5:$G$104,'Mouvements'!$F$5:$F$104,$A13,'Mouvements'!$D$5:$D$104,'Paramètres'!$B$9,'Mouvements'!$K$5:$K$104,"Valide"))</f>
        <v/>
      </c>
      <c r="H13" s="35">
        <f>IF($A13="","",SUMIFS('Mouvements'!$G$5:$G$104,'Mouvements'!$F$5:$F$104,$A13,'Mouvements'!$E$5:$E$104,'Paramètres'!$B$10,'Mouvements'!$K$5:$K$104,"Valide")-SUMIFS('Mouvements'!$G$5:$G$104,'Mouvements'!$F$5:$F$104,$A13,'Mouvements'!$D$5:$D$104,'Paramètres'!$B$10,'Mouvements'!$K$5:$K$104,"Valide"))</f>
        <v/>
      </c>
      <c r="I13" s="35">
        <f>IF($A13="","",SUMIFS('Mouvements'!$G$5:$G$104,'Mouvements'!$F$5:$F$104,$A13,'Mouvements'!$E$5:$E$104,'Paramètres'!$B$11,'Mouvements'!$K$5:$K$104,"Valide")-SUMIFS('Mouvements'!$G$5:$G$104,'Mouvements'!$F$5:$F$104,$A13,'Mouvements'!$D$5:$D$104,'Paramètres'!$B$11,'Mouvements'!$K$5:$K$104,"Valide"))</f>
        <v/>
      </c>
      <c r="J13" s="35">
        <f>IF($A13="","",SUM($G13:$I13))</f>
        <v/>
      </c>
      <c r="K13" s="46">
        <f>IF($A13="","",IFERROR($J13*$E13,0))</f>
        <v/>
      </c>
      <c r="L13" s="37">
        <f>IF($A13="","",IF($J13&lt;0,"Stock négatif",IF($J13&lt;=$F13,"À commander","OK")))</f>
        <v/>
      </c>
    </row>
    <row r="14">
      <c r="A14" s="33" t="n"/>
      <c r="B14" s="33" t="n"/>
      <c r="C14" s="33" t="n"/>
      <c r="D14" s="33" t="n"/>
      <c r="E14" s="45" t="n"/>
      <c r="F14" s="33" t="n"/>
      <c r="G14" s="35">
        <f>IF($A14="","",SUMIFS('Mouvements'!$G$5:$G$104,'Mouvements'!$F$5:$F$104,$A14,'Mouvements'!$E$5:$E$104,'Paramètres'!$B$9,'Mouvements'!$K$5:$K$104,"Valide")-SUMIFS('Mouvements'!$G$5:$G$104,'Mouvements'!$F$5:$F$104,$A14,'Mouvements'!$D$5:$D$104,'Paramètres'!$B$9,'Mouvements'!$K$5:$K$104,"Valide"))</f>
        <v/>
      </c>
      <c r="H14" s="35">
        <f>IF($A14="","",SUMIFS('Mouvements'!$G$5:$G$104,'Mouvements'!$F$5:$F$104,$A14,'Mouvements'!$E$5:$E$104,'Paramètres'!$B$10,'Mouvements'!$K$5:$K$104,"Valide")-SUMIFS('Mouvements'!$G$5:$G$104,'Mouvements'!$F$5:$F$104,$A14,'Mouvements'!$D$5:$D$104,'Paramètres'!$B$10,'Mouvements'!$K$5:$K$104,"Valide"))</f>
        <v/>
      </c>
      <c r="I14" s="35">
        <f>IF($A14="","",SUMIFS('Mouvements'!$G$5:$G$104,'Mouvements'!$F$5:$F$104,$A14,'Mouvements'!$E$5:$E$104,'Paramètres'!$B$11,'Mouvements'!$K$5:$K$104,"Valide")-SUMIFS('Mouvements'!$G$5:$G$104,'Mouvements'!$F$5:$F$104,$A14,'Mouvements'!$D$5:$D$104,'Paramètres'!$B$11,'Mouvements'!$K$5:$K$104,"Valide"))</f>
        <v/>
      </c>
      <c r="J14" s="35">
        <f>IF($A14="","",SUM($G14:$I14))</f>
        <v/>
      </c>
      <c r="K14" s="46">
        <f>IF($A14="","",IFERROR($J14*$E14,0))</f>
        <v/>
      </c>
      <c r="L14" s="37">
        <f>IF($A14="","",IF($J14&lt;0,"Stock négatif",IF($J14&lt;=$F14,"À commander","OK")))</f>
        <v/>
      </c>
    </row>
    <row r="15">
      <c r="A15" s="33" t="n"/>
      <c r="B15" s="33" t="n"/>
      <c r="C15" s="33" t="n"/>
      <c r="D15" s="33" t="n"/>
      <c r="E15" s="45" t="n"/>
      <c r="F15" s="33" t="n"/>
      <c r="G15" s="35">
        <f>IF($A15="","",SUMIFS('Mouvements'!$G$5:$G$104,'Mouvements'!$F$5:$F$104,$A15,'Mouvements'!$E$5:$E$104,'Paramètres'!$B$9,'Mouvements'!$K$5:$K$104,"Valide")-SUMIFS('Mouvements'!$G$5:$G$104,'Mouvements'!$F$5:$F$104,$A15,'Mouvements'!$D$5:$D$104,'Paramètres'!$B$9,'Mouvements'!$K$5:$K$104,"Valide"))</f>
        <v/>
      </c>
      <c r="H15" s="35">
        <f>IF($A15="","",SUMIFS('Mouvements'!$G$5:$G$104,'Mouvements'!$F$5:$F$104,$A15,'Mouvements'!$E$5:$E$104,'Paramètres'!$B$10,'Mouvements'!$K$5:$K$104,"Valide")-SUMIFS('Mouvements'!$G$5:$G$104,'Mouvements'!$F$5:$F$104,$A15,'Mouvements'!$D$5:$D$104,'Paramètres'!$B$10,'Mouvements'!$K$5:$K$104,"Valide"))</f>
        <v/>
      </c>
      <c r="I15" s="35">
        <f>IF($A15="","",SUMIFS('Mouvements'!$G$5:$G$104,'Mouvements'!$F$5:$F$104,$A15,'Mouvements'!$E$5:$E$104,'Paramètres'!$B$11,'Mouvements'!$K$5:$K$104,"Valide")-SUMIFS('Mouvements'!$G$5:$G$104,'Mouvements'!$F$5:$F$104,$A15,'Mouvements'!$D$5:$D$104,'Paramètres'!$B$11,'Mouvements'!$K$5:$K$104,"Valide"))</f>
        <v/>
      </c>
      <c r="J15" s="35">
        <f>IF($A15="","",SUM($G15:$I15))</f>
        <v/>
      </c>
      <c r="K15" s="46">
        <f>IF($A15="","",IFERROR($J15*$E15,0))</f>
        <v/>
      </c>
      <c r="L15" s="37">
        <f>IF($A15="","",IF($J15&lt;0,"Stock négatif",IF($J15&lt;=$F15,"À commander","OK")))</f>
        <v/>
      </c>
    </row>
    <row r="16">
      <c r="A16" s="33" t="n"/>
      <c r="B16" s="33" t="n"/>
      <c r="C16" s="33" t="n"/>
      <c r="D16" s="33" t="n"/>
      <c r="E16" s="45" t="n"/>
      <c r="F16" s="33" t="n"/>
      <c r="G16" s="35">
        <f>IF($A16="","",SUMIFS('Mouvements'!$G$5:$G$104,'Mouvements'!$F$5:$F$104,$A16,'Mouvements'!$E$5:$E$104,'Paramètres'!$B$9,'Mouvements'!$K$5:$K$104,"Valide")-SUMIFS('Mouvements'!$G$5:$G$104,'Mouvements'!$F$5:$F$104,$A16,'Mouvements'!$D$5:$D$104,'Paramètres'!$B$9,'Mouvements'!$K$5:$K$104,"Valide"))</f>
        <v/>
      </c>
      <c r="H16" s="35">
        <f>IF($A16="","",SUMIFS('Mouvements'!$G$5:$G$104,'Mouvements'!$F$5:$F$104,$A16,'Mouvements'!$E$5:$E$104,'Paramètres'!$B$10,'Mouvements'!$K$5:$K$104,"Valide")-SUMIFS('Mouvements'!$G$5:$G$104,'Mouvements'!$F$5:$F$104,$A16,'Mouvements'!$D$5:$D$104,'Paramètres'!$B$10,'Mouvements'!$K$5:$K$104,"Valide"))</f>
        <v/>
      </c>
      <c r="I16" s="35">
        <f>IF($A16="","",SUMIFS('Mouvements'!$G$5:$G$104,'Mouvements'!$F$5:$F$104,$A16,'Mouvements'!$E$5:$E$104,'Paramètres'!$B$11,'Mouvements'!$K$5:$K$104,"Valide")-SUMIFS('Mouvements'!$G$5:$G$104,'Mouvements'!$F$5:$F$104,$A16,'Mouvements'!$D$5:$D$104,'Paramètres'!$B$11,'Mouvements'!$K$5:$K$104,"Valide"))</f>
        <v/>
      </c>
      <c r="J16" s="35">
        <f>IF($A16="","",SUM($G16:$I16))</f>
        <v/>
      </c>
      <c r="K16" s="46">
        <f>IF($A16="","",IFERROR($J16*$E16,0))</f>
        <v/>
      </c>
      <c r="L16" s="37">
        <f>IF($A16="","",IF($J16&lt;0,"Stock négatif",IF($J16&lt;=$F16,"À commander","OK")))</f>
        <v/>
      </c>
    </row>
    <row r="17">
      <c r="A17" s="33" t="n"/>
      <c r="B17" s="33" t="n"/>
      <c r="C17" s="33" t="n"/>
      <c r="D17" s="33" t="n"/>
      <c r="E17" s="45" t="n"/>
      <c r="F17" s="33" t="n"/>
      <c r="G17" s="35">
        <f>IF($A17="","",SUMIFS('Mouvements'!$G$5:$G$104,'Mouvements'!$F$5:$F$104,$A17,'Mouvements'!$E$5:$E$104,'Paramètres'!$B$9,'Mouvements'!$K$5:$K$104,"Valide")-SUMIFS('Mouvements'!$G$5:$G$104,'Mouvements'!$F$5:$F$104,$A17,'Mouvements'!$D$5:$D$104,'Paramètres'!$B$9,'Mouvements'!$K$5:$K$104,"Valide"))</f>
        <v/>
      </c>
      <c r="H17" s="35">
        <f>IF($A17="","",SUMIFS('Mouvements'!$G$5:$G$104,'Mouvements'!$F$5:$F$104,$A17,'Mouvements'!$E$5:$E$104,'Paramètres'!$B$10,'Mouvements'!$K$5:$K$104,"Valide")-SUMIFS('Mouvements'!$G$5:$G$104,'Mouvements'!$F$5:$F$104,$A17,'Mouvements'!$D$5:$D$104,'Paramètres'!$B$10,'Mouvements'!$K$5:$K$104,"Valide"))</f>
        <v/>
      </c>
      <c r="I17" s="35">
        <f>IF($A17="","",SUMIFS('Mouvements'!$G$5:$G$104,'Mouvements'!$F$5:$F$104,$A17,'Mouvements'!$E$5:$E$104,'Paramètres'!$B$11,'Mouvements'!$K$5:$K$104,"Valide")-SUMIFS('Mouvements'!$G$5:$G$104,'Mouvements'!$F$5:$F$104,$A17,'Mouvements'!$D$5:$D$104,'Paramètres'!$B$11,'Mouvements'!$K$5:$K$104,"Valide"))</f>
        <v/>
      </c>
      <c r="J17" s="35">
        <f>IF($A17="","",SUM($G17:$I17))</f>
        <v/>
      </c>
      <c r="K17" s="46">
        <f>IF($A17="","",IFERROR($J17*$E17,0))</f>
        <v/>
      </c>
      <c r="L17" s="37">
        <f>IF($A17="","",IF($J17&lt;0,"Stock négatif",IF($J17&lt;=$F17,"À commander","OK")))</f>
        <v/>
      </c>
    </row>
    <row r="18">
      <c r="A18" s="33" t="n"/>
      <c r="B18" s="33" t="n"/>
      <c r="C18" s="33" t="n"/>
      <c r="D18" s="33" t="n"/>
      <c r="E18" s="45" t="n"/>
      <c r="F18" s="33" t="n"/>
      <c r="G18" s="35">
        <f>IF($A18="","",SUMIFS('Mouvements'!$G$5:$G$104,'Mouvements'!$F$5:$F$104,$A18,'Mouvements'!$E$5:$E$104,'Paramètres'!$B$9,'Mouvements'!$K$5:$K$104,"Valide")-SUMIFS('Mouvements'!$G$5:$G$104,'Mouvements'!$F$5:$F$104,$A18,'Mouvements'!$D$5:$D$104,'Paramètres'!$B$9,'Mouvements'!$K$5:$K$104,"Valide"))</f>
        <v/>
      </c>
      <c r="H18" s="35">
        <f>IF($A18="","",SUMIFS('Mouvements'!$G$5:$G$104,'Mouvements'!$F$5:$F$104,$A18,'Mouvements'!$E$5:$E$104,'Paramètres'!$B$10,'Mouvements'!$K$5:$K$104,"Valide")-SUMIFS('Mouvements'!$G$5:$G$104,'Mouvements'!$F$5:$F$104,$A18,'Mouvements'!$D$5:$D$104,'Paramètres'!$B$10,'Mouvements'!$K$5:$K$104,"Valide"))</f>
        <v/>
      </c>
      <c r="I18" s="35">
        <f>IF($A18="","",SUMIFS('Mouvements'!$G$5:$G$104,'Mouvements'!$F$5:$F$104,$A18,'Mouvements'!$E$5:$E$104,'Paramètres'!$B$11,'Mouvements'!$K$5:$K$104,"Valide")-SUMIFS('Mouvements'!$G$5:$G$104,'Mouvements'!$F$5:$F$104,$A18,'Mouvements'!$D$5:$D$104,'Paramètres'!$B$11,'Mouvements'!$K$5:$K$104,"Valide"))</f>
        <v/>
      </c>
      <c r="J18" s="35">
        <f>IF($A18="","",SUM($G18:$I18))</f>
        <v/>
      </c>
      <c r="K18" s="46">
        <f>IF($A18="","",IFERROR($J18*$E18,0))</f>
        <v/>
      </c>
      <c r="L18" s="37">
        <f>IF($A18="","",IF($J18&lt;0,"Stock négatif",IF($J18&lt;=$F18,"À commander","OK")))</f>
        <v/>
      </c>
    </row>
    <row r="19">
      <c r="A19" s="33" t="n"/>
      <c r="B19" s="33" t="n"/>
      <c r="C19" s="33" t="n"/>
      <c r="D19" s="33" t="n"/>
      <c r="E19" s="45" t="n"/>
      <c r="F19" s="33" t="n"/>
      <c r="G19" s="35">
        <f>IF($A19="","",SUMIFS('Mouvements'!$G$5:$G$104,'Mouvements'!$F$5:$F$104,$A19,'Mouvements'!$E$5:$E$104,'Paramètres'!$B$9,'Mouvements'!$K$5:$K$104,"Valide")-SUMIFS('Mouvements'!$G$5:$G$104,'Mouvements'!$F$5:$F$104,$A19,'Mouvements'!$D$5:$D$104,'Paramètres'!$B$9,'Mouvements'!$K$5:$K$104,"Valide"))</f>
        <v/>
      </c>
      <c r="H19" s="35">
        <f>IF($A19="","",SUMIFS('Mouvements'!$G$5:$G$104,'Mouvements'!$F$5:$F$104,$A19,'Mouvements'!$E$5:$E$104,'Paramètres'!$B$10,'Mouvements'!$K$5:$K$104,"Valide")-SUMIFS('Mouvements'!$G$5:$G$104,'Mouvements'!$F$5:$F$104,$A19,'Mouvements'!$D$5:$D$104,'Paramètres'!$B$10,'Mouvements'!$K$5:$K$104,"Valide"))</f>
        <v/>
      </c>
      <c r="I19" s="35">
        <f>IF($A19="","",SUMIFS('Mouvements'!$G$5:$G$104,'Mouvements'!$F$5:$F$104,$A19,'Mouvements'!$E$5:$E$104,'Paramètres'!$B$11,'Mouvements'!$K$5:$K$104,"Valide")-SUMIFS('Mouvements'!$G$5:$G$104,'Mouvements'!$F$5:$F$104,$A19,'Mouvements'!$D$5:$D$104,'Paramètres'!$B$11,'Mouvements'!$K$5:$K$104,"Valide"))</f>
        <v/>
      </c>
      <c r="J19" s="35">
        <f>IF($A19="","",SUM($G19:$I19))</f>
        <v/>
      </c>
      <c r="K19" s="46">
        <f>IF($A19="","",IFERROR($J19*$E19,0))</f>
        <v/>
      </c>
      <c r="L19" s="37">
        <f>IF($A19="","",IF($J19&lt;0,"Stock négatif",IF($J19&lt;=$F19,"À commander","OK")))</f>
        <v/>
      </c>
    </row>
    <row r="20">
      <c r="A20" s="33" t="n"/>
      <c r="B20" s="33" t="n"/>
      <c r="C20" s="33" t="n"/>
      <c r="D20" s="33" t="n"/>
      <c r="E20" s="45" t="n"/>
      <c r="F20" s="33" t="n"/>
      <c r="G20" s="35">
        <f>IF($A20="","",SUMIFS('Mouvements'!$G$5:$G$104,'Mouvements'!$F$5:$F$104,$A20,'Mouvements'!$E$5:$E$104,'Paramètres'!$B$9,'Mouvements'!$K$5:$K$104,"Valide")-SUMIFS('Mouvements'!$G$5:$G$104,'Mouvements'!$F$5:$F$104,$A20,'Mouvements'!$D$5:$D$104,'Paramètres'!$B$9,'Mouvements'!$K$5:$K$104,"Valide"))</f>
        <v/>
      </c>
      <c r="H20" s="35">
        <f>IF($A20="","",SUMIFS('Mouvements'!$G$5:$G$104,'Mouvements'!$F$5:$F$104,$A20,'Mouvements'!$E$5:$E$104,'Paramètres'!$B$10,'Mouvements'!$K$5:$K$104,"Valide")-SUMIFS('Mouvements'!$G$5:$G$104,'Mouvements'!$F$5:$F$104,$A20,'Mouvements'!$D$5:$D$104,'Paramètres'!$B$10,'Mouvements'!$K$5:$K$104,"Valide"))</f>
        <v/>
      </c>
      <c r="I20" s="35">
        <f>IF($A20="","",SUMIFS('Mouvements'!$G$5:$G$104,'Mouvements'!$F$5:$F$104,$A20,'Mouvements'!$E$5:$E$104,'Paramètres'!$B$11,'Mouvements'!$K$5:$K$104,"Valide")-SUMIFS('Mouvements'!$G$5:$G$104,'Mouvements'!$F$5:$F$104,$A20,'Mouvements'!$D$5:$D$104,'Paramètres'!$B$11,'Mouvements'!$K$5:$K$104,"Valide"))</f>
        <v/>
      </c>
      <c r="J20" s="35">
        <f>IF($A20="","",SUM($G20:$I20))</f>
        <v/>
      </c>
      <c r="K20" s="46">
        <f>IF($A20="","",IFERROR($J20*$E20,0))</f>
        <v/>
      </c>
      <c r="L20" s="37">
        <f>IF($A20="","",IF($J20&lt;0,"Stock négatif",IF($J20&lt;=$F20,"À commander","OK")))</f>
        <v/>
      </c>
    </row>
    <row r="21">
      <c r="A21" s="33" t="n"/>
      <c r="B21" s="33" t="n"/>
      <c r="C21" s="33" t="n"/>
      <c r="D21" s="33" t="n"/>
      <c r="E21" s="45" t="n"/>
      <c r="F21" s="33" t="n"/>
      <c r="G21" s="35">
        <f>IF($A21="","",SUMIFS('Mouvements'!$G$5:$G$104,'Mouvements'!$F$5:$F$104,$A21,'Mouvements'!$E$5:$E$104,'Paramètres'!$B$9,'Mouvements'!$K$5:$K$104,"Valide")-SUMIFS('Mouvements'!$G$5:$G$104,'Mouvements'!$F$5:$F$104,$A21,'Mouvements'!$D$5:$D$104,'Paramètres'!$B$9,'Mouvements'!$K$5:$K$104,"Valide"))</f>
        <v/>
      </c>
      <c r="H21" s="35">
        <f>IF($A21="","",SUMIFS('Mouvements'!$G$5:$G$104,'Mouvements'!$F$5:$F$104,$A21,'Mouvements'!$E$5:$E$104,'Paramètres'!$B$10,'Mouvements'!$K$5:$K$104,"Valide")-SUMIFS('Mouvements'!$G$5:$G$104,'Mouvements'!$F$5:$F$104,$A21,'Mouvements'!$D$5:$D$104,'Paramètres'!$B$10,'Mouvements'!$K$5:$K$104,"Valide"))</f>
        <v/>
      </c>
      <c r="I21" s="35">
        <f>IF($A21="","",SUMIFS('Mouvements'!$G$5:$G$104,'Mouvements'!$F$5:$F$104,$A21,'Mouvements'!$E$5:$E$104,'Paramètres'!$B$11,'Mouvements'!$K$5:$K$104,"Valide")-SUMIFS('Mouvements'!$G$5:$G$104,'Mouvements'!$F$5:$F$104,$A21,'Mouvements'!$D$5:$D$104,'Paramètres'!$B$11,'Mouvements'!$K$5:$K$104,"Valide"))</f>
        <v/>
      </c>
      <c r="J21" s="35">
        <f>IF($A21="","",SUM($G21:$I21))</f>
        <v/>
      </c>
      <c r="K21" s="46">
        <f>IF($A21="","",IFERROR($J21*$E21,0))</f>
        <v/>
      </c>
      <c r="L21" s="37">
        <f>IF($A21="","",IF($J21&lt;0,"Stock négatif",IF($J21&lt;=$F21,"À commander","OK")))</f>
        <v/>
      </c>
    </row>
    <row r="22">
      <c r="A22" s="33" t="n"/>
      <c r="B22" s="33" t="n"/>
      <c r="C22" s="33" t="n"/>
      <c r="D22" s="33" t="n"/>
      <c r="E22" s="45" t="n"/>
      <c r="F22" s="33" t="n"/>
      <c r="G22" s="35">
        <f>IF($A22="","",SUMIFS('Mouvements'!$G$5:$G$104,'Mouvements'!$F$5:$F$104,$A22,'Mouvements'!$E$5:$E$104,'Paramètres'!$B$9,'Mouvements'!$K$5:$K$104,"Valide")-SUMIFS('Mouvements'!$G$5:$G$104,'Mouvements'!$F$5:$F$104,$A22,'Mouvements'!$D$5:$D$104,'Paramètres'!$B$9,'Mouvements'!$K$5:$K$104,"Valide"))</f>
        <v/>
      </c>
      <c r="H22" s="35">
        <f>IF($A22="","",SUMIFS('Mouvements'!$G$5:$G$104,'Mouvements'!$F$5:$F$104,$A22,'Mouvements'!$E$5:$E$104,'Paramètres'!$B$10,'Mouvements'!$K$5:$K$104,"Valide")-SUMIFS('Mouvements'!$G$5:$G$104,'Mouvements'!$F$5:$F$104,$A22,'Mouvements'!$D$5:$D$104,'Paramètres'!$B$10,'Mouvements'!$K$5:$K$104,"Valide"))</f>
        <v/>
      </c>
      <c r="I22" s="35">
        <f>IF($A22="","",SUMIFS('Mouvements'!$G$5:$G$104,'Mouvements'!$F$5:$F$104,$A22,'Mouvements'!$E$5:$E$104,'Paramètres'!$B$11,'Mouvements'!$K$5:$K$104,"Valide")-SUMIFS('Mouvements'!$G$5:$G$104,'Mouvements'!$F$5:$F$104,$A22,'Mouvements'!$D$5:$D$104,'Paramètres'!$B$11,'Mouvements'!$K$5:$K$104,"Valide"))</f>
        <v/>
      </c>
      <c r="J22" s="35">
        <f>IF($A22="","",SUM($G22:$I22))</f>
        <v/>
      </c>
      <c r="K22" s="46">
        <f>IF($A22="","",IFERROR($J22*$E22,0))</f>
        <v/>
      </c>
      <c r="L22" s="37">
        <f>IF($A22="","",IF($J22&lt;0,"Stock négatif",IF($J22&lt;=$F22,"À commander","OK")))</f>
        <v/>
      </c>
    </row>
    <row r="23">
      <c r="A23" s="33" t="n"/>
      <c r="B23" s="33" t="n"/>
      <c r="C23" s="33" t="n"/>
      <c r="D23" s="33" t="n"/>
      <c r="E23" s="45" t="n"/>
      <c r="F23" s="33" t="n"/>
      <c r="G23" s="35">
        <f>IF($A23="","",SUMIFS('Mouvements'!$G$5:$G$104,'Mouvements'!$F$5:$F$104,$A23,'Mouvements'!$E$5:$E$104,'Paramètres'!$B$9,'Mouvements'!$K$5:$K$104,"Valide")-SUMIFS('Mouvements'!$G$5:$G$104,'Mouvements'!$F$5:$F$104,$A23,'Mouvements'!$D$5:$D$104,'Paramètres'!$B$9,'Mouvements'!$K$5:$K$104,"Valide"))</f>
        <v/>
      </c>
      <c r="H23" s="35">
        <f>IF($A23="","",SUMIFS('Mouvements'!$G$5:$G$104,'Mouvements'!$F$5:$F$104,$A23,'Mouvements'!$E$5:$E$104,'Paramètres'!$B$10,'Mouvements'!$K$5:$K$104,"Valide")-SUMIFS('Mouvements'!$G$5:$G$104,'Mouvements'!$F$5:$F$104,$A23,'Mouvements'!$D$5:$D$104,'Paramètres'!$B$10,'Mouvements'!$K$5:$K$104,"Valide"))</f>
        <v/>
      </c>
      <c r="I23" s="35">
        <f>IF($A23="","",SUMIFS('Mouvements'!$G$5:$G$104,'Mouvements'!$F$5:$F$104,$A23,'Mouvements'!$E$5:$E$104,'Paramètres'!$B$11,'Mouvements'!$K$5:$K$104,"Valide")-SUMIFS('Mouvements'!$G$5:$G$104,'Mouvements'!$F$5:$F$104,$A23,'Mouvements'!$D$5:$D$104,'Paramètres'!$B$11,'Mouvements'!$K$5:$K$104,"Valide"))</f>
        <v/>
      </c>
      <c r="J23" s="35">
        <f>IF($A23="","",SUM($G23:$I23))</f>
        <v/>
      </c>
      <c r="K23" s="46">
        <f>IF($A23="","",IFERROR($J23*$E23,0))</f>
        <v/>
      </c>
      <c r="L23" s="37">
        <f>IF($A23="","",IF($J23&lt;0,"Stock négatif",IF($J23&lt;=$F23,"À commander","OK")))</f>
        <v/>
      </c>
    </row>
    <row r="24">
      <c r="A24" s="33" t="n"/>
      <c r="B24" s="33" t="n"/>
      <c r="C24" s="33" t="n"/>
      <c r="D24" s="33" t="n"/>
      <c r="E24" s="45" t="n"/>
      <c r="F24" s="33" t="n"/>
      <c r="G24" s="35">
        <f>IF($A24="","",SUMIFS('Mouvements'!$G$5:$G$104,'Mouvements'!$F$5:$F$104,$A24,'Mouvements'!$E$5:$E$104,'Paramètres'!$B$9,'Mouvements'!$K$5:$K$104,"Valide")-SUMIFS('Mouvements'!$G$5:$G$104,'Mouvements'!$F$5:$F$104,$A24,'Mouvements'!$D$5:$D$104,'Paramètres'!$B$9,'Mouvements'!$K$5:$K$104,"Valide"))</f>
        <v/>
      </c>
      <c r="H24" s="35">
        <f>IF($A24="","",SUMIFS('Mouvements'!$G$5:$G$104,'Mouvements'!$F$5:$F$104,$A24,'Mouvements'!$E$5:$E$104,'Paramètres'!$B$10,'Mouvements'!$K$5:$K$104,"Valide")-SUMIFS('Mouvements'!$G$5:$G$104,'Mouvements'!$F$5:$F$104,$A24,'Mouvements'!$D$5:$D$104,'Paramètres'!$B$10,'Mouvements'!$K$5:$K$104,"Valide"))</f>
        <v/>
      </c>
      <c r="I24" s="35">
        <f>IF($A24="","",SUMIFS('Mouvements'!$G$5:$G$104,'Mouvements'!$F$5:$F$104,$A24,'Mouvements'!$E$5:$E$104,'Paramètres'!$B$11,'Mouvements'!$K$5:$K$104,"Valide")-SUMIFS('Mouvements'!$G$5:$G$104,'Mouvements'!$F$5:$F$104,$A24,'Mouvements'!$D$5:$D$104,'Paramètres'!$B$11,'Mouvements'!$K$5:$K$104,"Valide"))</f>
        <v/>
      </c>
      <c r="J24" s="35">
        <f>IF($A24="","",SUM($G24:$I24))</f>
        <v/>
      </c>
      <c r="K24" s="46">
        <f>IF($A24="","",IFERROR($J24*$E24,0))</f>
        <v/>
      </c>
      <c r="L24" s="37">
        <f>IF($A24="","",IF($J24&lt;0,"Stock négatif",IF($J24&lt;=$F24,"À commander","OK")))</f>
        <v/>
      </c>
    </row>
    <row r="25">
      <c r="A25" s="33" t="n"/>
      <c r="B25" s="33" t="n"/>
      <c r="C25" s="33" t="n"/>
      <c r="D25" s="33" t="n"/>
      <c r="E25" s="45" t="n"/>
      <c r="F25" s="33" t="n"/>
      <c r="G25" s="35">
        <f>IF($A25="","",SUMIFS('Mouvements'!$G$5:$G$104,'Mouvements'!$F$5:$F$104,$A25,'Mouvements'!$E$5:$E$104,'Paramètres'!$B$9,'Mouvements'!$K$5:$K$104,"Valide")-SUMIFS('Mouvements'!$G$5:$G$104,'Mouvements'!$F$5:$F$104,$A25,'Mouvements'!$D$5:$D$104,'Paramètres'!$B$9,'Mouvements'!$K$5:$K$104,"Valide"))</f>
        <v/>
      </c>
      <c r="H25" s="35">
        <f>IF($A25="","",SUMIFS('Mouvements'!$G$5:$G$104,'Mouvements'!$F$5:$F$104,$A25,'Mouvements'!$E$5:$E$104,'Paramètres'!$B$10,'Mouvements'!$K$5:$K$104,"Valide")-SUMIFS('Mouvements'!$G$5:$G$104,'Mouvements'!$F$5:$F$104,$A25,'Mouvements'!$D$5:$D$104,'Paramètres'!$B$10,'Mouvements'!$K$5:$K$104,"Valide"))</f>
        <v/>
      </c>
      <c r="I25" s="35">
        <f>IF($A25="","",SUMIFS('Mouvements'!$G$5:$G$104,'Mouvements'!$F$5:$F$104,$A25,'Mouvements'!$E$5:$E$104,'Paramètres'!$B$11,'Mouvements'!$K$5:$K$104,"Valide")-SUMIFS('Mouvements'!$G$5:$G$104,'Mouvements'!$F$5:$F$104,$A25,'Mouvements'!$D$5:$D$104,'Paramètres'!$B$11,'Mouvements'!$K$5:$K$104,"Valide"))</f>
        <v/>
      </c>
      <c r="J25" s="35">
        <f>IF($A25="","",SUM($G25:$I25))</f>
        <v/>
      </c>
      <c r="K25" s="46">
        <f>IF($A25="","",IFERROR($J25*$E25,0))</f>
        <v/>
      </c>
      <c r="L25" s="37">
        <f>IF($A25="","",IF($J25&lt;0,"Stock négatif",IF($J25&lt;=$F25,"À commander","OK")))</f>
        <v/>
      </c>
    </row>
    <row r="26">
      <c r="A26" s="33" t="n"/>
      <c r="B26" s="33" t="n"/>
      <c r="C26" s="33" t="n"/>
      <c r="D26" s="33" t="n"/>
      <c r="E26" s="45" t="n"/>
      <c r="F26" s="33" t="n"/>
      <c r="G26" s="35">
        <f>IF($A26="","",SUMIFS('Mouvements'!$G$5:$G$104,'Mouvements'!$F$5:$F$104,$A26,'Mouvements'!$E$5:$E$104,'Paramètres'!$B$9,'Mouvements'!$K$5:$K$104,"Valide")-SUMIFS('Mouvements'!$G$5:$G$104,'Mouvements'!$F$5:$F$104,$A26,'Mouvements'!$D$5:$D$104,'Paramètres'!$B$9,'Mouvements'!$K$5:$K$104,"Valide"))</f>
        <v/>
      </c>
      <c r="H26" s="35">
        <f>IF($A26="","",SUMIFS('Mouvements'!$G$5:$G$104,'Mouvements'!$F$5:$F$104,$A26,'Mouvements'!$E$5:$E$104,'Paramètres'!$B$10,'Mouvements'!$K$5:$K$104,"Valide")-SUMIFS('Mouvements'!$G$5:$G$104,'Mouvements'!$F$5:$F$104,$A26,'Mouvements'!$D$5:$D$104,'Paramètres'!$B$10,'Mouvements'!$K$5:$K$104,"Valide"))</f>
        <v/>
      </c>
      <c r="I26" s="35">
        <f>IF($A26="","",SUMIFS('Mouvements'!$G$5:$G$104,'Mouvements'!$F$5:$F$104,$A26,'Mouvements'!$E$5:$E$104,'Paramètres'!$B$11,'Mouvements'!$K$5:$K$104,"Valide")-SUMIFS('Mouvements'!$G$5:$G$104,'Mouvements'!$F$5:$F$104,$A26,'Mouvements'!$D$5:$D$104,'Paramètres'!$B$11,'Mouvements'!$K$5:$K$104,"Valide"))</f>
        <v/>
      </c>
      <c r="J26" s="35">
        <f>IF($A26="","",SUM($G26:$I26))</f>
        <v/>
      </c>
      <c r="K26" s="46">
        <f>IF($A26="","",IFERROR($J26*$E26,0))</f>
        <v/>
      </c>
      <c r="L26" s="37">
        <f>IF($A26="","",IF($J26&lt;0,"Stock négatif",IF($J26&lt;=$F26,"À commander","OK")))</f>
        <v/>
      </c>
    </row>
    <row r="27">
      <c r="A27" s="33" t="n"/>
      <c r="B27" s="33" t="n"/>
      <c r="C27" s="33" t="n"/>
      <c r="D27" s="33" t="n"/>
      <c r="E27" s="45" t="n"/>
      <c r="F27" s="33" t="n"/>
      <c r="G27" s="35">
        <f>IF($A27="","",SUMIFS('Mouvements'!$G$5:$G$104,'Mouvements'!$F$5:$F$104,$A27,'Mouvements'!$E$5:$E$104,'Paramètres'!$B$9,'Mouvements'!$K$5:$K$104,"Valide")-SUMIFS('Mouvements'!$G$5:$G$104,'Mouvements'!$F$5:$F$104,$A27,'Mouvements'!$D$5:$D$104,'Paramètres'!$B$9,'Mouvements'!$K$5:$K$104,"Valide"))</f>
        <v/>
      </c>
      <c r="H27" s="35">
        <f>IF($A27="","",SUMIFS('Mouvements'!$G$5:$G$104,'Mouvements'!$F$5:$F$104,$A27,'Mouvements'!$E$5:$E$104,'Paramètres'!$B$10,'Mouvements'!$K$5:$K$104,"Valide")-SUMIFS('Mouvements'!$G$5:$G$104,'Mouvements'!$F$5:$F$104,$A27,'Mouvements'!$D$5:$D$104,'Paramètres'!$B$10,'Mouvements'!$K$5:$K$104,"Valide"))</f>
        <v/>
      </c>
      <c r="I27" s="35">
        <f>IF($A27="","",SUMIFS('Mouvements'!$G$5:$G$104,'Mouvements'!$F$5:$F$104,$A27,'Mouvements'!$E$5:$E$104,'Paramètres'!$B$11,'Mouvements'!$K$5:$K$104,"Valide")-SUMIFS('Mouvements'!$G$5:$G$104,'Mouvements'!$F$5:$F$104,$A27,'Mouvements'!$D$5:$D$104,'Paramètres'!$B$11,'Mouvements'!$K$5:$K$104,"Valide"))</f>
        <v/>
      </c>
      <c r="J27" s="35">
        <f>IF($A27="","",SUM($G27:$I27))</f>
        <v/>
      </c>
      <c r="K27" s="46">
        <f>IF($A27="","",IFERROR($J27*$E27,0))</f>
        <v/>
      </c>
      <c r="L27" s="37">
        <f>IF($A27="","",IF($J27&lt;0,"Stock négatif",IF($J27&lt;=$F27,"À commander","OK")))</f>
        <v/>
      </c>
    </row>
    <row r="28">
      <c r="A28" s="33" t="n"/>
      <c r="B28" s="33" t="n"/>
      <c r="C28" s="33" t="n"/>
      <c r="D28" s="33" t="n"/>
      <c r="E28" s="45" t="n"/>
      <c r="F28" s="33" t="n"/>
      <c r="G28" s="35">
        <f>IF($A28="","",SUMIFS('Mouvements'!$G$5:$G$104,'Mouvements'!$F$5:$F$104,$A28,'Mouvements'!$E$5:$E$104,'Paramètres'!$B$9,'Mouvements'!$K$5:$K$104,"Valide")-SUMIFS('Mouvements'!$G$5:$G$104,'Mouvements'!$F$5:$F$104,$A28,'Mouvements'!$D$5:$D$104,'Paramètres'!$B$9,'Mouvements'!$K$5:$K$104,"Valide"))</f>
        <v/>
      </c>
      <c r="H28" s="35">
        <f>IF($A28="","",SUMIFS('Mouvements'!$G$5:$G$104,'Mouvements'!$F$5:$F$104,$A28,'Mouvements'!$E$5:$E$104,'Paramètres'!$B$10,'Mouvements'!$K$5:$K$104,"Valide")-SUMIFS('Mouvements'!$G$5:$G$104,'Mouvements'!$F$5:$F$104,$A28,'Mouvements'!$D$5:$D$104,'Paramètres'!$B$10,'Mouvements'!$K$5:$K$104,"Valide"))</f>
        <v/>
      </c>
      <c r="I28" s="35">
        <f>IF($A28="","",SUMIFS('Mouvements'!$G$5:$G$104,'Mouvements'!$F$5:$F$104,$A28,'Mouvements'!$E$5:$E$104,'Paramètres'!$B$11,'Mouvements'!$K$5:$K$104,"Valide")-SUMIFS('Mouvements'!$G$5:$G$104,'Mouvements'!$F$5:$F$104,$A28,'Mouvements'!$D$5:$D$104,'Paramètres'!$B$11,'Mouvements'!$K$5:$K$104,"Valide"))</f>
        <v/>
      </c>
      <c r="J28" s="35">
        <f>IF($A28="","",SUM($G28:$I28))</f>
        <v/>
      </c>
      <c r="K28" s="46">
        <f>IF($A28="","",IFERROR($J28*$E28,0))</f>
        <v/>
      </c>
      <c r="L28" s="37">
        <f>IF($A28="","",IF($J28&lt;0,"Stock négatif",IF($J28&lt;=$F28,"À commander","OK")))</f>
        <v/>
      </c>
    </row>
    <row r="29">
      <c r="A29" s="33" t="n"/>
      <c r="B29" s="33" t="n"/>
      <c r="C29" s="33" t="n"/>
      <c r="D29" s="33" t="n"/>
      <c r="E29" s="45" t="n"/>
      <c r="F29" s="33" t="n"/>
      <c r="G29" s="35">
        <f>IF($A29="","",SUMIFS('Mouvements'!$G$5:$G$104,'Mouvements'!$F$5:$F$104,$A29,'Mouvements'!$E$5:$E$104,'Paramètres'!$B$9,'Mouvements'!$K$5:$K$104,"Valide")-SUMIFS('Mouvements'!$G$5:$G$104,'Mouvements'!$F$5:$F$104,$A29,'Mouvements'!$D$5:$D$104,'Paramètres'!$B$9,'Mouvements'!$K$5:$K$104,"Valide"))</f>
        <v/>
      </c>
      <c r="H29" s="35">
        <f>IF($A29="","",SUMIFS('Mouvements'!$G$5:$G$104,'Mouvements'!$F$5:$F$104,$A29,'Mouvements'!$E$5:$E$104,'Paramètres'!$B$10,'Mouvements'!$K$5:$K$104,"Valide")-SUMIFS('Mouvements'!$G$5:$G$104,'Mouvements'!$F$5:$F$104,$A29,'Mouvements'!$D$5:$D$104,'Paramètres'!$B$10,'Mouvements'!$K$5:$K$104,"Valide"))</f>
        <v/>
      </c>
      <c r="I29" s="35">
        <f>IF($A29="","",SUMIFS('Mouvements'!$G$5:$G$104,'Mouvements'!$F$5:$F$104,$A29,'Mouvements'!$E$5:$E$104,'Paramètres'!$B$11,'Mouvements'!$K$5:$K$104,"Valide")-SUMIFS('Mouvements'!$G$5:$G$104,'Mouvements'!$F$5:$F$104,$A29,'Mouvements'!$D$5:$D$104,'Paramètres'!$B$11,'Mouvements'!$K$5:$K$104,"Valide"))</f>
        <v/>
      </c>
      <c r="J29" s="35">
        <f>IF($A29="","",SUM($G29:$I29))</f>
        <v/>
      </c>
      <c r="K29" s="46">
        <f>IF($A29="","",IFERROR($J29*$E29,0))</f>
        <v/>
      </c>
      <c r="L29" s="37">
        <f>IF($A29="","",IF($J29&lt;0,"Stock négatif",IF($J29&lt;=$F29,"À commander","OK")))</f>
        <v/>
      </c>
    </row>
    <row r="30">
      <c r="A30" s="33" t="n"/>
      <c r="B30" s="33" t="n"/>
      <c r="C30" s="33" t="n"/>
      <c r="D30" s="33" t="n"/>
      <c r="E30" s="45" t="n"/>
      <c r="F30" s="33" t="n"/>
      <c r="G30" s="35">
        <f>IF($A30="","",SUMIFS('Mouvements'!$G$5:$G$104,'Mouvements'!$F$5:$F$104,$A30,'Mouvements'!$E$5:$E$104,'Paramètres'!$B$9,'Mouvements'!$K$5:$K$104,"Valide")-SUMIFS('Mouvements'!$G$5:$G$104,'Mouvements'!$F$5:$F$104,$A30,'Mouvements'!$D$5:$D$104,'Paramètres'!$B$9,'Mouvements'!$K$5:$K$104,"Valide"))</f>
        <v/>
      </c>
      <c r="H30" s="35">
        <f>IF($A30="","",SUMIFS('Mouvements'!$G$5:$G$104,'Mouvements'!$F$5:$F$104,$A30,'Mouvements'!$E$5:$E$104,'Paramètres'!$B$10,'Mouvements'!$K$5:$K$104,"Valide")-SUMIFS('Mouvements'!$G$5:$G$104,'Mouvements'!$F$5:$F$104,$A30,'Mouvements'!$D$5:$D$104,'Paramètres'!$B$10,'Mouvements'!$K$5:$K$104,"Valide"))</f>
        <v/>
      </c>
      <c r="I30" s="35">
        <f>IF($A30="","",SUMIFS('Mouvements'!$G$5:$G$104,'Mouvements'!$F$5:$F$104,$A30,'Mouvements'!$E$5:$E$104,'Paramètres'!$B$11,'Mouvements'!$K$5:$K$104,"Valide")-SUMIFS('Mouvements'!$G$5:$G$104,'Mouvements'!$F$5:$F$104,$A30,'Mouvements'!$D$5:$D$104,'Paramètres'!$B$11,'Mouvements'!$K$5:$K$104,"Valide"))</f>
        <v/>
      </c>
      <c r="J30" s="35">
        <f>IF($A30="","",SUM($G30:$I30))</f>
        <v/>
      </c>
      <c r="K30" s="46">
        <f>IF($A30="","",IFERROR($J30*$E30,0))</f>
        <v/>
      </c>
      <c r="L30" s="37">
        <f>IF($A30="","",IF($J30&lt;0,"Stock négatif",IF($J30&lt;=$F30,"À commander","OK")))</f>
        <v/>
      </c>
    </row>
    <row r="31">
      <c r="A31" s="33" t="n"/>
      <c r="B31" s="33" t="n"/>
      <c r="C31" s="33" t="n"/>
      <c r="D31" s="33" t="n"/>
      <c r="E31" s="45" t="n"/>
      <c r="F31" s="33" t="n"/>
      <c r="G31" s="35">
        <f>IF($A31="","",SUMIFS('Mouvements'!$G$5:$G$104,'Mouvements'!$F$5:$F$104,$A31,'Mouvements'!$E$5:$E$104,'Paramètres'!$B$9,'Mouvements'!$K$5:$K$104,"Valide")-SUMIFS('Mouvements'!$G$5:$G$104,'Mouvements'!$F$5:$F$104,$A31,'Mouvements'!$D$5:$D$104,'Paramètres'!$B$9,'Mouvements'!$K$5:$K$104,"Valide"))</f>
        <v/>
      </c>
      <c r="H31" s="35">
        <f>IF($A31="","",SUMIFS('Mouvements'!$G$5:$G$104,'Mouvements'!$F$5:$F$104,$A31,'Mouvements'!$E$5:$E$104,'Paramètres'!$B$10,'Mouvements'!$K$5:$K$104,"Valide")-SUMIFS('Mouvements'!$G$5:$G$104,'Mouvements'!$F$5:$F$104,$A31,'Mouvements'!$D$5:$D$104,'Paramètres'!$B$10,'Mouvements'!$K$5:$K$104,"Valide"))</f>
        <v/>
      </c>
      <c r="I31" s="35">
        <f>IF($A31="","",SUMIFS('Mouvements'!$G$5:$G$104,'Mouvements'!$F$5:$F$104,$A31,'Mouvements'!$E$5:$E$104,'Paramètres'!$B$11,'Mouvements'!$K$5:$K$104,"Valide")-SUMIFS('Mouvements'!$G$5:$G$104,'Mouvements'!$F$5:$F$104,$A31,'Mouvements'!$D$5:$D$104,'Paramètres'!$B$11,'Mouvements'!$K$5:$K$104,"Valide"))</f>
        <v/>
      </c>
      <c r="J31" s="35">
        <f>IF($A31="","",SUM($G31:$I31))</f>
        <v/>
      </c>
      <c r="K31" s="46">
        <f>IF($A31="","",IFERROR($J31*$E31,0))</f>
        <v/>
      </c>
      <c r="L31" s="37">
        <f>IF($A31="","",IF($J31&lt;0,"Stock négatif",IF($J31&lt;=$F31,"À commander","OK")))</f>
        <v/>
      </c>
    </row>
    <row r="32">
      <c r="A32" s="33" t="n"/>
      <c r="B32" s="33" t="n"/>
      <c r="C32" s="33" t="n"/>
      <c r="D32" s="33" t="n"/>
      <c r="E32" s="45" t="n"/>
      <c r="F32" s="33" t="n"/>
      <c r="G32" s="35">
        <f>IF($A32="","",SUMIFS('Mouvements'!$G$5:$G$104,'Mouvements'!$F$5:$F$104,$A32,'Mouvements'!$E$5:$E$104,'Paramètres'!$B$9,'Mouvements'!$K$5:$K$104,"Valide")-SUMIFS('Mouvements'!$G$5:$G$104,'Mouvements'!$F$5:$F$104,$A32,'Mouvements'!$D$5:$D$104,'Paramètres'!$B$9,'Mouvements'!$K$5:$K$104,"Valide"))</f>
        <v/>
      </c>
      <c r="H32" s="35">
        <f>IF($A32="","",SUMIFS('Mouvements'!$G$5:$G$104,'Mouvements'!$F$5:$F$104,$A32,'Mouvements'!$E$5:$E$104,'Paramètres'!$B$10,'Mouvements'!$K$5:$K$104,"Valide")-SUMIFS('Mouvements'!$G$5:$G$104,'Mouvements'!$F$5:$F$104,$A32,'Mouvements'!$D$5:$D$104,'Paramètres'!$B$10,'Mouvements'!$K$5:$K$104,"Valide"))</f>
        <v/>
      </c>
      <c r="I32" s="35">
        <f>IF($A32="","",SUMIFS('Mouvements'!$G$5:$G$104,'Mouvements'!$F$5:$F$104,$A32,'Mouvements'!$E$5:$E$104,'Paramètres'!$B$11,'Mouvements'!$K$5:$K$104,"Valide")-SUMIFS('Mouvements'!$G$5:$G$104,'Mouvements'!$F$5:$F$104,$A32,'Mouvements'!$D$5:$D$104,'Paramètres'!$B$11,'Mouvements'!$K$5:$K$104,"Valide"))</f>
        <v/>
      </c>
      <c r="J32" s="35">
        <f>IF($A32="","",SUM($G32:$I32))</f>
        <v/>
      </c>
      <c r="K32" s="46">
        <f>IF($A32="","",IFERROR($J32*$E32,0))</f>
        <v/>
      </c>
      <c r="L32" s="37">
        <f>IF($A32="","",IF($J32&lt;0,"Stock négatif",IF($J32&lt;=$F32,"À commander","OK")))</f>
        <v/>
      </c>
    </row>
    <row r="33">
      <c r="A33" s="33" t="n"/>
      <c r="B33" s="33" t="n"/>
      <c r="C33" s="33" t="n"/>
      <c r="D33" s="33" t="n"/>
      <c r="E33" s="45" t="n"/>
      <c r="F33" s="33" t="n"/>
      <c r="G33" s="35">
        <f>IF($A33="","",SUMIFS('Mouvements'!$G$5:$G$104,'Mouvements'!$F$5:$F$104,$A33,'Mouvements'!$E$5:$E$104,'Paramètres'!$B$9,'Mouvements'!$K$5:$K$104,"Valide")-SUMIFS('Mouvements'!$G$5:$G$104,'Mouvements'!$F$5:$F$104,$A33,'Mouvements'!$D$5:$D$104,'Paramètres'!$B$9,'Mouvements'!$K$5:$K$104,"Valide"))</f>
        <v/>
      </c>
      <c r="H33" s="35">
        <f>IF($A33="","",SUMIFS('Mouvements'!$G$5:$G$104,'Mouvements'!$F$5:$F$104,$A33,'Mouvements'!$E$5:$E$104,'Paramètres'!$B$10,'Mouvements'!$K$5:$K$104,"Valide")-SUMIFS('Mouvements'!$G$5:$G$104,'Mouvements'!$F$5:$F$104,$A33,'Mouvements'!$D$5:$D$104,'Paramètres'!$B$10,'Mouvements'!$K$5:$K$104,"Valide"))</f>
        <v/>
      </c>
      <c r="I33" s="35">
        <f>IF($A33="","",SUMIFS('Mouvements'!$G$5:$G$104,'Mouvements'!$F$5:$F$104,$A33,'Mouvements'!$E$5:$E$104,'Paramètres'!$B$11,'Mouvements'!$K$5:$K$104,"Valide")-SUMIFS('Mouvements'!$G$5:$G$104,'Mouvements'!$F$5:$F$104,$A33,'Mouvements'!$D$5:$D$104,'Paramètres'!$B$11,'Mouvements'!$K$5:$K$104,"Valide"))</f>
        <v/>
      </c>
      <c r="J33" s="35">
        <f>IF($A33="","",SUM($G33:$I33))</f>
        <v/>
      </c>
      <c r="K33" s="46">
        <f>IF($A33="","",IFERROR($J33*$E33,0))</f>
        <v/>
      </c>
      <c r="L33" s="37">
        <f>IF($A33="","",IF($J33&lt;0,"Stock négatif",IF($J33&lt;=$F33,"À commander","OK")))</f>
        <v/>
      </c>
    </row>
    <row r="34">
      <c r="A34" s="33" t="n"/>
      <c r="B34" s="33" t="n"/>
      <c r="C34" s="33" t="n"/>
      <c r="D34" s="33" t="n"/>
      <c r="E34" s="45" t="n"/>
      <c r="F34" s="33" t="n"/>
      <c r="G34" s="35">
        <f>IF($A34="","",SUMIFS('Mouvements'!$G$5:$G$104,'Mouvements'!$F$5:$F$104,$A34,'Mouvements'!$E$5:$E$104,'Paramètres'!$B$9,'Mouvements'!$K$5:$K$104,"Valide")-SUMIFS('Mouvements'!$G$5:$G$104,'Mouvements'!$F$5:$F$104,$A34,'Mouvements'!$D$5:$D$104,'Paramètres'!$B$9,'Mouvements'!$K$5:$K$104,"Valide"))</f>
        <v/>
      </c>
      <c r="H34" s="35">
        <f>IF($A34="","",SUMIFS('Mouvements'!$G$5:$G$104,'Mouvements'!$F$5:$F$104,$A34,'Mouvements'!$E$5:$E$104,'Paramètres'!$B$10,'Mouvements'!$K$5:$K$104,"Valide")-SUMIFS('Mouvements'!$G$5:$G$104,'Mouvements'!$F$5:$F$104,$A34,'Mouvements'!$D$5:$D$104,'Paramètres'!$B$10,'Mouvements'!$K$5:$K$104,"Valide"))</f>
        <v/>
      </c>
      <c r="I34" s="35">
        <f>IF($A34="","",SUMIFS('Mouvements'!$G$5:$G$104,'Mouvements'!$F$5:$F$104,$A34,'Mouvements'!$E$5:$E$104,'Paramètres'!$B$11,'Mouvements'!$K$5:$K$104,"Valide")-SUMIFS('Mouvements'!$G$5:$G$104,'Mouvements'!$F$5:$F$104,$A34,'Mouvements'!$D$5:$D$104,'Paramètres'!$B$11,'Mouvements'!$K$5:$K$104,"Valide"))</f>
        <v/>
      </c>
      <c r="J34" s="35">
        <f>IF($A34="","",SUM($G34:$I34))</f>
        <v/>
      </c>
      <c r="K34" s="46">
        <f>IF($A34="","",IFERROR($J34*$E34,0))</f>
        <v/>
      </c>
      <c r="L34" s="37">
        <f>IF($A34="","",IF($J34&lt;0,"Stock négatif",IF($J34&lt;=$F34,"À commander","OK")))</f>
        <v/>
      </c>
    </row>
    <row r="35">
      <c r="A35" s="33" t="n"/>
      <c r="B35" s="33" t="n"/>
      <c r="C35" s="33" t="n"/>
      <c r="D35" s="33" t="n"/>
      <c r="E35" s="45" t="n"/>
      <c r="F35" s="33" t="n"/>
      <c r="G35" s="35">
        <f>IF($A35="","",SUMIFS('Mouvements'!$G$5:$G$104,'Mouvements'!$F$5:$F$104,$A35,'Mouvements'!$E$5:$E$104,'Paramètres'!$B$9,'Mouvements'!$K$5:$K$104,"Valide")-SUMIFS('Mouvements'!$G$5:$G$104,'Mouvements'!$F$5:$F$104,$A35,'Mouvements'!$D$5:$D$104,'Paramètres'!$B$9,'Mouvements'!$K$5:$K$104,"Valide"))</f>
        <v/>
      </c>
      <c r="H35" s="35">
        <f>IF($A35="","",SUMIFS('Mouvements'!$G$5:$G$104,'Mouvements'!$F$5:$F$104,$A35,'Mouvements'!$E$5:$E$104,'Paramètres'!$B$10,'Mouvements'!$K$5:$K$104,"Valide")-SUMIFS('Mouvements'!$G$5:$G$104,'Mouvements'!$F$5:$F$104,$A35,'Mouvements'!$D$5:$D$104,'Paramètres'!$B$10,'Mouvements'!$K$5:$K$104,"Valide"))</f>
        <v/>
      </c>
      <c r="I35" s="35">
        <f>IF($A35="","",SUMIFS('Mouvements'!$G$5:$G$104,'Mouvements'!$F$5:$F$104,$A35,'Mouvements'!$E$5:$E$104,'Paramètres'!$B$11,'Mouvements'!$K$5:$K$104,"Valide")-SUMIFS('Mouvements'!$G$5:$G$104,'Mouvements'!$F$5:$F$104,$A35,'Mouvements'!$D$5:$D$104,'Paramètres'!$B$11,'Mouvements'!$K$5:$K$104,"Valide"))</f>
        <v/>
      </c>
      <c r="J35" s="35">
        <f>IF($A35="","",SUM($G35:$I35))</f>
        <v/>
      </c>
      <c r="K35" s="46">
        <f>IF($A35="","",IFERROR($J35*$E35,0))</f>
        <v/>
      </c>
      <c r="L35" s="37">
        <f>IF($A35="","",IF($J35&lt;0,"Stock négatif",IF($J35&lt;=$F35,"À commander","OK")))</f>
        <v/>
      </c>
    </row>
    <row r="36">
      <c r="A36" s="33" t="n"/>
      <c r="B36" s="33" t="n"/>
      <c r="C36" s="33" t="n"/>
      <c r="D36" s="33" t="n"/>
      <c r="E36" s="45" t="n"/>
      <c r="F36" s="33" t="n"/>
      <c r="G36" s="35">
        <f>IF($A36="","",SUMIFS('Mouvements'!$G$5:$G$104,'Mouvements'!$F$5:$F$104,$A36,'Mouvements'!$E$5:$E$104,'Paramètres'!$B$9,'Mouvements'!$K$5:$K$104,"Valide")-SUMIFS('Mouvements'!$G$5:$G$104,'Mouvements'!$F$5:$F$104,$A36,'Mouvements'!$D$5:$D$104,'Paramètres'!$B$9,'Mouvements'!$K$5:$K$104,"Valide"))</f>
        <v/>
      </c>
      <c r="H36" s="35">
        <f>IF($A36="","",SUMIFS('Mouvements'!$G$5:$G$104,'Mouvements'!$F$5:$F$104,$A36,'Mouvements'!$E$5:$E$104,'Paramètres'!$B$10,'Mouvements'!$K$5:$K$104,"Valide")-SUMIFS('Mouvements'!$G$5:$G$104,'Mouvements'!$F$5:$F$104,$A36,'Mouvements'!$D$5:$D$104,'Paramètres'!$B$10,'Mouvements'!$K$5:$K$104,"Valide"))</f>
        <v/>
      </c>
      <c r="I36" s="35">
        <f>IF($A36="","",SUMIFS('Mouvements'!$G$5:$G$104,'Mouvements'!$F$5:$F$104,$A36,'Mouvements'!$E$5:$E$104,'Paramètres'!$B$11,'Mouvements'!$K$5:$K$104,"Valide")-SUMIFS('Mouvements'!$G$5:$G$104,'Mouvements'!$F$5:$F$104,$A36,'Mouvements'!$D$5:$D$104,'Paramètres'!$B$11,'Mouvements'!$K$5:$K$104,"Valide"))</f>
        <v/>
      </c>
      <c r="J36" s="35">
        <f>IF($A36="","",SUM($G36:$I36))</f>
        <v/>
      </c>
      <c r="K36" s="46">
        <f>IF($A36="","",IFERROR($J36*$E36,0))</f>
        <v/>
      </c>
      <c r="L36" s="37">
        <f>IF($A36="","",IF($J36&lt;0,"Stock négatif",IF($J36&lt;=$F36,"À commander","OK")))</f>
        <v/>
      </c>
    </row>
    <row r="37">
      <c r="A37" s="33" t="n"/>
      <c r="B37" s="33" t="n"/>
      <c r="C37" s="33" t="n"/>
      <c r="D37" s="33" t="n"/>
      <c r="E37" s="45" t="n"/>
      <c r="F37" s="33" t="n"/>
      <c r="G37" s="35">
        <f>IF($A37="","",SUMIFS('Mouvements'!$G$5:$G$104,'Mouvements'!$F$5:$F$104,$A37,'Mouvements'!$E$5:$E$104,'Paramètres'!$B$9,'Mouvements'!$K$5:$K$104,"Valide")-SUMIFS('Mouvements'!$G$5:$G$104,'Mouvements'!$F$5:$F$104,$A37,'Mouvements'!$D$5:$D$104,'Paramètres'!$B$9,'Mouvements'!$K$5:$K$104,"Valide"))</f>
        <v/>
      </c>
      <c r="H37" s="35">
        <f>IF($A37="","",SUMIFS('Mouvements'!$G$5:$G$104,'Mouvements'!$F$5:$F$104,$A37,'Mouvements'!$E$5:$E$104,'Paramètres'!$B$10,'Mouvements'!$K$5:$K$104,"Valide")-SUMIFS('Mouvements'!$G$5:$G$104,'Mouvements'!$F$5:$F$104,$A37,'Mouvements'!$D$5:$D$104,'Paramètres'!$B$10,'Mouvements'!$K$5:$K$104,"Valide"))</f>
        <v/>
      </c>
      <c r="I37" s="35">
        <f>IF($A37="","",SUMIFS('Mouvements'!$G$5:$G$104,'Mouvements'!$F$5:$F$104,$A37,'Mouvements'!$E$5:$E$104,'Paramètres'!$B$11,'Mouvements'!$K$5:$K$104,"Valide")-SUMIFS('Mouvements'!$G$5:$G$104,'Mouvements'!$F$5:$F$104,$A37,'Mouvements'!$D$5:$D$104,'Paramètres'!$B$11,'Mouvements'!$K$5:$K$104,"Valide"))</f>
        <v/>
      </c>
      <c r="J37" s="35">
        <f>IF($A37="","",SUM($G37:$I37))</f>
        <v/>
      </c>
      <c r="K37" s="46">
        <f>IF($A37="","",IFERROR($J37*$E37,0))</f>
        <v/>
      </c>
      <c r="L37" s="37">
        <f>IF($A37="","",IF($J37&lt;0,"Stock négatif",IF($J37&lt;=$F37,"À commander","OK")))</f>
        <v/>
      </c>
    </row>
    <row r="38">
      <c r="A38" s="33" t="n"/>
      <c r="B38" s="33" t="n"/>
      <c r="C38" s="33" t="n"/>
      <c r="D38" s="33" t="n"/>
      <c r="E38" s="45" t="n"/>
      <c r="F38" s="33" t="n"/>
      <c r="G38" s="35">
        <f>IF($A38="","",SUMIFS('Mouvements'!$G$5:$G$104,'Mouvements'!$F$5:$F$104,$A38,'Mouvements'!$E$5:$E$104,'Paramètres'!$B$9,'Mouvements'!$K$5:$K$104,"Valide")-SUMIFS('Mouvements'!$G$5:$G$104,'Mouvements'!$F$5:$F$104,$A38,'Mouvements'!$D$5:$D$104,'Paramètres'!$B$9,'Mouvements'!$K$5:$K$104,"Valide"))</f>
        <v/>
      </c>
      <c r="H38" s="35">
        <f>IF($A38="","",SUMIFS('Mouvements'!$G$5:$G$104,'Mouvements'!$F$5:$F$104,$A38,'Mouvements'!$E$5:$E$104,'Paramètres'!$B$10,'Mouvements'!$K$5:$K$104,"Valide")-SUMIFS('Mouvements'!$G$5:$G$104,'Mouvements'!$F$5:$F$104,$A38,'Mouvements'!$D$5:$D$104,'Paramètres'!$B$10,'Mouvements'!$K$5:$K$104,"Valide"))</f>
        <v/>
      </c>
      <c r="I38" s="35">
        <f>IF($A38="","",SUMIFS('Mouvements'!$G$5:$G$104,'Mouvements'!$F$5:$F$104,$A38,'Mouvements'!$E$5:$E$104,'Paramètres'!$B$11,'Mouvements'!$K$5:$K$104,"Valide")-SUMIFS('Mouvements'!$G$5:$G$104,'Mouvements'!$F$5:$F$104,$A38,'Mouvements'!$D$5:$D$104,'Paramètres'!$B$11,'Mouvements'!$K$5:$K$104,"Valide"))</f>
        <v/>
      </c>
      <c r="J38" s="35">
        <f>IF($A38="","",SUM($G38:$I38))</f>
        <v/>
      </c>
      <c r="K38" s="46">
        <f>IF($A38="","",IFERROR($J38*$E38,0))</f>
        <v/>
      </c>
      <c r="L38" s="37">
        <f>IF($A38="","",IF($J38&lt;0,"Stock négatif",IF($J38&lt;=$F38,"À commander","OK")))</f>
        <v/>
      </c>
    </row>
    <row r="39">
      <c r="A39" s="33" t="n"/>
      <c r="B39" s="33" t="n"/>
      <c r="C39" s="33" t="n"/>
      <c r="D39" s="33" t="n"/>
      <c r="E39" s="45" t="n"/>
      <c r="F39" s="33" t="n"/>
      <c r="G39" s="35">
        <f>IF($A39="","",SUMIFS('Mouvements'!$G$5:$G$104,'Mouvements'!$F$5:$F$104,$A39,'Mouvements'!$E$5:$E$104,'Paramètres'!$B$9,'Mouvements'!$K$5:$K$104,"Valide")-SUMIFS('Mouvements'!$G$5:$G$104,'Mouvements'!$F$5:$F$104,$A39,'Mouvements'!$D$5:$D$104,'Paramètres'!$B$9,'Mouvements'!$K$5:$K$104,"Valide"))</f>
        <v/>
      </c>
      <c r="H39" s="35">
        <f>IF($A39="","",SUMIFS('Mouvements'!$G$5:$G$104,'Mouvements'!$F$5:$F$104,$A39,'Mouvements'!$E$5:$E$104,'Paramètres'!$B$10,'Mouvements'!$K$5:$K$104,"Valide")-SUMIFS('Mouvements'!$G$5:$G$104,'Mouvements'!$F$5:$F$104,$A39,'Mouvements'!$D$5:$D$104,'Paramètres'!$B$10,'Mouvements'!$K$5:$K$104,"Valide"))</f>
        <v/>
      </c>
      <c r="I39" s="35">
        <f>IF($A39="","",SUMIFS('Mouvements'!$G$5:$G$104,'Mouvements'!$F$5:$F$104,$A39,'Mouvements'!$E$5:$E$104,'Paramètres'!$B$11,'Mouvements'!$K$5:$K$104,"Valide")-SUMIFS('Mouvements'!$G$5:$G$104,'Mouvements'!$F$5:$F$104,$A39,'Mouvements'!$D$5:$D$104,'Paramètres'!$B$11,'Mouvements'!$K$5:$K$104,"Valide"))</f>
        <v/>
      </c>
      <c r="J39" s="35">
        <f>IF($A39="","",SUM($G39:$I39))</f>
        <v/>
      </c>
      <c r="K39" s="46">
        <f>IF($A39="","",IFERROR($J39*$E39,0))</f>
        <v/>
      </c>
      <c r="L39" s="37">
        <f>IF($A39="","",IF($J39&lt;0,"Stock négatif",IF($J39&lt;=$F39,"À commander","OK")))</f>
        <v/>
      </c>
    </row>
    <row r="40">
      <c r="A40" s="33" t="n"/>
      <c r="B40" s="33" t="n"/>
      <c r="C40" s="33" t="n"/>
      <c r="D40" s="33" t="n"/>
      <c r="E40" s="45" t="n"/>
      <c r="F40" s="33" t="n"/>
      <c r="G40" s="35">
        <f>IF($A40="","",SUMIFS('Mouvements'!$G$5:$G$104,'Mouvements'!$F$5:$F$104,$A40,'Mouvements'!$E$5:$E$104,'Paramètres'!$B$9,'Mouvements'!$K$5:$K$104,"Valide")-SUMIFS('Mouvements'!$G$5:$G$104,'Mouvements'!$F$5:$F$104,$A40,'Mouvements'!$D$5:$D$104,'Paramètres'!$B$9,'Mouvements'!$K$5:$K$104,"Valide"))</f>
        <v/>
      </c>
      <c r="H40" s="35">
        <f>IF($A40="","",SUMIFS('Mouvements'!$G$5:$G$104,'Mouvements'!$F$5:$F$104,$A40,'Mouvements'!$E$5:$E$104,'Paramètres'!$B$10,'Mouvements'!$K$5:$K$104,"Valide")-SUMIFS('Mouvements'!$G$5:$G$104,'Mouvements'!$F$5:$F$104,$A40,'Mouvements'!$D$5:$D$104,'Paramètres'!$B$10,'Mouvements'!$K$5:$K$104,"Valide"))</f>
        <v/>
      </c>
      <c r="I40" s="35">
        <f>IF($A40="","",SUMIFS('Mouvements'!$G$5:$G$104,'Mouvements'!$F$5:$F$104,$A40,'Mouvements'!$E$5:$E$104,'Paramètres'!$B$11,'Mouvements'!$K$5:$K$104,"Valide")-SUMIFS('Mouvements'!$G$5:$G$104,'Mouvements'!$F$5:$F$104,$A40,'Mouvements'!$D$5:$D$104,'Paramètres'!$B$11,'Mouvements'!$K$5:$K$104,"Valide"))</f>
        <v/>
      </c>
      <c r="J40" s="35">
        <f>IF($A40="","",SUM($G40:$I40))</f>
        <v/>
      </c>
      <c r="K40" s="46">
        <f>IF($A40="","",IFERROR($J40*$E40,0))</f>
        <v/>
      </c>
      <c r="L40" s="37">
        <f>IF($A40="","",IF($J40&lt;0,"Stock négatif",IF($J40&lt;=$F40,"À commander","OK")))</f>
        <v/>
      </c>
    </row>
    <row r="41">
      <c r="A41" s="33" t="n"/>
      <c r="B41" s="33" t="n"/>
      <c r="C41" s="33" t="n"/>
      <c r="D41" s="33" t="n"/>
      <c r="E41" s="45" t="n"/>
      <c r="F41" s="33" t="n"/>
      <c r="G41" s="35">
        <f>IF($A41="","",SUMIFS('Mouvements'!$G$5:$G$104,'Mouvements'!$F$5:$F$104,$A41,'Mouvements'!$E$5:$E$104,'Paramètres'!$B$9,'Mouvements'!$K$5:$K$104,"Valide")-SUMIFS('Mouvements'!$G$5:$G$104,'Mouvements'!$F$5:$F$104,$A41,'Mouvements'!$D$5:$D$104,'Paramètres'!$B$9,'Mouvements'!$K$5:$K$104,"Valide"))</f>
        <v/>
      </c>
      <c r="H41" s="35">
        <f>IF($A41="","",SUMIFS('Mouvements'!$G$5:$G$104,'Mouvements'!$F$5:$F$104,$A41,'Mouvements'!$E$5:$E$104,'Paramètres'!$B$10,'Mouvements'!$K$5:$K$104,"Valide")-SUMIFS('Mouvements'!$G$5:$G$104,'Mouvements'!$F$5:$F$104,$A41,'Mouvements'!$D$5:$D$104,'Paramètres'!$B$10,'Mouvements'!$K$5:$K$104,"Valide"))</f>
        <v/>
      </c>
      <c r="I41" s="35">
        <f>IF($A41="","",SUMIFS('Mouvements'!$G$5:$G$104,'Mouvements'!$F$5:$F$104,$A41,'Mouvements'!$E$5:$E$104,'Paramètres'!$B$11,'Mouvements'!$K$5:$K$104,"Valide")-SUMIFS('Mouvements'!$G$5:$G$104,'Mouvements'!$F$5:$F$104,$A41,'Mouvements'!$D$5:$D$104,'Paramètres'!$B$11,'Mouvements'!$K$5:$K$104,"Valide"))</f>
        <v/>
      </c>
      <c r="J41" s="35">
        <f>IF($A41="","",SUM($G41:$I41))</f>
        <v/>
      </c>
      <c r="K41" s="46">
        <f>IF($A41="","",IFERROR($J41*$E41,0))</f>
        <v/>
      </c>
      <c r="L41" s="37">
        <f>IF($A41="","",IF($J41&lt;0,"Stock négatif",IF($J41&lt;=$F41,"À commander","OK")))</f>
        <v/>
      </c>
    </row>
    <row r="42">
      <c r="A42" s="33" t="n"/>
      <c r="B42" s="33" t="n"/>
      <c r="C42" s="33" t="n"/>
      <c r="D42" s="33" t="n"/>
      <c r="E42" s="45" t="n"/>
      <c r="F42" s="33" t="n"/>
      <c r="G42" s="35">
        <f>IF($A42="","",SUMIFS('Mouvements'!$G$5:$G$104,'Mouvements'!$F$5:$F$104,$A42,'Mouvements'!$E$5:$E$104,'Paramètres'!$B$9,'Mouvements'!$K$5:$K$104,"Valide")-SUMIFS('Mouvements'!$G$5:$G$104,'Mouvements'!$F$5:$F$104,$A42,'Mouvements'!$D$5:$D$104,'Paramètres'!$B$9,'Mouvements'!$K$5:$K$104,"Valide"))</f>
        <v/>
      </c>
      <c r="H42" s="35">
        <f>IF($A42="","",SUMIFS('Mouvements'!$G$5:$G$104,'Mouvements'!$F$5:$F$104,$A42,'Mouvements'!$E$5:$E$104,'Paramètres'!$B$10,'Mouvements'!$K$5:$K$104,"Valide")-SUMIFS('Mouvements'!$G$5:$G$104,'Mouvements'!$F$5:$F$104,$A42,'Mouvements'!$D$5:$D$104,'Paramètres'!$B$10,'Mouvements'!$K$5:$K$104,"Valide"))</f>
        <v/>
      </c>
      <c r="I42" s="35">
        <f>IF($A42="","",SUMIFS('Mouvements'!$G$5:$G$104,'Mouvements'!$F$5:$F$104,$A42,'Mouvements'!$E$5:$E$104,'Paramètres'!$B$11,'Mouvements'!$K$5:$K$104,"Valide")-SUMIFS('Mouvements'!$G$5:$G$104,'Mouvements'!$F$5:$F$104,$A42,'Mouvements'!$D$5:$D$104,'Paramètres'!$B$11,'Mouvements'!$K$5:$K$104,"Valide"))</f>
        <v/>
      </c>
      <c r="J42" s="35">
        <f>IF($A42="","",SUM($G42:$I42))</f>
        <v/>
      </c>
      <c r="K42" s="46">
        <f>IF($A42="","",IFERROR($J42*$E42,0))</f>
        <v/>
      </c>
      <c r="L42" s="37">
        <f>IF($A42="","",IF($J42&lt;0,"Stock négatif",IF($J42&lt;=$F42,"À commander","OK")))</f>
        <v/>
      </c>
    </row>
    <row r="43">
      <c r="A43" s="33" t="n"/>
      <c r="B43" s="33" t="n"/>
      <c r="C43" s="33" t="n"/>
      <c r="D43" s="33" t="n"/>
      <c r="E43" s="45" t="n"/>
      <c r="F43" s="33" t="n"/>
      <c r="G43" s="35">
        <f>IF($A43="","",SUMIFS('Mouvements'!$G$5:$G$104,'Mouvements'!$F$5:$F$104,$A43,'Mouvements'!$E$5:$E$104,'Paramètres'!$B$9,'Mouvements'!$K$5:$K$104,"Valide")-SUMIFS('Mouvements'!$G$5:$G$104,'Mouvements'!$F$5:$F$104,$A43,'Mouvements'!$D$5:$D$104,'Paramètres'!$B$9,'Mouvements'!$K$5:$K$104,"Valide"))</f>
        <v/>
      </c>
      <c r="H43" s="35">
        <f>IF($A43="","",SUMIFS('Mouvements'!$G$5:$G$104,'Mouvements'!$F$5:$F$104,$A43,'Mouvements'!$E$5:$E$104,'Paramètres'!$B$10,'Mouvements'!$K$5:$K$104,"Valide")-SUMIFS('Mouvements'!$G$5:$G$104,'Mouvements'!$F$5:$F$104,$A43,'Mouvements'!$D$5:$D$104,'Paramètres'!$B$10,'Mouvements'!$K$5:$K$104,"Valide"))</f>
        <v/>
      </c>
      <c r="I43" s="35">
        <f>IF($A43="","",SUMIFS('Mouvements'!$G$5:$G$104,'Mouvements'!$F$5:$F$104,$A43,'Mouvements'!$E$5:$E$104,'Paramètres'!$B$11,'Mouvements'!$K$5:$K$104,"Valide")-SUMIFS('Mouvements'!$G$5:$G$104,'Mouvements'!$F$5:$F$104,$A43,'Mouvements'!$D$5:$D$104,'Paramètres'!$B$11,'Mouvements'!$K$5:$K$104,"Valide"))</f>
        <v/>
      </c>
      <c r="J43" s="35">
        <f>IF($A43="","",SUM($G43:$I43))</f>
        <v/>
      </c>
      <c r="K43" s="46">
        <f>IF($A43="","",IFERROR($J43*$E43,0))</f>
        <v/>
      </c>
      <c r="L43" s="37">
        <f>IF($A43="","",IF($J43&lt;0,"Stock négatif",IF($J43&lt;=$F43,"À commander","OK")))</f>
        <v/>
      </c>
    </row>
    <row r="44">
      <c r="A44" s="33" t="n"/>
      <c r="B44" s="33" t="n"/>
      <c r="C44" s="33" t="n"/>
      <c r="D44" s="33" t="n"/>
      <c r="E44" s="45" t="n"/>
      <c r="F44" s="33" t="n"/>
      <c r="G44" s="35">
        <f>IF($A44="","",SUMIFS('Mouvements'!$G$5:$G$104,'Mouvements'!$F$5:$F$104,$A44,'Mouvements'!$E$5:$E$104,'Paramètres'!$B$9,'Mouvements'!$K$5:$K$104,"Valide")-SUMIFS('Mouvements'!$G$5:$G$104,'Mouvements'!$F$5:$F$104,$A44,'Mouvements'!$D$5:$D$104,'Paramètres'!$B$9,'Mouvements'!$K$5:$K$104,"Valide"))</f>
        <v/>
      </c>
      <c r="H44" s="35">
        <f>IF($A44="","",SUMIFS('Mouvements'!$G$5:$G$104,'Mouvements'!$F$5:$F$104,$A44,'Mouvements'!$E$5:$E$104,'Paramètres'!$B$10,'Mouvements'!$K$5:$K$104,"Valide")-SUMIFS('Mouvements'!$G$5:$G$104,'Mouvements'!$F$5:$F$104,$A44,'Mouvements'!$D$5:$D$104,'Paramètres'!$B$10,'Mouvements'!$K$5:$K$104,"Valide"))</f>
        <v/>
      </c>
      <c r="I44" s="35">
        <f>IF($A44="","",SUMIFS('Mouvements'!$G$5:$G$104,'Mouvements'!$F$5:$F$104,$A44,'Mouvements'!$E$5:$E$104,'Paramètres'!$B$11,'Mouvements'!$K$5:$K$104,"Valide")-SUMIFS('Mouvements'!$G$5:$G$104,'Mouvements'!$F$5:$F$104,$A44,'Mouvements'!$D$5:$D$104,'Paramètres'!$B$11,'Mouvements'!$K$5:$K$104,"Valide"))</f>
        <v/>
      </c>
      <c r="J44" s="35">
        <f>IF($A44="","",SUM($G44:$I44))</f>
        <v/>
      </c>
      <c r="K44" s="46">
        <f>IF($A44="","",IFERROR($J44*$E44,0))</f>
        <v/>
      </c>
      <c r="L44" s="37">
        <f>IF($A44="","",IF($J44&lt;0,"Stock négatif",IF($J44&lt;=$F44,"À commander","OK")))</f>
        <v/>
      </c>
    </row>
    <row r="45">
      <c r="A45" s="33" t="n"/>
      <c r="B45" s="33" t="n"/>
      <c r="C45" s="33" t="n"/>
      <c r="D45" s="33" t="n"/>
      <c r="E45" s="45" t="n"/>
      <c r="F45" s="33" t="n"/>
      <c r="G45" s="35">
        <f>IF($A45="","",SUMIFS('Mouvements'!$G$5:$G$104,'Mouvements'!$F$5:$F$104,$A45,'Mouvements'!$E$5:$E$104,'Paramètres'!$B$9,'Mouvements'!$K$5:$K$104,"Valide")-SUMIFS('Mouvements'!$G$5:$G$104,'Mouvements'!$F$5:$F$104,$A45,'Mouvements'!$D$5:$D$104,'Paramètres'!$B$9,'Mouvements'!$K$5:$K$104,"Valide"))</f>
        <v/>
      </c>
      <c r="H45" s="35">
        <f>IF($A45="","",SUMIFS('Mouvements'!$G$5:$G$104,'Mouvements'!$F$5:$F$104,$A45,'Mouvements'!$E$5:$E$104,'Paramètres'!$B$10,'Mouvements'!$K$5:$K$104,"Valide")-SUMIFS('Mouvements'!$G$5:$G$104,'Mouvements'!$F$5:$F$104,$A45,'Mouvements'!$D$5:$D$104,'Paramètres'!$B$10,'Mouvements'!$K$5:$K$104,"Valide"))</f>
        <v/>
      </c>
      <c r="I45" s="35">
        <f>IF($A45="","",SUMIFS('Mouvements'!$G$5:$G$104,'Mouvements'!$F$5:$F$104,$A45,'Mouvements'!$E$5:$E$104,'Paramètres'!$B$11,'Mouvements'!$K$5:$K$104,"Valide")-SUMIFS('Mouvements'!$G$5:$G$104,'Mouvements'!$F$5:$F$104,$A45,'Mouvements'!$D$5:$D$104,'Paramètres'!$B$11,'Mouvements'!$K$5:$K$104,"Valide"))</f>
        <v/>
      </c>
      <c r="J45" s="35">
        <f>IF($A45="","",SUM($G45:$I45))</f>
        <v/>
      </c>
      <c r="K45" s="46">
        <f>IF($A45="","",IFERROR($J45*$E45,0))</f>
        <v/>
      </c>
      <c r="L45" s="37">
        <f>IF($A45="","",IF($J45&lt;0,"Stock négatif",IF($J45&lt;=$F45,"À commander","OK")))</f>
        <v/>
      </c>
    </row>
    <row r="46">
      <c r="A46" s="33" t="n"/>
      <c r="B46" s="33" t="n"/>
      <c r="C46" s="33" t="n"/>
      <c r="D46" s="33" t="n"/>
      <c r="E46" s="45" t="n"/>
      <c r="F46" s="33" t="n"/>
      <c r="G46" s="35">
        <f>IF($A46="","",SUMIFS('Mouvements'!$G$5:$G$104,'Mouvements'!$F$5:$F$104,$A46,'Mouvements'!$E$5:$E$104,'Paramètres'!$B$9,'Mouvements'!$K$5:$K$104,"Valide")-SUMIFS('Mouvements'!$G$5:$G$104,'Mouvements'!$F$5:$F$104,$A46,'Mouvements'!$D$5:$D$104,'Paramètres'!$B$9,'Mouvements'!$K$5:$K$104,"Valide"))</f>
        <v/>
      </c>
      <c r="H46" s="35">
        <f>IF($A46="","",SUMIFS('Mouvements'!$G$5:$G$104,'Mouvements'!$F$5:$F$104,$A46,'Mouvements'!$E$5:$E$104,'Paramètres'!$B$10,'Mouvements'!$K$5:$K$104,"Valide")-SUMIFS('Mouvements'!$G$5:$G$104,'Mouvements'!$F$5:$F$104,$A46,'Mouvements'!$D$5:$D$104,'Paramètres'!$B$10,'Mouvements'!$K$5:$K$104,"Valide"))</f>
        <v/>
      </c>
      <c r="I46" s="35">
        <f>IF($A46="","",SUMIFS('Mouvements'!$G$5:$G$104,'Mouvements'!$F$5:$F$104,$A46,'Mouvements'!$E$5:$E$104,'Paramètres'!$B$11,'Mouvements'!$K$5:$K$104,"Valide")-SUMIFS('Mouvements'!$G$5:$G$104,'Mouvements'!$F$5:$F$104,$A46,'Mouvements'!$D$5:$D$104,'Paramètres'!$B$11,'Mouvements'!$K$5:$K$104,"Valide"))</f>
        <v/>
      </c>
      <c r="J46" s="35">
        <f>IF($A46="","",SUM($G46:$I46))</f>
        <v/>
      </c>
      <c r="K46" s="46">
        <f>IF($A46="","",IFERROR($J46*$E46,0))</f>
        <v/>
      </c>
      <c r="L46" s="37">
        <f>IF($A46="","",IF($J46&lt;0,"Stock négatif",IF($J46&lt;=$F46,"À commander","OK")))</f>
        <v/>
      </c>
    </row>
    <row r="47">
      <c r="A47" s="33" t="n"/>
      <c r="B47" s="33" t="n"/>
      <c r="C47" s="33" t="n"/>
      <c r="D47" s="33" t="n"/>
      <c r="E47" s="45" t="n"/>
      <c r="F47" s="33" t="n"/>
      <c r="G47" s="35">
        <f>IF($A47="","",SUMIFS('Mouvements'!$G$5:$G$104,'Mouvements'!$F$5:$F$104,$A47,'Mouvements'!$E$5:$E$104,'Paramètres'!$B$9,'Mouvements'!$K$5:$K$104,"Valide")-SUMIFS('Mouvements'!$G$5:$G$104,'Mouvements'!$F$5:$F$104,$A47,'Mouvements'!$D$5:$D$104,'Paramètres'!$B$9,'Mouvements'!$K$5:$K$104,"Valide"))</f>
        <v/>
      </c>
      <c r="H47" s="35">
        <f>IF($A47="","",SUMIFS('Mouvements'!$G$5:$G$104,'Mouvements'!$F$5:$F$104,$A47,'Mouvements'!$E$5:$E$104,'Paramètres'!$B$10,'Mouvements'!$K$5:$K$104,"Valide")-SUMIFS('Mouvements'!$G$5:$G$104,'Mouvements'!$F$5:$F$104,$A47,'Mouvements'!$D$5:$D$104,'Paramètres'!$B$10,'Mouvements'!$K$5:$K$104,"Valide"))</f>
        <v/>
      </c>
      <c r="I47" s="35">
        <f>IF($A47="","",SUMIFS('Mouvements'!$G$5:$G$104,'Mouvements'!$F$5:$F$104,$A47,'Mouvements'!$E$5:$E$104,'Paramètres'!$B$11,'Mouvements'!$K$5:$K$104,"Valide")-SUMIFS('Mouvements'!$G$5:$G$104,'Mouvements'!$F$5:$F$104,$A47,'Mouvements'!$D$5:$D$104,'Paramètres'!$B$11,'Mouvements'!$K$5:$K$104,"Valide"))</f>
        <v/>
      </c>
      <c r="J47" s="35">
        <f>IF($A47="","",SUM($G47:$I47))</f>
        <v/>
      </c>
      <c r="K47" s="46">
        <f>IF($A47="","",IFERROR($J47*$E47,0))</f>
        <v/>
      </c>
      <c r="L47" s="37">
        <f>IF($A47="","",IF($J47&lt;0,"Stock négatif",IF($J47&lt;=$F47,"À commander","OK")))</f>
        <v/>
      </c>
    </row>
    <row r="48">
      <c r="A48" s="33" t="n"/>
      <c r="B48" s="33" t="n"/>
      <c r="C48" s="33" t="n"/>
      <c r="D48" s="33" t="n"/>
      <c r="E48" s="45" t="n"/>
      <c r="F48" s="33" t="n"/>
      <c r="G48" s="35">
        <f>IF($A48="","",SUMIFS('Mouvements'!$G$5:$G$104,'Mouvements'!$F$5:$F$104,$A48,'Mouvements'!$E$5:$E$104,'Paramètres'!$B$9,'Mouvements'!$K$5:$K$104,"Valide")-SUMIFS('Mouvements'!$G$5:$G$104,'Mouvements'!$F$5:$F$104,$A48,'Mouvements'!$D$5:$D$104,'Paramètres'!$B$9,'Mouvements'!$K$5:$K$104,"Valide"))</f>
        <v/>
      </c>
      <c r="H48" s="35">
        <f>IF($A48="","",SUMIFS('Mouvements'!$G$5:$G$104,'Mouvements'!$F$5:$F$104,$A48,'Mouvements'!$E$5:$E$104,'Paramètres'!$B$10,'Mouvements'!$K$5:$K$104,"Valide")-SUMIFS('Mouvements'!$G$5:$G$104,'Mouvements'!$F$5:$F$104,$A48,'Mouvements'!$D$5:$D$104,'Paramètres'!$B$10,'Mouvements'!$K$5:$K$104,"Valide"))</f>
        <v/>
      </c>
      <c r="I48" s="35">
        <f>IF($A48="","",SUMIFS('Mouvements'!$G$5:$G$104,'Mouvements'!$F$5:$F$104,$A48,'Mouvements'!$E$5:$E$104,'Paramètres'!$B$11,'Mouvements'!$K$5:$K$104,"Valide")-SUMIFS('Mouvements'!$G$5:$G$104,'Mouvements'!$F$5:$F$104,$A48,'Mouvements'!$D$5:$D$104,'Paramètres'!$B$11,'Mouvements'!$K$5:$K$104,"Valide"))</f>
        <v/>
      </c>
      <c r="J48" s="35">
        <f>IF($A48="","",SUM($G48:$I48))</f>
        <v/>
      </c>
      <c r="K48" s="46">
        <f>IF($A48="","",IFERROR($J48*$E48,0))</f>
        <v/>
      </c>
      <c r="L48" s="37">
        <f>IF($A48="","",IF($J48&lt;0,"Stock négatif",IF($J48&lt;=$F48,"À commander","OK")))</f>
        <v/>
      </c>
    </row>
    <row r="49">
      <c r="A49" s="33" t="n"/>
      <c r="B49" s="33" t="n"/>
      <c r="C49" s="33" t="n"/>
      <c r="D49" s="33" t="n"/>
      <c r="E49" s="45" t="n"/>
      <c r="F49" s="33" t="n"/>
      <c r="G49" s="35">
        <f>IF($A49="","",SUMIFS('Mouvements'!$G$5:$G$104,'Mouvements'!$F$5:$F$104,$A49,'Mouvements'!$E$5:$E$104,'Paramètres'!$B$9,'Mouvements'!$K$5:$K$104,"Valide")-SUMIFS('Mouvements'!$G$5:$G$104,'Mouvements'!$F$5:$F$104,$A49,'Mouvements'!$D$5:$D$104,'Paramètres'!$B$9,'Mouvements'!$K$5:$K$104,"Valide"))</f>
        <v/>
      </c>
      <c r="H49" s="35">
        <f>IF($A49="","",SUMIFS('Mouvements'!$G$5:$G$104,'Mouvements'!$F$5:$F$104,$A49,'Mouvements'!$E$5:$E$104,'Paramètres'!$B$10,'Mouvements'!$K$5:$K$104,"Valide")-SUMIFS('Mouvements'!$G$5:$G$104,'Mouvements'!$F$5:$F$104,$A49,'Mouvements'!$D$5:$D$104,'Paramètres'!$B$10,'Mouvements'!$K$5:$K$104,"Valide"))</f>
        <v/>
      </c>
      <c r="I49" s="35">
        <f>IF($A49="","",SUMIFS('Mouvements'!$G$5:$G$104,'Mouvements'!$F$5:$F$104,$A49,'Mouvements'!$E$5:$E$104,'Paramètres'!$B$11,'Mouvements'!$K$5:$K$104,"Valide")-SUMIFS('Mouvements'!$G$5:$G$104,'Mouvements'!$F$5:$F$104,$A49,'Mouvements'!$D$5:$D$104,'Paramètres'!$B$11,'Mouvements'!$K$5:$K$104,"Valide"))</f>
        <v/>
      </c>
      <c r="J49" s="35">
        <f>IF($A49="","",SUM($G49:$I49))</f>
        <v/>
      </c>
      <c r="K49" s="46">
        <f>IF($A49="","",IFERROR($J49*$E49,0))</f>
        <v/>
      </c>
      <c r="L49" s="37">
        <f>IF($A49="","",IF($J49&lt;0,"Stock négatif",IF($J49&lt;=$F49,"À commander","OK")))</f>
        <v/>
      </c>
    </row>
    <row r="50">
      <c r="A50" s="33" t="n"/>
      <c r="B50" s="33" t="n"/>
      <c r="C50" s="33" t="n"/>
      <c r="D50" s="33" t="n"/>
      <c r="E50" s="45" t="n"/>
      <c r="F50" s="33" t="n"/>
      <c r="G50" s="35">
        <f>IF($A50="","",SUMIFS('Mouvements'!$G$5:$G$104,'Mouvements'!$F$5:$F$104,$A50,'Mouvements'!$E$5:$E$104,'Paramètres'!$B$9,'Mouvements'!$K$5:$K$104,"Valide")-SUMIFS('Mouvements'!$G$5:$G$104,'Mouvements'!$F$5:$F$104,$A50,'Mouvements'!$D$5:$D$104,'Paramètres'!$B$9,'Mouvements'!$K$5:$K$104,"Valide"))</f>
        <v/>
      </c>
      <c r="H50" s="35">
        <f>IF($A50="","",SUMIFS('Mouvements'!$G$5:$G$104,'Mouvements'!$F$5:$F$104,$A50,'Mouvements'!$E$5:$E$104,'Paramètres'!$B$10,'Mouvements'!$K$5:$K$104,"Valide")-SUMIFS('Mouvements'!$G$5:$G$104,'Mouvements'!$F$5:$F$104,$A50,'Mouvements'!$D$5:$D$104,'Paramètres'!$B$10,'Mouvements'!$K$5:$K$104,"Valide"))</f>
        <v/>
      </c>
      <c r="I50" s="35">
        <f>IF($A50="","",SUMIFS('Mouvements'!$G$5:$G$104,'Mouvements'!$F$5:$F$104,$A50,'Mouvements'!$E$5:$E$104,'Paramètres'!$B$11,'Mouvements'!$K$5:$K$104,"Valide")-SUMIFS('Mouvements'!$G$5:$G$104,'Mouvements'!$F$5:$F$104,$A50,'Mouvements'!$D$5:$D$104,'Paramètres'!$B$11,'Mouvements'!$K$5:$K$104,"Valide"))</f>
        <v/>
      </c>
      <c r="J50" s="35">
        <f>IF($A50="","",SUM($G50:$I50))</f>
        <v/>
      </c>
      <c r="K50" s="46">
        <f>IF($A50="","",IFERROR($J50*$E50,0))</f>
        <v/>
      </c>
      <c r="L50" s="37">
        <f>IF($A50="","",IF($J50&lt;0,"Stock négatif",IF($J50&lt;=$F50,"À commander","OK")))</f>
        <v/>
      </c>
    </row>
    <row r="51">
      <c r="A51" s="33" t="n"/>
      <c r="B51" s="33" t="n"/>
      <c r="C51" s="33" t="n"/>
      <c r="D51" s="33" t="n"/>
      <c r="E51" s="45" t="n"/>
      <c r="F51" s="33" t="n"/>
      <c r="G51" s="35">
        <f>IF($A51="","",SUMIFS('Mouvements'!$G$5:$G$104,'Mouvements'!$F$5:$F$104,$A51,'Mouvements'!$E$5:$E$104,'Paramètres'!$B$9,'Mouvements'!$K$5:$K$104,"Valide")-SUMIFS('Mouvements'!$G$5:$G$104,'Mouvements'!$F$5:$F$104,$A51,'Mouvements'!$D$5:$D$104,'Paramètres'!$B$9,'Mouvements'!$K$5:$K$104,"Valide"))</f>
        <v/>
      </c>
      <c r="H51" s="35">
        <f>IF($A51="","",SUMIFS('Mouvements'!$G$5:$G$104,'Mouvements'!$F$5:$F$104,$A51,'Mouvements'!$E$5:$E$104,'Paramètres'!$B$10,'Mouvements'!$K$5:$K$104,"Valide")-SUMIFS('Mouvements'!$G$5:$G$104,'Mouvements'!$F$5:$F$104,$A51,'Mouvements'!$D$5:$D$104,'Paramètres'!$B$10,'Mouvements'!$K$5:$K$104,"Valide"))</f>
        <v/>
      </c>
      <c r="I51" s="35">
        <f>IF($A51="","",SUMIFS('Mouvements'!$G$5:$G$104,'Mouvements'!$F$5:$F$104,$A51,'Mouvements'!$E$5:$E$104,'Paramètres'!$B$11,'Mouvements'!$K$5:$K$104,"Valide")-SUMIFS('Mouvements'!$G$5:$G$104,'Mouvements'!$F$5:$F$104,$A51,'Mouvements'!$D$5:$D$104,'Paramètres'!$B$11,'Mouvements'!$K$5:$K$104,"Valide"))</f>
        <v/>
      </c>
      <c r="J51" s="35">
        <f>IF($A51="","",SUM($G51:$I51))</f>
        <v/>
      </c>
      <c r="K51" s="46">
        <f>IF($A51="","",IFERROR($J51*$E51,0))</f>
        <v/>
      </c>
      <c r="L51" s="37">
        <f>IF($A51="","",IF($J51&lt;0,"Stock négatif",IF($J51&lt;=$F51,"À commander","OK")))</f>
        <v/>
      </c>
    </row>
    <row r="52">
      <c r="A52" s="33" t="n"/>
      <c r="B52" s="33" t="n"/>
      <c r="C52" s="33" t="n"/>
      <c r="D52" s="33" t="n"/>
      <c r="E52" s="45" t="n"/>
      <c r="F52" s="33" t="n"/>
      <c r="G52" s="35">
        <f>IF($A52="","",SUMIFS('Mouvements'!$G$5:$G$104,'Mouvements'!$F$5:$F$104,$A52,'Mouvements'!$E$5:$E$104,'Paramètres'!$B$9,'Mouvements'!$K$5:$K$104,"Valide")-SUMIFS('Mouvements'!$G$5:$G$104,'Mouvements'!$F$5:$F$104,$A52,'Mouvements'!$D$5:$D$104,'Paramètres'!$B$9,'Mouvements'!$K$5:$K$104,"Valide"))</f>
        <v/>
      </c>
      <c r="H52" s="35">
        <f>IF($A52="","",SUMIFS('Mouvements'!$G$5:$G$104,'Mouvements'!$F$5:$F$104,$A52,'Mouvements'!$E$5:$E$104,'Paramètres'!$B$10,'Mouvements'!$K$5:$K$104,"Valide")-SUMIFS('Mouvements'!$G$5:$G$104,'Mouvements'!$F$5:$F$104,$A52,'Mouvements'!$D$5:$D$104,'Paramètres'!$B$10,'Mouvements'!$K$5:$K$104,"Valide"))</f>
        <v/>
      </c>
      <c r="I52" s="35">
        <f>IF($A52="","",SUMIFS('Mouvements'!$G$5:$G$104,'Mouvements'!$F$5:$F$104,$A52,'Mouvements'!$E$5:$E$104,'Paramètres'!$B$11,'Mouvements'!$K$5:$K$104,"Valide")-SUMIFS('Mouvements'!$G$5:$G$104,'Mouvements'!$F$5:$F$104,$A52,'Mouvements'!$D$5:$D$104,'Paramètres'!$B$11,'Mouvements'!$K$5:$K$104,"Valide"))</f>
        <v/>
      </c>
      <c r="J52" s="35">
        <f>IF($A52="","",SUM($G52:$I52))</f>
        <v/>
      </c>
      <c r="K52" s="46">
        <f>IF($A52="","",IFERROR($J52*$E52,0))</f>
        <v/>
      </c>
      <c r="L52" s="37">
        <f>IF($A52="","",IF($J52&lt;0,"Stock négatif",IF($J52&lt;=$F52,"À commander","OK")))</f>
        <v/>
      </c>
    </row>
    <row r="53">
      <c r="A53" s="33" t="n"/>
      <c r="B53" s="33" t="n"/>
      <c r="C53" s="33" t="n"/>
      <c r="D53" s="33" t="n"/>
      <c r="E53" s="45" t="n"/>
      <c r="F53" s="33" t="n"/>
      <c r="G53" s="35">
        <f>IF($A53="","",SUMIFS('Mouvements'!$G$5:$G$104,'Mouvements'!$F$5:$F$104,$A53,'Mouvements'!$E$5:$E$104,'Paramètres'!$B$9,'Mouvements'!$K$5:$K$104,"Valide")-SUMIFS('Mouvements'!$G$5:$G$104,'Mouvements'!$F$5:$F$104,$A53,'Mouvements'!$D$5:$D$104,'Paramètres'!$B$9,'Mouvements'!$K$5:$K$104,"Valide"))</f>
        <v/>
      </c>
      <c r="H53" s="35">
        <f>IF($A53="","",SUMIFS('Mouvements'!$G$5:$G$104,'Mouvements'!$F$5:$F$104,$A53,'Mouvements'!$E$5:$E$104,'Paramètres'!$B$10,'Mouvements'!$K$5:$K$104,"Valide")-SUMIFS('Mouvements'!$G$5:$G$104,'Mouvements'!$F$5:$F$104,$A53,'Mouvements'!$D$5:$D$104,'Paramètres'!$B$10,'Mouvements'!$K$5:$K$104,"Valide"))</f>
        <v/>
      </c>
      <c r="I53" s="35">
        <f>IF($A53="","",SUMIFS('Mouvements'!$G$5:$G$104,'Mouvements'!$F$5:$F$104,$A53,'Mouvements'!$E$5:$E$104,'Paramètres'!$B$11,'Mouvements'!$K$5:$K$104,"Valide")-SUMIFS('Mouvements'!$G$5:$G$104,'Mouvements'!$F$5:$F$104,$A53,'Mouvements'!$D$5:$D$104,'Paramètres'!$B$11,'Mouvements'!$K$5:$K$104,"Valide"))</f>
        <v/>
      </c>
      <c r="J53" s="35">
        <f>IF($A53="","",SUM($G53:$I53))</f>
        <v/>
      </c>
      <c r="K53" s="46">
        <f>IF($A53="","",IFERROR($J53*$E53,0))</f>
        <v/>
      </c>
      <c r="L53" s="37">
        <f>IF($A53="","",IF($J53&lt;0,"Stock négatif",IF($J53&lt;=$F53,"À commander","OK")))</f>
        <v/>
      </c>
    </row>
    <row r="54">
      <c r="A54" s="33" t="n"/>
      <c r="B54" s="33" t="n"/>
      <c r="C54" s="33" t="n"/>
      <c r="D54" s="33" t="n"/>
      <c r="E54" s="45" t="n"/>
      <c r="F54" s="33" t="n"/>
      <c r="G54" s="35">
        <f>IF($A54="","",SUMIFS('Mouvements'!$G$5:$G$104,'Mouvements'!$F$5:$F$104,$A54,'Mouvements'!$E$5:$E$104,'Paramètres'!$B$9,'Mouvements'!$K$5:$K$104,"Valide")-SUMIFS('Mouvements'!$G$5:$G$104,'Mouvements'!$F$5:$F$104,$A54,'Mouvements'!$D$5:$D$104,'Paramètres'!$B$9,'Mouvements'!$K$5:$K$104,"Valide"))</f>
        <v/>
      </c>
      <c r="H54" s="35">
        <f>IF($A54="","",SUMIFS('Mouvements'!$G$5:$G$104,'Mouvements'!$F$5:$F$104,$A54,'Mouvements'!$E$5:$E$104,'Paramètres'!$B$10,'Mouvements'!$K$5:$K$104,"Valide")-SUMIFS('Mouvements'!$G$5:$G$104,'Mouvements'!$F$5:$F$104,$A54,'Mouvements'!$D$5:$D$104,'Paramètres'!$B$10,'Mouvements'!$K$5:$K$104,"Valide"))</f>
        <v/>
      </c>
      <c r="I54" s="35">
        <f>IF($A54="","",SUMIFS('Mouvements'!$G$5:$G$104,'Mouvements'!$F$5:$F$104,$A54,'Mouvements'!$E$5:$E$104,'Paramètres'!$B$11,'Mouvements'!$K$5:$K$104,"Valide")-SUMIFS('Mouvements'!$G$5:$G$104,'Mouvements'!$F$5:$F$104,$A54,'Mouvements'!$D$5:$D$104,'Paramètres'!$B$11,'Mouvements'!$K$5:$K$104,"Valide"))</f>
        <v/>
      </c>
      <c r="J54" s="35">
        <f>IF($A54="","",SUM($G54:$I54))</f>
        <v/>
      </c>
      <c r="K54" s="46">
        <f>IF($A54="","",IFERROR($J54*$E54,0))</f>
        <v/>
      </c>
      <c r="L54" s="37">
        <f>IF($A54="","",IF($J54&lt;0,"Stock négatif",IF($J54&lt;=$F54,"À commander","OK")))</f>
        <v/>
      </c>
    </row>
    <row r="55">
      <c r="A55" s="33" t="n"/>
      <c r="B55" s="33" t="n"/>
      <c r="C55" s="33" t="n"/>
      <c r="D55" s="33" t="n"/>
      <c r="E55" s="45" t="n"/>
      <c r="F55" s="33" t="n"/>
      <c r="G55" s="35">
        <f>IF($A55="","",SUMIFS('Mouvements'!$G$5:$G$104,'Mouvements'!$F$5:$F$104,$A55,'Mouvements'!$E$5:$E$104,'Paramètres'!$B$9,'Mouvements'!$K$5:$K$104,"Valide")-SUMIFS('Mouvements'!$G$5:$G$104,'Mouvements'!$F$5:$F$104,$A55,'Mouvements'!$D$5:$D$104,'Paramètres'!$B$9,'Mouvements'!$K$5:$K$104,"Valide"))</f>
        <v/>
      </c>
      <c r="H55" s="35">
        <f>IF($A55="","",SUMIFS('Mouvements'!$G$5:$G$104,'Mouvements'!$F$5:$F$104,$A55,'Mouvements'!$E$5:$E$104,'Paramètres'!$B$10,'Mouvements'!$K$5:$K$104,"Valide")-SUMIFS('Mouvements'!$G$5:$G$104,'Mouvements'!$F$5:$F$104,$A55,'Mouvements'!$D$5:$D$104,'Paramètres'!$B$10,'Mouvements'!$K$5:$K$104,"Valide"))</f>
        <v/>
      </c>
      <c r="I55" s="35">
        <f>IF($A55="","",SUMIFS('Mouvements'!$G$5:$G$104,'Mouvements'!$F$5:$F$104,$A55,'Mouvements'!$E$5:$E$104,'Paramètres'!$B$11,'Mouvements'!$K$5:$K$104,"Valide")-SUMIFS('Mouvements'!$G$5:$G$104,'Mouvements'!$F$5:$F$104,$A55,'Mouvements'!$D$5:$D$104,'Paramètres'!$B$11,'Mouvements'!$K$5:$K$104,"Valide"))</f>
        <v/>
      </c>
      <c r="J55" s="35">
        <f>IF($A55="","",SUM($G55:$I55))</f>
        <v/>
      </c>
      <c r="K55" s="46">
        <f>IF($A55="","",IFERROR($J55*$E55,0))</f>
        <v/>
      </c>
      <c r="L55" s="37">
        <f>IF($A55="","",IF($J55&lt;0,"Stock négatif",IF($J55&lt;=$F55,"À commander","OK")))</f>
        <v/>
      </c>
    </row>
    <row r="56">
      <c r="A56" s="33" t="n"/>
      <c r="B56" s="33" t="n"/>
      <c r="C56" s="33" t="n"/>
      <c r="D56" s="33" t="n"/>
      <c r="E56" s="45" t="n"/>
      <c r="F56" s="33" t="n"/>
      <c r="G56" s="35">
        <f>IF($A56="","",SUMIFS('Mouvements'!$G$5:$G$104,'Mouvements'!$F$5:$F$104,$A56,'Mouvements'!$E$5:$E$104,'Paramètres'!$B$9,'Mouvements'!$K$5:$K$104,"Valide")-SUMIFS('Mouvements'!$G$5:$G$104,'Mouvements'!$F$5:$F$104,$A56,'Mouvements'!$D$5:$D$104,'Paramètres'!$B$9,'Mouvements'!$K$5:$K$104,"Valide"))</f>
        <v/>
      </c>
      <c r="H56" s="35">
        <f>IF($A56="","",SUMIFS('Mouvements'!$G$5:$G$104,'Mouvements'!$F$5:$F$104,$A56,'Mouvements'!$E$5:$E$104,'Paramètres'!$B$10,'Mouvements'!$K$5:$K$104,"Valide")-SUMIFS('Mouvements'!$G$5:$G$104,'Mouvements'!$F$5:$F$104,$A56,'Mouvements'!$D$5:$D$104,'Paramètres'!$B$10,'Mouvements'!$K$5:$K$104,"Valide"))</f>
        <v/>
      </c>
      <c r="I56" s="35">
        <f>IF($A56="","",SUMIFS('Mouvements'!$G$5:$G$104,'Mouvements'!$F$5:$F$104,$A56,'Mouvements'!$E$5:$E$104,'Paramètres'!$B$11,'Mouvements'!$K$5:$K$104,"Valide")-SUMIFS('Mouvements'!$G$5:$G$104,'Mouvements'!$F$5:$F$104,$A56,'Mouvements'!$D$5:$D$104,'Paramètres'!$B$11,'Mouvements'!$K$5:$K$104,"Valide"))</f>
        <v/>
      </c>
      <c r="J56" s="35">
        <f>IF($A56="","",SUM($G56:$I56))</f>
        <v/>
      </c>
      <c r="K56" s="46">
        <f>IF($A56="","",IFERROR($J56*$E56,0))</f>
        <v/>
      </c>
      <c r="L56" s="37">
        <f>IF($A56="","",IF($J56&lt;0,"Stock négatif",IF($J56&lt;=$F56,"À commander","OK")))</f>
        <v/>
      </c>
    </row>
    <row r="57">
      <c r="A57" s="33" t="n"/>
      <c r="B57" s="33" t="n"/>
      <c r="C57" s="33" t="n"/>
      <c r="D57" s="33" t="n"/>
      <c r="E57" s="45" t="n"/>
      <c r="F57" s="33" t="n"/>
      <c r="G57" s="35">
        <f>IF($A57="","",SUMIFS('Mouvements'!$G$5:$G$104,'Mouvements'!$F$5:$F$104,$A57,'Mouvements'!$E$5:$E$104,'Paramètres'!$B$9,'Mouvements'!$K$5:$K$104,"Valide")-SUMIFS('Mouvements'!$G$5:$G$104,'Mouvements'!$F$5:$F$104,$A57,'Mouvements'!$D$5:$D$104,'Paramètres'!$B$9,'Mouvements'!$K$5:$K$104,"Valide"))</f>
        <v/>
      </c>
      <c r="H57" s="35">
        <f>IF($A57="","",SUMIFS('Mouvements'!$G$5:$G$104,'Mouvements'!$F$5:$F$104,$A57,'Mouvements'!$E$5:$E$104,'Paramètres'!$B$10,'Mouvements'!$K$5:$K$104,"Valide")-SUMIFS('Mouvements'!$G$5:$G$104,'Mouvements'!$F$5:$F$104,$A57,'Mouvements'!$D$5:$D$104,'Paramètres'!$B$10,'Mouvements'!$K$5:$K$104,"Valide"))</f>
        <v/>
      </c>
      <c r="I57" s="35">
        <f>IF($A57="","",SUMIFS('Mouvements'!$G$5:$G$104,'Mouvements'!$F$5:$F$104,$A57,'Mouvements'!$E$5:$E$104,'Paramètres'!$B$11,'Mouvements'!$K$5:$K$104,"Valide")-SUMIFS('Mouvements'!$G$5:$G$104,'Mouvements'!$F$5:$F$104,$A57,'Mouvements'!$D$5:$D$104,'Paramètres'!$B$11,'Mouvements'!$K$5:$K$104,"Valide"))</f>
        <v/>
      </c>
      <c r="J57" s="35">
        <f>IF($A57="","",SUM($G57:$I57))</f>
        <v/>
      </c>
      <c r="K57" s="46">
        <f>IF($A57="","",IFERROR($J57*$E57,0))</f>
        <v/>
      </c>
      <c r="L57" s="37">
        <f>IF($A57="","",IF($J57&lt;0,"Stock négatif",IF($J57&lt;=$F57,"À commander","OK")))</f>
        <v/>
      </c>
    </row>
    <row r="58">
      <c r="A58" s="33" t="n"/>
      <c r="B58" s="33" t="n"/>
      <c r="C58" s="33" t="n"/>
      <c r="D58" s="33" t="n"/>
      <c r="E58" s="45" t="n"/>
      <c r="F58" s="33" t="n"/>
      <c r="G58" s="35">
        <f>IF($A58="","",SUMIFS('Mouvements'!$G$5:$G$104,'Mouvements'!$F$5:$F$104,$A58,'Mouvements'!$E$5:$E$104,'Paramètres'!$B$9,'Mouvements'!$K$5:$K$104,"Valide")-SUMIFS('Mouvements'!$G$5:$G$104,'Mouvements'!$F$5:$F$104,$A58,'Mouvements'!$D$5:$D$104,'Paramètres'!$B$9,'Mouvements'!$K$5:$K$104,"Valide"))</f>
        <v/>
      </c>
      <c r="H58" s="35">
        <f>IF($A58="","",SUMIFS('Mouvements'!$G$5:$G$104,'Mouvements'!$F$5:$F$104,$A58,'Mouvements'!$E$5:$E$104,'Paramètres'!$B$10,'Mouvements'!$K$5:$K$104,"Valide")-SUMIFS('Mouvements'!$G$5:$G$104,'Mouvements'!$F$5:$F$104,$A58,'Mouvements'!$D$5:$D$104,'Paramètres'!$B$10,'Mouvements'!$K$5:$K$104,"Valide"))</f>
        <v/>
      </c>
      <c r="I58" s="35">
        <f>IF($A58="","",SUMIFS('Mouvements'!$G$5:$G$104,'Mouvements'!$F$5:$F$104,$A58,'Mouvements'!$E$5:$E$104,'Paramètres'!$B$11,'Mouvements'!$K$5:$K$104,"Valide")-SUMIFS('Mouvements'!$G$5:$G$104,'Mouvements'!$F$5:$F$104,$A58,'Mouvements'!$D$5:$D$104,'Paramètres'!$B$11,'Mouvements'!$K$5:$K$104,"Valide"))</f>
        <v/>
      </c>
      <c r="J58" s="35">
        <f>IF($A58="","",SUM($G58:$I58))</f>
        <v/>
      </c>
      <c r="K58" s="46">
        <f>IF($A58="","",IFERROR($J58*$E58,0))</f>
        <v/>
      </c>
      <c r="L58" s="37">
        <f>IF($A58="","",IF($J58&lt;0,"Stock négatif",IF($J58&lt;=$F58,"À commander","OK")))</f>
        <v/>
      </c>
    </row>
    <row r="59">
      <c r="A59" s="33" t="n"/>
      <c r="B59" s="33" t="n"/>
      <c r="C59" s="33" t="n"/>
      <c r="D59" s="33" t="n"/>
      <c r="E59" s="45" t="n"/>
      <c r="F59" s="33" t="n"/>
      <c r="G59" s="35">
        <f>IF($A59="","",SUMIFS('Mouvements'!$G$5:$G$104,'Mouvements'!$F$5:$F$104,$A59,'Mouvements'!$E$5:$E$104,'Paramètres'!$B$9,'Mouvements'!$K$5:$K$104,"Valide")-SUMIFS('Mouvements'!$G$5:$G$104,'Mouvements'!$F$5:$F$104,$A59,'Mouvements'!$D$5:$D$104,'Paramètres'!$B$9,'Mouvements'!$K$5:$K$104,"Valide"))</f>
        <v/>
      </c>
      <c r="H59" s="35">
        <f>IF($A59="","",SUMIFS('Mouvements'!$G$5:$G$104,'Mouvements'!$F$5:$F$104,$A59,'Mouvements'!$E$5:$E$104,'Paramètres'!$B$10,'Mouvements'!$K$5:$K$104,"Valide")-SUMIFS('Mouvements'!$G$5:$G$104,'Mouvements'!$F$5:$F$104,$A59,'Mouvements'!$D$5:$D$104,'Paramètres'!$B$10,'Mouvements'!$K$5:$K$104,"Valide"))</f>
        <v/>
      </c>
      <c r="I59" s="35">
        <f>IF($A59="","",SUMIFS('Mouvements'!$G$5:$G$104,'Mouvements'!$F$5:$F$104,$A59,'Mouvements'!$E$5:$E$104,'Paramètres'!$B$11,'Mouvements'!$K$5:$K$104,"Valide")-SUMIFS('Mouvements'!$G$5:$G$104,'Mouvements'!$F$5:$F$104,$A59,'Mouvements'!$D$5:$D$104,'Paramètres'!$B$11,'Mouvements'!$K$5:$K$104,"Valide"))</f>
        <v/>
      </c>
      <c r="J59" s="35">
        <f>IF($A59="","",SUM($G59:$I59))</f>
        <v/>
      </c>
      <c r="K59" s="46">
        <f>IF($A59="","",IFERROR($J59*$E59,0))</f>
        <v/>
      </c>
      <c r="L59" s="37">
        <f>IF($A59="","",IF($J59&lt;0,"Stock négatif",IF($J59&lt;=$F59,"À commander","OK")))</f>
        <v/>
      </c>
    </row>
    <row r="60">
      <c r="A60" s="33" t="n"/>
      <c r="B60" s="33" t="n"/>
      <c r="C60" s="33" t="n"/>
      <c r="D60" s="33" t="n"/>
      <c r="E60" s="45" t="n"/>
      <c r="F60" s="33" t="n"/>
      <c r="G60" s="35">
        <f>IF($A60="","",SUMIFS('Mouvements'!$G$5:$G$104,'Mouvements'!$F$5:$F$104,$A60,'Mouvements'!$E$5:$E$104,'Paramètres'!$B$9,'Mouvements'!$K$5:$K$104,"Valide")-SUMIFS('Mouvements'!$G$5:$G$104,'Mouvements'!$F$5:$F$104,$A60,'Mouvements'!$D$5:$D$104,'Paramètres'!$B$9,'Mouvements'!$K$5:$K$104,"Valide"))</f>
        <v/>
      </c>
      <c r="H60" s="35">
        <f>IF($A60="","",SUMIFS('Mouvements'!$G$5:$G$104,'Mouvements'!$F$5:$F$104,$A60,'Mouvements'!$E$5:$E$104,'Paramètres'!$B$10,'Mouvements'!$K$5:$K$104,"Valide")-SUMIFS('Mouvements'!$G$5:$G$104,'Mouvements'!$F$5:$F$104,$A60,'Mouvements'!$D$5:$D$104,'Paramètres'!$B$10,'Mouvements'!$K$5:$K$104,"Valide"))</f>
        <v/>
      </c>
      <c r="I60" s="35">
        <f>IF($A60="","",SUMIFS('Mouvements'!$G$5:$G$104,'Mouvements'!$F$5:$F$104,$A60,'Mouvements'!$E$5:$E$104,'Paramètres'!$B$11,'Mouvements'!$K$5:$K$104,"Valide")-SUMIFS('Mouvements'!$G$5:$G$104,'Mouvements'!$F$5:$F$104,$A60,'Mouvements'!$D$5:$D$104,'Paramètres'!$B$11,'Mouvements'!$K$5:$K$104,"Valide"))</f>
        <v/>
      </c>
      <c r="J60" s="35">
        <f>IF($A60="","",SUM($G60:$I60))</f>
        <v/>
      </c>
      <c r="K60" s="46">
        <f>IF($A60="","",IFERROR($J60*$E60,0))</f>
        <v/>
      </c>
      <c r="L60" s="37">
        <f>IF($A60="","",IF($J60&lt;0,"Stock négatif",IF($J60&lt;=$F60,"À commander","OK")))</f>
        <v/>
      </c>
    </row>
    <row r="61">
      <c r="A61" s="33" t="n"/>
      <c r="B61" s="33" t="n"/>
      <c r="C61" s="33" t="n"/>
      <c r="D61" s="33" t="n"/>
      <c r="E61" s="45" t="n"/>
      <c r="F61" s="33" t="n"/>
      <c r="G61" s="35">
        <f>IF($A61="","",SUMIFS('Mouvements'!$G$5:$G$104,'Mouvements'!$F$5:$F$104,$A61,'Mouvements'!$E$5:$E$104,'Paramètres'!$B$9,'Mouvements'!$K$5:$K$104,"Valide")-SUMIFS('Mouvements'!$G$5:$G$104,'Mouvements'!$F$5:$F$104,$A61,'Mouvements'!$D$5:$D$104,'Paramètres'!$B$9,'Mouvements'!$K$5:$K$104,"Valide"))</f>
        <v/>
      </c>
      <c r="H61" s="35">
        <f>IF($A61="","",SUMIFS('Mouvements'!$G$5:$G$104,'Mouvements'!$F$5:$F$104,$A61,'Mouvements'!$E$5:$E$104,'Paramètres'!$B$10,'Mouvements'!$K$5:$K$104,"Valide")-SUMIFS('Mouvements'!$G$5:$G$104,'Mouvements'!$F$5:$F$104,$A61,'Mouvements'!$D$5:$D$104,'Paramètres'!$B$10,'Mouvements'!$K$5:$K$104,"Valide"))</f>
        <v/>
      </c>
      <c r="I61" s="35">
        <f>IF($A61="","",SUMIFS('Mouvements'!$G$5:$G$104,'Mouvements'!$F$5:$F$104,$A61,'Mouvements'!$E$5:$E$104,'Paramètres'!$B$11,'Mouvements'!$K$5:$K$104,"Valide")-SUMIFS('Mouvements'!$G$5:$G$104,'Mouvements'!$F$5:$F$104,$A61,'Mouvements'!$D$5:$D$104,'Paramètres'!$B$11,'Mouvements'!$K$5:$K$104,"Valide"))</f>
        <v/>
      </c>
      <c r="J61" s="35">
        <f>IF($A61="","",SUM($G61:$I61))</f>
        <v/>
      </c>
      <c r="K61" s="46">
        <f>IF($A61="","",IFERROR($J61*$E61,0))</f>
        <v/>
      </c>
      <c r="L61" s="37">
        <f>IF($A61="","",IF($J61&lt;0,"Stock négatif",IF($J61&lt;=$F61,"À commander","OK")))</f>
        <v/>
      </c>
    </row>
    <row r="62">
      <c r="A62" s="33" t="n"/>
      <c r="B62" s="33" t="n"/>
      <c r="C62" s="33" t="n"/>
      <c r="D62" s="33" t="n"/>
      <c r="E62" s="45" t="n"/>
      <c r="F62" s="33" t="n"/>
      <c r="G62" s="35">
        <f>IF($A62="","",SUMIFS('Mouvements'!$G$5:$G$104,'Mouvements'!$F$5:$F$104,$A62,'Mouvements'!$E$5:$E$104,'Paramètres'!$B$9,'Mouvements'!$K$5:$K$104,"Valide")-SUMIFS('Mouvements'!$G$5:$G$104,'Mouvements'!$F$5:$F$104,$A62,'Mouvements'!$D$5:$D$104,'Paramètres'!$B$9,'Mouvements'!$K$5:$K$104,"Valide"))</f>
        <v/>
      </c>
      <c r="H62" s="35">
        <f>IF($A62="","",SUMIFS('Mouvements'!$G$5:$G$104,'Mouvements'!$F$5:$F$104,$A62,'Mouvements'!$E$5:$E$104,'Paramètres'!$B$10,'Mouvements'!$K$5:$K$104,"Valide")-SUMIFS('Mouvements'!$G$5:$G$104,'Mouvements'!$F$5:$F$104,$A62,'Mouvements'!$D$5:$D$104,'Paramètres'!$B$10,'Mouvements'!$K$5:$K$104,"Valide"))</f>
        <v/>
      </c>
      <c r="I62" s="35">
        <f>IF($A62="","",SUMIFS('Mouvements'!$G$5:$G$104,'Mouvements'!$F$5:$F$104,$A62,'Mouvements'!$E$5:$E$104,'Paramètres'!$B$11,'Mouvements'!$K$5:$K$104,"Valide")-SUMIFS('Mouvements'!$G$5:$G$104,'Mouvements'!$F$5:$F$104,$A62,'Mouvements'!$D$5:$D$104,'Paramètres'!$B$11,'Mouvements'!$K$5:$K$104,"Valide"))</f>
        <v/>
      </c>
      <c r="J62" s="35">
        <f>IF($A62="","",SUM($G62:$I62))</f>
        <v/>
      </c>
      <c r="K62" s="46">
        <f>IF($A62="","",IFERROR($J62*$E62,0))</f>
        <v/>
      </c>
      <c r="L62" s="37">
        <f>IF($A62="","",IF($J62&lt;0,"Stock négatif",IF($J62&lt;=$F62,"À commander","OK")))</f>
        <v/>
      </c>
    </row>
    <row r="63">
      <c r="A63" s="33" t="n"/>
      <c r="B63" s="33" t="n"/>
      <c r="C63" s="33" t="n"/>
      <c r="D63" s="33" t="n"/>
      <c r="E63" s="45" t="n"/>
      <c r="F63" s="33" t="n"/>
      <c r="G63" s="35">
        <f>IF($A63="","",SUMIFS('Mouvements'!$G$5:$G$104,'Mouvements'!$F$5:$F$104,$A63,'Mouvements'!$E$5:$E$104,'Paramètres'!$B$9,'Mouvements'!$K$5:$K$104,"Valide")-SUMIFS('Mouvements'!$G$5:$G$104,'Mouvements'!$F$5:$F$104,$A63,'Mouvements'!$D$5:$D$104,'Paramètres'!$B$9,'Mouvements'!$K$5:$K$104,"Valide"))</f>
        <v/>
      </c>
      <c r="H63" s="35">
        <f>IF($A63="","",SUMIFS('Mouvements'!$G$5:$G$104,'Mouvements'!$F$5:$F$104,$A63,'Mouvements'!$E$5:$E$104,'Paramètres'!$B$10,'Mouvements'!$K$5:$K$104,"Valide")-SUMIFS('Mouvements'!$G$5:$G$104,'Mouvements'!$F$5:$F$104,$A63,'Mouvements'!$D$5:$D$104,'Paramètres'!$B$10,'Mouvements'!$K$5:$K$104,"Valide"))</f>
        <v/>
      </c>
      <c r="I63" s="35">
        <f>IF($A63="","",SUMIFS('Mouvements'!$G$5:$G$104,'Mouvements'!$F$5:$F$104,$A63,'Mouvements'!$E$5:$E$104,'Paramètres'!$B$11,'Mouvements'!$K$5:$K$104,"Valide")-SUMIFS('Mouvements'!$G$5:$G$104,'Mouvements'!$F$5:$F$104,$A63,'Mouvements'!$D$5:$D$104,'Paramètres'!$B$11,'Mouvements'!$K$5:$K$104,"Valide"))</f>
        <v/>
      </c>
      <c r="J63" s="35">
        <f>IF($A63="","",SUM($G63:$I63))</f>
        <v/>
      </c>
      <c r="K63" s="46">
        <f>IF($A63="","",IFERROR($J63*$E63,0))</f>
        <v/>
      </c>
      <c r="L63" s="37">
        <f>IF($A63="","",IF($J63&lt;0,"Stock négatif",IF($J63&lt;=$F63,"À commander","OK")))</f>
        <v/>
      </c>
    </row>
    <row r="64">
      <c r="A64" s="33" t="n"/>
      <c r="B64" s="33" t="n"/>
      <c r="C64" s="33" t="n"/>
      <c r="D64" s="33" t="n"/>
      <c r="E64" s="45" t="n"/>
      <c r="F64" s="33" t="n"/>
      <c r="G64" s="35">
        <f>IF($A64="","",SUMIFS('Mouvements'!$G$5:$G$104,'Mouvements'!$F$5:$F$104,$A64,'Mouvements'!$E$5:$E$104,'Paramètres'!$B$9,'Mouvements'!$K$5:$K$104,"Valide")-SUMIFS('Mouvements'!$G$5:$G$104,'Mouvements'!$F$5:$F$104,$A64,'Mouvements'!$D$5:$D$104,'Paramètres'!$B$9,'Mouvements'!$K$5:$K$104,"Valide"))</f>
        <v/>
      </c>
      <c r="H64" s="35">
        <f>IF($A64="","",SUMIFS('Mouvements'!$G$5:$G$104,'Mouvements'!$F$5:$F$104,$A64,'Mouvements'!$E$5:$E$104,'Paramètres'!$B$10,'Mouvements'!$K$5:$K$104,"Valide")-SUMIFS('Mouvements'!$G$5:$G$104,'Mouvements'!$F$5:$F$104,$A64,'Mouvements'!$D$5:$D$104,'Paramètres'!$B$10,'Mouvements'!$K$5:$K$104,"Valide"))</f>
        <v/>
      </c>
      <c r="I64" s="35">
        <f>IF($A64="","",SUMIFS('Mouvements'!$G$5:$G$104,'Mouvements'!$F$5:$F$104,$A64,'Mouvements'!$E$5:$E$104,'Paramètres'!$B$11,'Mouvements'!$K$5:$K$104,"Valide")-SUMIFS('Mouvements'!$G$5:$G$104,'Mouvements'!$F$5:$F$104,$A64,'Mouvements'!$D$5:$D$104,'Paramètres'!$B$11,'Mouvements'!$K$5:$K$104,"Valide"))</f>
        <v/>
      </c>
      <c r="J64" s="35">
        <f>IF($A64="","",SUM($G64:$I64))</f>
        <v/>
      </c>
      <c r="K64" s="46">
        <f>IF($A64="","",IFERROR($J64*$E64,0))</f>
        <v/>
      </c>
      <c r="L64" s="37">
        <f>IF($A64="","",IF($J64&lt;0,"Stock négatif",IF($J64&lt;=$F64,"À commander","OK")))</f>
        <v/>
      </c>
    </row>
    <row r="65">
      <c r="A65" s="33" t="n"/>
      <c r="B65" s="33" t="n"/>
      <c r="C65" s="33" t="n"/>
      <c r="D65" s="33" t="n"/>
      <c r="E65" s="45" t="n"/>
      <c r="F65" s="33" t="n"/>
      <c r="G65" s="35">
        <f>IF($A65="","",SUMIFS('Mouvements'!$G$5:$G$104,'Mouvements'!$F$5:$F$104,$A65,'Mouvements'!$E$5:$E$104,'Paramètres'!$B$9,'Mouvements'!$K$5:$K$104,"Valide")-SUMIFS('Mouvements'!$G$5:$G$104,'Mouvements'!$F$5:$F$104,$A65,'Mouvements'!$D$5:$D$104,'Paramètres'!$B$9,'Mouvements'!$K$5:$K$104,"Valide"))</f>
        <v/>
      </c>
      <c r="H65" s="35">
        <f>IF($A65="","",SUMIFS('Mouvements'!$G$5:$G$104,'Mouvements'!$F$5:$F$104,$A65,'Mouvements'!$E$5:$E$104,'Paramètres'!$B$10,'Mouvements'!$K$5:$K$104,"Valide")-SUMIFS('Mouvements'!$G$5:$G$104,'Mouvements'!$F$5:$F$104,$A65,'Mouvements'!$D$5:$D$104,'Paramètres'!$B$10,'Mouvements'!$K$5:$K$104,"Valide"))</f>
        <v/>
      </c>
      <c r="I65" s="35">
        <f>IF($A65="","",SUMIFS('Mouvements'!$G$5:$G$104,'Mouvements'!$F$5:$F$104,$A65,'Mouvements'!$E$5:$E$104,'Paramètres'!$B$11,'Mouvements'!$K$5:$K$104,"Valide")-SUMIFS('Mouvements'!$G$5:$G$104,'Mouvements'!$F$5:$F$104,$A65,'Mouvements'!$D$5:$D$104,'Paramètres'!$B$11,'Mouvements'!$K$5:$K$104,"Valide"))</f>
        <v/>
      </c>
      <c r="J65" s="35">
        <f>IF($A65="","",SUM($G65:$I65))</f>
        <v/>
      </c>
      <c r="K65" s="46">
        <f>IF($A65="","",IFERROR($J65*$E65,0))</f>
        <v/>
      </c>
      <c r="L65" s="37">
        <f>IF($A65="","",IF($J65&lt;0,"Stock négatif",IF($J65&lt;=$F65,"À commander","OK")))</f>
        <v/>
      </c>
    </row>
    <row r="66">
      <c r="A66" s="33" t="n"/>
      <c r="B66" s="33" t="n"/>
      <c r="C66" s="33" t="n"/>
      <c r="D66" s="33" t="n"/>
      <c r="E66" s="45" t="n"/>
      <c r="F66" s="33" t="n"/>
      <c r="G66" s="35">
        <f>IF($A66="","",SUMIFS('Mouvements'!$G$5:$G$104,'Mouvements'!$F$5:$F$104,$A66,'Mouvements'!$E$5:$E$104,'Paramètres'!$B$9,'Mouvements'!$K$5:$K$104,"Valide")-SUMIFS('Mouvements'!$G$5:$G$104,'Mouvements'!$F$5:$F$104,$A66,'Mouvements'!$D$5:$D$104,'Paramètres'!$B$9,'Mouvements'!$K$5:$K$104,"Valide"))</f>
        <v/>
      </c>
      <c r="H66" s="35">
        <f>IF($A66="","",SUMIFS('Mouvements'!$G$5:$G$104,'Mouvements'!$F$5:$F$104,$A66,'Mouvements'!$E$5:$E$104,'Paramètres'!$B$10,'Mouvements'!$K$5:$K$104,"Valide")-SUMIFS('Mouvements'!$G$5:$G$104,'Mouvements'!$F$5:$F$104,$A66,'Mouvements'!$D$5:$D$104,'Paramètres'!$B$10,'Mouvements'!$K$5:$K$104,"Valide"))</f>
        <v/>
      </c>
      <c r="I66" s="35">
        <f>IF($A66="","",SUMIFS('Mouvements'!$G$5:$G$104,'Mouvements'!$F$5:$F$104,$A66,'Mouvements'!$E$5:$E$104,'Paramètres'!$B$11,'Mouvements'!$K$5:$K$104,"Valide")-SUMIFS('Mouvements'!$G$5:$G$104,'Mouvements'!$F$5:$F$104,$A66,'Mouvements'!$D$5:$D$104,'Paramètres'!$B$11,'Mouvements'!$K$5:$K$104,"Valide"))</f>
        <v/>
      </c>
      <c r="J66" s="35">
        <f>IF($A66="","",SUM($G66:$I66))</f>
        <v/>
      </c>
      <c r="K66" s="46">
        <f>IF($A66="","",IFERROR($J66*$E66,0))</f>
        <v/>
      </c>
      <c r="L66" s="37">
        <f>IF($A66="","",IF($J66&lt;0,"Stock négatif",IF($J66&lt;=$F66,"À commander","OK")))</f>
        <v/>
      </c>
    </row>
    <row r="67">
      <c r="A67" s="33" t="n"/>
      <c r="B67" s="33" t="n"/>
      <c r="C67" s="33" t="n"/>
      <c r="D67" s="33" t="n"/>
      <c r="E67" s="45" t="n"/>
      <c r="F67" s="33" t="n"/>
      <c r="G67" s="35">
        <f>IF($A67="","",SUMIFS('Mouvements'!$G$5:$G$104,'Mouvements'!$F$5:$F$104,$A67,'Mouvements'!$E$5:$E$104,'Paramètres'!$B$9,'Mouvements'!$K$5:$K$104,"Valide")-SUMIFS('Mouvements'!$G$5:$G$104,'Mouvements'!$F$5:$F$104,$A67,'Mouvements'!$D$5:$D$104,'Paramètres'!$B$9,'Mouvements'!$K$5:$K$104,"Valide"))</f>
        <v/>
      </c>
      <c r="H67" s="35">
        <f>IF($A67="","",SUMIFS('Mouvements'!$G$5:$G$104,'Mouvements'!$F$5:$F$104,$A67,'Mouvements'!$E$5:$E$104,'Paramètres'!$B$10,'Mouvements'!$K$5:$K$104,"Valide")-SUMIFS('Mouvements'!$G$5:$G$104,'Mouvements'!$F$5:$F$104,$A67,'Mouvements'!$D$5:$D$104,'Paramètres'!$B$10,'Mouvements'!$K$5:$K$104,"Valide"))</f>
        <v/>
      </c>
      <c r="I67" s="35">
        <f>IF($A67="","",SUMIFS('Mouvements'!$G$5:$G$104,'Mouvements'!$F$5:$F$104,$A67,'Mouvements'!$E$5:$E$104,'Paramètres'!$B$11,'Mouvements'!$K$5:$K$104,"Valide")-SUMIFS('Mouvements'!$G$5:$G$104,'Mouvements'!$F$5:$F$104,$A67,'Mouvements'!$D$5:$D$104,'Paramètres'!$B$11,'Mouvements'!$K$5:$K$104,"Valide"))</f>
        <v/>
      </c>
      <c r="J67" s="35">
        <f>IF($A67="","",SUM($G67:$I67))</f>
        <v/>
      </c>
      <c r="K67" s="46">
        <f>IF($A67="","",IFERROR($J67*$E67,0))</f>
        <v/>
      </c>
      <c r="L67" s="37">
        <f>IF($A67="","",IF($J67&lt;0,"Stock négatif",IF($J67&lt;=$F67,"À commander","OK")))</f>
        <v/>
      </c>
    </row>
    <row r="68">
      <c r="A68" s="33" t="n"/>
      <c r="B68" s="33" t="n"/>
      <c r="C68" s="33" t="n"/>
      <c r="D68" s="33" t="n"/>
      <c r="E68" s="45" t="n"/>
      <c r="F68" s="33" t="n"/>
      <c r="G68" s="35">
        <f>IF($A68="","",SUMIFS('Mouvements'!$G$5:$G$104,'Mouvements'!$F$5:$F$104,$A68,'Mouvements'!$E$5:$E$104,'Paramètres'!$B$9,'Mouvements'!$K$5:$K$104,"Valide")-SUMIFS('Mouvements'!$G$5:$G$104,'Mouvements'!$F$5:$F$104,$A68,'Mouvements'!$D$5:$D$104,'Paramètres'!$B$9,'Mouvements'!$K$5:$K$104,"Valide"))</f>
        <v/>
      </c>
      <c r="H68" s="35">
        <f>IF($A68="","",SUMIFS('Mouvements'!$G$5:$G$104,'Mouvements'!$F$5:$F$104,$A68,'Mouvements'!$E$5:$E$104,'Paramètres'!$B$10,'Mouvements'!$K$5:$K$104,"Valide")-SUMIFS('Mouvements'!$G$5:$G$104,'Mouvements'!$F$5:$F$104,$A68,'Mouvements'!$D$5:$D$104,'Paramètres'!$B$10,'Mouvements'!$K$5:$K$104,"Valide"))</f>
        <v/>
      </c>
      <c r="I68" s="35">
        <f>IF($A68="","",SUMIFS('Mouvements'!$G$5:$G$104,'Mouvements'!$F$5:$F$104,$A68,'Mouvements'!$E$5:$E$104,'Paramètres'!$B$11,'Mouvements'!$K$5:$K$104,"Valide")-SUMIFS('Mouvements'!$G$5:$G$104,'Mouvements'!$F$5:$F$104,$A68,'Mouvements'!$D$5:$D$104,'Paramètres'!$B$11,'Mouvements'!$K$5:$K$104,"Valide"))</f>
        <v/>
      </c>
      <c r="J68" s="35">
        <f>IF($A68="","",SUM($G68:$I68))</f>
        <v/>
      </c>
      <c r="K68" s="46">
        <f>IF($A68="","",IFERROR($J68*$E68,0))</f>
        <v/>
      </c>
      <c r="L68" s="37">
        <f>IF($A68="","",IF($J68&lt;0,"Stock négatif",IF($J68&lt;=$F68,"À commander","OK")))</f>
        <v/>
      </c>
    </row>
    <row r="69">
      <c r="A69" s="33" t="n"/>
      <c r="B69" s="33" t="n"/>
      <c r="C69" s="33" t="n"/>
      <c r="D69" s="33" t="n"/>
      <c r="E69" s="45" t="n"/>
      <c r="F69" s="33" t="n"/>
      <c r="G69" s="35">
        <f>IF($A69="","",SUMIFS('Mouvements'!$G$5:$G$104,'Mouvements'!$F$5:$F$104,$A69,'Mouvements'!$E$5:$E$104,'Paramètres'!$B$9,'Mouvements'!$K$5:$K$104,"Valide")-SUMIFS('Mouvements'!$G$5:$G$104,'Mouvements'!$F$5:$F$104,$A69,'Mouvements'!$D$5:$D$104,'Paramètres'!$B$9,'Mouvements'!$K$5:$K$104,"Valide"))</f>
        <v/>
      </c>
      <c r="H69" s="35">
        <f>IF($A69="","",SUMIFS('Mouvements'!$G$5:$G$104,'Mouvements'!$F$5:$F$104,$A69,'Mouvements'!$E$5:$E$104,'Paramètres'!$B$10,'Mouvements'!$K$5:$K$104,"Valide")-SUMIFS('Mouvements'!$G$5:$G$104,'Mouvements'!$F$5:$F$104,$A69,'Mouvements'!$D$5:$D$104,'Paramètres'!$B$10,'Mouvements'!$K$5:$K$104,"Valide"))</f>
        <v/>
      </c>
      <c r="I69" s="35">
        <f>IF($A69="","",SUMIFS('Mouvements'!$G$5:$G$104,'Mouvements'!$F$5:$F$104,$A69,'Mouvements'!$E$5:$E$104,'Paramètres'!$B$11,'Mouvements'!$K$5:$K$104,"Valide")-SUMIFS('Mouvements'!$G$5:$G$104,'Mouvements'!$F$5:$F$104,$A69,'Mouvements'!$D$5:$D$104,'Paramètres'!$B$11,'Mouvements'!$K$5:$K$104,"Valide"))</f>
        <v/>
      </c>
      <c r="J69" s="35">
        <f>IF($A69="","",SUM($G69:$I69))</f>
        <v/>
      </c>
      <c r="K69" s="46">
        <f>IF($A69="","",IFERROR($J69*$E69,0))</f>
        <v/>
      </c>
      <c r="L69" s="37">
        <f>IF($A69="","",IF($J69&lt;0,"Stock négatif",IF($J69&lt;=$F69,"À commander","OK")))</f>
        <v/>
      </c>
    </row>
    <row r="70">
      <c r="A70" s="33" t="n"/>
      <c r="B70" s="33" t="n"/>
      <c r="C70" s="33" t="n"/>
      <c r="D70" s="33" t="n"/>
      <c r="E70" s="45" t="n"/>
      <c r="F70" s="33" t="n"/>
      <c r="G70" s="35">
        <f>IF($A70="","",SUMIFS('Mouvements'!$G$5:$G$104,'Mouvements'!$F$5:$F$104,$A70,'Mouvements'!$E$5:$E$104,'Paramètres'!$B$9,'Mouvements'!$K$5:$K$104,"Valide")-SUMIFS('Mouvements'!$G$5:$G$104,'Mouvements'!$F$5:$F$104,$A70,'Mouvements'!$D$5:$D$104,'Paramètres'!$B$9,'Mouvements'!$K$5:$K$104,"Valide"))</f>
        <v/>
      </c>
      <c r="H70" s="35">
        <f>IF($A70="","",SUMIFS('Mouvements'!$G$5:$G$104,'Mouvements'!$F$5:$F$104,$A70,'Mouvements'!$E$5:$E$104,'Paramètres'!$B$10,'Mouvements'!$K$5:$K$104,"Valide")-SUMIFS('Mouvements'!$G$5:$G$104,'Mouvements'!$F$5:$F$104,$A70,'Mouvements'!$D$5:$D$104,'Paramètres'!$B$10,'Mouvements'!$K$5:$K$104,"Valide"))</f>
        <v/>
      </c>
      <c r="I70" s="35">
        <f>IF($A70="","",SUMIFS('Mouvements'!$G$5:$G$104,'Mouvements'!$F$5:$F$104,$A70,'Mouvements'!$E$5:$E$104,'Paramètres'!$B$11,'Mouvements'!$K$5:$K$104,"Valide")-SUMIFS('Mouvements'!$G$5:$G$104,'Mouvements'!$F$5:$F$104,$A70,'Mouvements'!$D$5:$D$104,'Paramètres'!$B$11,'Mouvements'!$K$5:$K$104,"Valide"))</f>
        <v/>
      </c>
      <c r="J70" s="35">
        <f>IF($A70="","",SUM($G70:$I70))</f>
        <v/>
      </c>
      <c r="K70" s="46">
        <f>IF($A70="","",IFERROR($J70*$E70,0))</f>
        <v/>
      </c>
      <c r="L70" s="37">
        <f>IF($A70="","",IF($J70&lt;0,"Stock négatif",IF($J70&lt;=$F70,"À commander","OK")))</f>
        <v/>
      </c>
    </row>
    <row r="71">
      <c r="A71" s="33" t="n"/>
      <c r="B71" s="33" t="n"/>
      <c r="C71" s="33" t="n"/>
      <c r="D71" s="33" t="n"/>
      <c r="E71" s="45" t="n"/>
      <c r="F71" s="33" t="n"/>
      <c r="G71" s="35">
        <f>IF($A71="","",SUMIFS('Mouvements'!$G$5:$G$104,'Mouvements'!$F$5:$F$104,$A71,'Mouvements'!$E$5:$E$104,'Paramètres'!$B$9,'Mouvements'!$K$5:$K$104,"Valide")-SUMIFS('Mouvements'!$G$5:$G$104,'Mouvements'!$F$5:$F$104,$A71,'Mouvements'!$D$5:$D$104,'Paramètres'!$B$9,'Mouvements'!$K$5:$K$104,"Valide"))</f>
        <v/>
      </c>
      <c r="H71" s="35">
        <f>IF($A71="","",SUMIFS('Mouvements'!$G$5:$G$104,'Mouvements'!$F$5:$F$104,$A71,'Mouvements'!$E$5:$E$104,'Paramètres'!$B$10,'Mouvements'!$K$5:$K$104,"Valide")-SUMIFS('Mouvements'!$G$5:$G$104,'Mouvements'!$F$5:$F$104,$A71,'Mouvements'!$D$5:$D$104,'Paramètres'!$B$10,'Mouvements'!$K$5:$K$104,"Valide"))</f>
        <v/>
      </c>
      <c r="I71" s="35">
        <f>IF($A71="","",SUMIFS('Mouvements'!$G$5:$G$104,'Mouvements'!$F$5:$F$104,$A71,'Mouvements'!$E$5:$E$104,'Paramètres'!$B$11,'Mouvements'!$K$5:$K$104,"Valide")-SUMIFS('Mouvements'!$G$5:$G$104,'Mouvements'!$F$5:$F$104,$A71,'Mouvements'!$D$5:$D$104,'Paramètres'!$B$11,'Mouvements'!$K$5:$K$104,"Valide"))</f>
        <v/>
      </c>
      <c r="J71" s="35">
        <f>IF($A71="","",SUM($G71:$I71))</f>
        <v/>
      </c>
      <c r="K71" s="46">
        <f>IF($A71="","",IFERROR($J71*$E71,0))</f>
        <v/>
      </c>
      <c r="L71" s="37">
        <f>IF($A71="","",IF($J71&lt;0,"Stock négatif",IF($J71&lt;=$F71,"À commander","OK")))</f>
        <v/>
      </c>
    </row>
    <row r="72">
      <c r="A72" s="33" t="n"/>
      <c r="B72" s="33" t="n"/>
      <c r="C72" s="33" t="n"/>
      <c r="D72" s="33" t="n"/>
      <c r="E72" s="45" t="n"/>
      <c r="F72" s="33" t="n"/>
      <c r="G72" s="35">
        <f>IF($A72="","",SUMIFS('Mouvements'!$G$5:$G$104,'Mouvements'!$F$5:$F$104,$A72,'Mouvements'!$E$5:$E$104,'Paramètres'!$B$9,'Mouvements'!$K$5:$K$104,"Valide")-SUMIFS('Mouvements'!$G$5:$G$104,'Mouvements'!$F$5:$F$104,$A72,'Mouvements'!$D$5:$D$104,'Paramètres'!$B$9,'Mouvements'!$K$5:$K$104,"Valide"))</f>
        <v/>
      </c>
      <c r="H72" s="35">
        <f>IF($A72="","",SUMIFS('Mouvements'!$G$5:$G$104,'Mouvements'!$F$5:$F$104,$A72,'Mouvements'!$E$5:$E$104,'Paramètres'!$B$10,'Mouvements'!$K$5:$K$104,"Valide")-SUMIFS('Mouvements'!$G$5:$G$104,'Mouvements'!$F$5:$F$104,$A72,'Mouvements'!$D$5:$D$104,'Paramètres'!$B$10,'Mouvements'!$K$5:$K$104,"Valide"))</f>
        <v/>
      </c>
      <c r="I72" s="35">
        <f>IF($A72="","",SUMIFS('Mouvements'!$G$5:$G$104,'Mouvements'!$F$5:$F$104,$A72,'Mouvements'!$E$5:$E$104,'Paramètres'!$B$11,'Mouvements'!$K$5:$K$104,"Valide")-SUMIFS('Mouvements'!$G$5:$G$104,'Mouvements'!$F$5:$F$104,$A72,'Mouvements'!$D$5:$D$104,'Paramètres'!$B$11,'Mouvements'!$K$5:$K$104,"Valide"))</f>
        <v/>
      </c>
      <c r="J72" s="35">
        <f>IF($A72="","",SUM($G72:$I72))</f>
        <v/>
      </c>
      <c r="K72" s="46">
        <f>IF($A72="","",IFERROR($J72*$E72,0))</f>
        <v/>
      </c>
      <c r="L72" s="37">
        <f>IF($A72="","",IF($J72&lt;0,"Stock négatif",IF($J72&lt;=$F72,"À commander","OK")))</f>
        <v/>
      </c>
    </row>
    <row r="73">
      <c r="A73" s="33" t="n"/>
      <c r="B73" s="33" t="n"/>
      <c r="C73" s="33" t="n"/>
      <c r="D73" s="33" t="n"/>
      <c r="E73" s="45" t="n"/>
      <c r="F73" s="33" t="n"/>
      <c r="G73" s="35">
        <f>IF($A73="","",SUMIFS('Mouvements'!$G$5:$G$104,'Mouvements'!$F$5:$F$104,$A73,'Mouvements'!$E$5:$E$104,'Paramètres'!$B$9,'Mouvements'!$K$5:$K$104,"Valide")-SUMIFS('Mouvements'!$G$5:$G$104,'Mouvements'!$F$5:$F$104,$A73,'Mouvements'!$D$5:$D$104,'Paramètres'!$B$9,'Mouvements'!$K$5:$K$104,"Valide"))</f>
        <v/>
      </c>
      <c r="H73" s="35">
        <f>IF($A73="","",SUMIFS('Mouvements'!$G$5:$G$104,'Mouvements'!$F$5:$F$104,$A73,'Mouvements'!$E$5:$E$104,'Paramètres'!$B$10,'Mouvements'!$K$5:$K$104,"Valide")-SUMIFS('Mouvements'!$G$5:$G$104,'Mouvements'!$F$5:$F$104,$A73,'Mouvements'!$D$5:$D$104,'Paramètres'!$B$10,'Mouvements'!$K$5:$K$104,"Valide"))</f>
        <v/>
      </c>
      <c r="I73" s="35">
        <f>IF($A73="","",SUMIFS('Mouvements'!$G$5:$G$104,'Mouvements'!$F$5:$F$104,$A73,'Mouvements'!$E$5:$E$104,'Paramètres'!$B$11,'Mouvements'!$K$5:$K$104,"Valide")-SUMIFS('Mouvements'!$G$5:$G$104,'Mouvements'!$F$5:$F$104,$A73,'Mouvements'!$D$5:$D$104,'Paramètres'!$B$11,'Mouvements'!$K$5:$K$104,"Valide"))</f>
        <v/>
      </c>
      <c r="J73" s="35">
        <f>IF($A73="","",SUM($G73:$I73))</f>
        <v/>
      </c>
      <c r="K73" s="46">
        <f>IF($A73="","",IFERROR($J73*$E73,0))</f>
        <v/>
      </c>
      <c r="L73" s="37">
        <f>IF($A73="","",IF($J73&lt;0,"Stock négatif",IF($J73&lt;=$F73,"À commander","OK")))</f>
        <v/>
      </c>
    </row>
    <row r="74">
      <c r="A74" s="33" t="n"/>
      <c r="B74" s="33" t="n"/>
      <c r="C74" s="33" t="n"/>
      <c r="D74" s="33" t="n"/>
      <c r="E74" s="45" t="n"/>
      <c r="F74" s="33" t="n"/>
      <c r="G74" s="35">
        <f>IF($A74="","",SUMIFS('Mouvements'!$G$5:$G$104,'Mouvements'!$F$5:$F$104,$A74,'Mouvements'!$E$5:$E$104,'Paramètres'!$B$9,'Mouvements'!$K$5:$K$104,"Valide")-SUMIFS('Mouvements'!$G$5:$G$104,'Mouvements'!$F$5:$F$104,$A74,'Mouvements'!$D$5:$D$104,'Paramètres'!$B$9,'Mouvements'!$K$5:$K$104,"Valide"))</f>
        <v/>
      </c>
      <c r="H74" s="35">
        <f>IF($A74="","",SUMIFS('Mouvements'!$G$5:$G$104,'Mouvements'!$F$5:$F$104,$A74,'Mouvements'!$E$5:$E$104,'Paramètres'!$B$10,'Mouvements'!$K$5:$K$104,"Valide")-SUMIFS('Mouvements'!$G$5:$G$104,'Mouvements'!$F$5:$F$104,$A74,'Mouvements'!$D$5:$D$104,'Paramètres'!$B$10,'Mouvements'!$K$5:$K$104,"Valide"))</f>
        <v/>
      </c>
      <c r="I74" s="35">
        <f>IF($A74="","",SUMIFS('Mouvements'!$G$5:$G$104,'Mouvements'!$F$5:$F$104,$A74,'Mouvements'!$E$5:$E$104,'Paramètres'!$B$11,'Mouvements'!$K$5:$K$104,"Valide")-SUMIFS('Mouvements'!$G$5:$G$104,'Mouvements'!$F$5:$F$104,$A74,'Mouvements'!$D$5:$D$104,'Paramètres'!$B$11,'Mouvements'!$K$5:$K$104,"Valide"))</f>
        <v/>
      </c>
      <c r="J74" s="35">
        <f>IF($A74="","",SUM($G74:$I74))</f>
        <v/>
      </c>
      <c r="K74" s="46">
        <f>IF($A74="","",IFERROR($J74*$E74,0))</f>
        <v/>
      </c>
      <c r="L74" s="37">
        <f>IF($A74="","",IF($J74&lt;0,"Stock négatif",IF($J74&lt;=$F74,"À commander","OK")))</f>
        <v/>
      </c>
    </row>
    <row r="75">
      <c r="A75" s="33" t="n"/>
      <c r="B75" s="33" t="n"/>
      <c r="C75" s="33" t="n"/>
      <c r="D75" s="33" t="n"/>
      <c r="E75" s="45" t="n"/>
      <c r="F75" s="33" t="n"/>
      <c r="G75" s="35">
        <f>IF($A75="","",SUMIFS('Mouvements'!$G$5:$G$104,'Mouvements'!$F$5:$F$104,$A75,'Mouvements'!$E$5:$E$104,'Paramètres'!$B$9,'Mouvements'!$K$5:$K$104,"Valide")-SUMIFS('Mouvements'!$G$5:$G$104,'Mouvements'!$F$5:$F$104,$A75,'Mouvements'!$D$5:$D$104,'Paramètres'!$B$9,'Mouvements'!$K$5:$K$104,"Valide"))</f>
        <v/>
      </c>
      <c r="H75" s="35">
        <f>IF($A75="","",SUMIFS('Mouvements'!$G$5:$G$104,'Mouvements'!$F$5:$F$104,$A75,'Mouvements'!$E$5:$E$104,'Paramètres'!$B$10,'Mouvements'!$K$5:$K$104,"Valide")-SUMIFS('Mouvements'!$G$5:$G$104,'Mouvements'!$F$5:$F$104,$A75,'Mouvements'!$D$5:$D$104,'Paramètres'!$B$10,'Mouvements'!$K$5:$K$104,"Valide"))</f>
        <v/>
      </c>
      <c r="I75" s="35">
        <f>IF($A75="","",SUMIFS('Mouvements'!$G$5:$G$104,'Mouvements'!$F$5:$F$104,$A75,'Mouvements'!$E$5:$E$104,'Paramètres'!$B$11,'Mouvements'!$K$5:$K$104,"Valide")-SUMIFS('Mouvements'!$G$5:$G$104,'Mouvements'!$F$5:$F$104,$A75,'Mouvements'!$D$5:$D$104,'Paramètres'!$B$11,'Mouvements'!$K$5:$K$104,"Valide"))</f>
        <v/>
      </c>
      <c r="J75" s="35">
        <f>IF($A75="","",SUM($G75:$I75))</f>
        <v/>
      </c>
      <c r="K75" s="46">
        <f>IF($A75="","",IFERROR($J75*$E75,0))</f>
        <v/>
      </c>
      <c r="L75" s="37">
        <f>IF($A75="","",IF($J75&lt;0,"Stock négatif",IF($J75&lt;=$F75,"À commander","OK")))</f>
        <v/>
      </c>
    </row>
    <row r="76">
      <c r="A76" s="33" t="n"/>
      <c r="B76" s="33" t="n"/>
      <c r="C76" s="33" t="n"/>
      <c r="D76" s="33" t="n"/>
      <c r="E76" s="45" t="n"/>
      <c r="F76" s="33" t="n"/>
      <c r="G76" s="35">
        <f>IF($A76="","",SUMIFS('Mouvements'!$G$5:$G$104,'Mouvements'!$F$5:$F$104,$A76,'Mouvements'!$E$5:$E$104,'Paramètres'!$B$9,'Mouvements'!$K$5:$K$104,"Valide")-SUMIFS('Mouvements'!$G$5:$G$104,'Mouvements'!$F$5:$F$104,$A76,'Mouvements'!$D$5:$D$104,'Paramètres'!$B$9,'Mouvements'!$K$5:$K$104,"Valide"))</f>
        <v/>
      </c>
      <c r="H76" s="35">
        <f>IF($A76="","",SUMIFS('Mouvements'!$G$5:$G$104,'Mouvements'!$F$5:$F$104,$A76,'Mouvements'!$E$5:$E$104,'Paramètres'!$B$10,'Mouvements'!$K$5:$K$104,"Valide")-SUMIFS('Mouvements'!$G$5:$G$104,'Mouvements'!$F$5:$F$104,$A76,'Mouvements'!$D$5:$D$104,'Paramètres'!$B$10,'Mouvements'!$K$5:$K$104,"Valide"))</f>
        <v/>
      </c>
      <c r="I76" s="35">
        <f>IF($A76="","",SUMIFS('Mouvements'!$G$5:$G$104,'Mouvements'!$F$5:$F$104,$A76,'Mouvements'!$E$5:$E$104,'Paramètres'!$B$11,'Mouvements'!$K$5:$K$104,"Valide")-SUMIFS('Mouvements'!$G$5:$G$104,'Mouvements'!$F$5:$F$104,$A76,'Mouvements'!$D$5:$D$104,'Paramètres'!$B$11,'Mouvements'!$K$5:$K$104,"Valide"))</f>
        <v/>
      </c>
      <c r="J76" s="35">
        <f>IF($A76="","",SUM($G76:$I76))</f>
        <v/>
      </c>
      <c r="K76" s="46">
        <f>IF($A76="","",IFERROR($J76*$E76,0))</f>
        <v/>
      </c>
      <c r="L76" s="37">
        <f>IF($A76="","",IF($J76&lt;0,"Stock négatif",IF($J76&lt;=$F76,"À commander","OK")))</f>
        <v/>
      </c>
    </row>
    <row r="77">
      <c r="A77" s="33" t="n"/>
      <c r="B77" s="33" t="n"/>
      <c r="C77" s="33" t="n"/>
      <c r="D77" s="33" t="n"/>
      <c r="E77" s="45" t="n"/>
      <c r="F77" s="33" t="n"/>
      <c r="G77" s="35">
        <f>IF($A77="","",SUMIFS('Mouvements'!$G$5:$G$104,'Mouvements'!$F$5:$F$104,$A77,'Mouvements'!$E$5:$E$104,'Paramètres'!$B$9,'Mouvements'!$K$5:$K$104,"Valide")-SUMIFS('Mouvements'!$G$5:$G$104,'Mouvements'!$F$5:$F$104,$A77,'Mouvements'!$D$5:$D$104,'Paramètres'!$B$9,'Mouvements'!$K$5:$K$104,"Valide"))</f>
        <v/>
      </c>
      <c r="H77" s="35">
        <f>IF($A77="","",SUMIFS('Mouvements'!$G$5:$G$104,'Mouvements'!$F$5:$F$104,$A77,'Mouvements'!$E$5:$E$104,'Paramètres'!$B$10,'Mouvements'!$K$5:$K$104,"Valide")-SUMIFS('Mouvements'!$G$5:$G$104,'Mouvements'!$F$5:$F$104,$A77,'Mouvements'!$D$5:$D$104,'Paramètres'!$B$10,'Mouvements'!$K$5:$K$104,"Valide"))</f>
        <v/>
      </c>
      <c r="I77" s="35">
        <f>IF($A77="","",SUMIFS('Mouvements'!$G$5:$G$104,'Mouvements'!$F$5:$F$104,$A77,'Mouvements'!$E$5:$E$104,'Paramètres'!$B$11,'Mouvements'!$K$5:$K$104,"Valide")-SUMIFS('Mouvements'!$G$5:$G$104,'Mouvements'!$F$5:$F$104,$A77,'Mouvements'!$D$5:$D$104,'Paramètres'!$B$11,'Mouvements'!$K$5:$K$104,"Valide"))</f>
        <v/>
      </c>
      <c r="J77" s="35">
        <f>IF($A77="","",SUM($G77:$I77))</f>
        <v/>
      </c>
      <c r="K77" s="46">
        <f>IF($A77="","",IFERROR($J77*$E77,0))</f>
        <v/>
      </c>
      <c r="L77" s="37">
        <f>IF($A77="","",IF($J77&lt;0,"Stock négatif",IF($J77&lt;=$F77,"À commander","OK")))</f>
        <v/>
      </c>
    </row>
    <row r="78">
      <c r="A78" s="33" t="n"/>
      <c r="B78" s="33" t="n"/>
      <c r="C78" s="33" t="n"/>
      <c r="D78" s="33" t="n"/>
      <c r="E78" s="45" t="n"/>
      <c r="F78" s="33" t="n"/>
      <c r="G78" s="35">
        <f>IF($A78="","",SUMIFS('Mouvements'!$G$5:$G$104,'Mouvements'!$F$5:$F$104,$A78,'Mouvements'!$E$5:$E$104,'Paramètres'!$B$9,'Mouvements'!$K$5:$K$104,"Valide")-SUMIFS('Mouvements'!$G$5:$G$104,'Mouvements'!$F$5:$F$104,$A78,'Mouvements'!$D$5:$D$104,'Paramètres'!$B$9,'Mouvements'!$K$5:$K$104,"Valide"))</f>
        <v/>
      </c>
      <c r="H78" s="35">
        <f>IF($A78="","",SUMIFS('Mouvements'!$G$5:$G$104,'Mouvements'!$F$5:$F$104,$A78,'Mouvements'!$E$5:$E$104,'Paramètres'!$B$10,'Mouvements'!$K$5:$K$104,"Valide")-SUMIFS('Mouvements'!$G$5:$G$104,'Mouvements'!$F$5:$F$104,$A78,'Mouvements'!$D$5:$D$104,'Paramètres'!$B$10,'Mouvements'!$K$5:$K$104,"Valide"))</f>
        <v/>
      </c>
      <c r="I78" s="35">
        <f>IF($A78="","",SUMIFS('Mouvements'!$G$5:$G$104,'Mouvements'!$F$5:$F$104,$A78,'Mouvements'!$E$5:$E$104,'Paramètres'!$B$11,'Mouvements'!$K$5:$K$104,"Valide")-SUMIFS('Mouvements'!$G$5:$G$104,'Mouvements'!$F$5:$F$104,$A78,'Mouvements'!$D$5:$D$104,'Paramètres'!$B$11,'Mouvements'!$K$5:$K$104,"Valide"))</f>
        <v/>
      </c>
      <c r="J78" s="35">
        <f>IF($A78="","",SUM($G78:$I78))</f>
        <v/>
      </c>
      <c r="K78" s="46">
        <f>IF($A78="","",IFERROR($J78*$E78,0))</f>
        <v/>
      </c>
      <c r="L78" s="37">
        <f>IF($A78="","",IF($J78&lt;0,"Stock négatif",IF($J78&lt;=$F78,"À commander","OK")))</f>
        <v/>
      </c>
    </row>
    <row r="79">
      <c r="A79" s="33" t="n"/>
      <c r="B79" s="33" t="n"/>
      <c r="C79" s="33" t="n"/>
      <c r="D79" s="33" t="n"/>
      <c r="E79" s="45" t="n"/>
      <c r="F79" s="33" t="n"/>
      <c r="G79" s="35">
        <f>IF($A79="","",SUMIFS('Mouvements'!$G$5:$G$104,'Mouvements'!$F$5:$F$104,$A79,'Mouvements'!$E$5:$E$104,'Paramètres'!$B$9,'Mouvements'!$K$5:$K$104,"Valide")-SUMIFS('Mouvements'!$G$5:$G$104,'Mouvements'!$F$5:$F$104,$A79,'Mouvements'!$D$5:$D$104,'Paramètres'!$B$9,'Mouvements'!$K$5:$K$104,"Valide"))</f>
        <v/>
      </c>
      <c r="H79" s="35">
        <f>IF($A79="","",SUMIFS('Mouvements'!$G$5:$G$104,'Mouvements'!$F$5:$F$104,$A79,'Mouvements'!$E$5:$E$104,'Paramètres'!$B$10,'Mouvements'!$K$5:$K$104,"Valide")-SUMIFS('Mouvements'!$G$5:$G$104,'Mouvements'!$F$5:$F$104,$A79,'Mouvements'!$D$5:$D$104,'Paramètres'!$B$10,'Mouvements'!$K$5:$K$104,"Valide"))</f>
        <v/>
      </c>
      <c r="I79" s="35">
        <f>IF($A79="","",SUMIFS('Mouvements'!$G$5:$G$104,'Mouvements'!$F$5:$F$104,$A79,'Mouvements'!$E$5:$E$104,'Paramètres'!$B$11,'Mouvements'!$K$5:$K$104,"Valide")-SUMIFS('Mouvements'!$G$5:$G$104,'Mouvements'!$F$5:$F$104,$A79,'Mouvements'!$D$5:$D$104,'Paramètres'!$B$11,'Mouvements'!$K$5:$K$104,"Valide"))</f>
        <v/>
      </c>
      <c r="J79" s="35">
        <f>IF($A79="","",SUM($G79:$I79))</f>
        <v/>
      </c>
      <c r="K79" s="46">
        <f>IF($A79="","",IFERROR($J79*$E79,0))</f>
        <v/>
      </c>
      <c r="L79" s="37">
        <f>IF($A79="","",IF($J79&lt;0,"Stock négatif",IF($J79&lt;=$F79,"À commander","OK")))</f>
        <v/>
      </c>
    </row>
    <row r="80">
      <c r="A80" s="33" t="n"/>
      <c r="B80" s="33" t="n"/>
      <c r="C80" s="33" t="n"/>
      <c r="D80" s="33" t="n"/>
      <c r="E80" s="45" t="n"/>
      <c r="F80" s="33" t="n"/>
      <c r="G80" s="35">
        <f>IF($A80="","",SUMIFS('Mouvements'!$G$5:$G$104,'Mouvements'!$F$5:$F$104,$A80,'Mouvements'!$E$5:$E$104,'Paramètres'!$B$9,'Mouvements'!$K$5:$K$104,"Valide")-SUMIFS('Mouvements'!$G$5:$G$104,'Mouvements'!$F$5:$F$104,$A80,'Mouvements'!$D$5:$D$104,'Paramètres'!$B$9,'Mouvements'!$K$5:$K$104,"Valide"))</f>
        <v/>
      </c>
      <c r="H80" s="35">
        <f>IF($A80="","",SUMIFS('Mouvements'!$G$5:$G$104,'Mouvements'!$F$5:$F$104,$A80,'Mouvements'!$E$5:$E$104,'Paramètres'!$B$10,'Mouvements'!$K$5:$K$104,"Valide")-SUMIFS('Mouvements'!$G$5:$G$104,'Mouvements'!$F$5:$F$104,$A80,'Mouvements'!$D$5:$D$104,'Paramètres'!$B$10,'Mouvements'!$K$5:$K$104,"Valide"))</f>
        <v/>
      </c>
      <c r="I80" s="35">
        <f>IF($A80="","",SUMIFS('Mouvements'!$G$5:$G$104,'Mouvements'!$F$5:$F$104,$A80,'Mouvements'!$E$5:$E$104,'Paramètres'!$B$11,'Mouvements'!$K$5:$K$104,"Valide")-SUMIFS('Mouvements'!$G$5:$G$104,'Mouvements'!$F$5:$F$104,$A80,'Mouvements'!$D$5:$D$104,'Paramètres'!$B$11,'Mouvements'!$K$5:$K$104,"Valide"))</f>
        <v/>
      </c>
      <c r="J80" s="35">
        <f>IF($A80="","",SUM($G80:$I80))</f>
        <v/>
      </c>
      <c r="K80" s="46">
        <f>IF($A80="","",IFERROR($J80*$E80,0))</f>
        <v/>
      </c>
      <c r="L80" s="37">
        <f>IF($A80="","",IF($J80&lt;0,"Stock négatif",IF($J80&lt;=$F80,"À commander","OK")))</f>
        <v/>
      </c>
    </row>
    <row r="81">
      <c r="A81" s="33" t="n"/>
      <c r="B81" s="33" t="n"/>
      <c r="C81" s="33" t="n"/>
      <c r="D81" s="33" t="n"/>
      <c r="E81" s="45" t="n"/>
      <c r="F81" s="33" t="n"/>
      <c r="G81" s="35">
        <f>IF($A81="","",SUMIFS('Mouvements'!$G$5:$G$104,'Mouvements'!$F$5:$F$104,$A81,'Mouvements'!$E$5:$E$104,'Paramètres'!$B$9,'Mouvements'!$K$5:$K$104,"Valide")-SUMIFS('Mouvements'!$G$5:$G$104,'Mouvements'!$F$5:$F$104,$A81,'Mouvements'!$D$5:$D$104,'Paramètres'!$B$9,'Mouvements'!$K$5:$K$104,"Valide"))</f>
        <v/>
      </c>
      <c r="H81" s="35">
        <f>IF($A81="","",SUMIFS('Mouvements'!$G$5:$G$104,'Mouvements'!$F$5:$F$104,$A81,'Mouvements'!$E$5:$E$104,'Paramètres'!$B$10,'Mouvements'!$K$5:$K$104,"Valide")-SUMIFS('Mouvements'!$G$5:$G$104,'Mouvements'!$F$5:$F$104,$A81,'Mouvements'!$D$5:$D$104,'Paramètres'!$B$10,'Mouvements'!$K$5:$K$104,"Valide"))</f>
        <v/>
      </c>
      <c r="I81" s="35">
        <f>IF($A81="","",SUMIFS('Mouvements'!$G$5:$G$104,'Mouvements'!$F$5:$F$104,$A81,'Mouvements'!$E$5:$E$104,'Paramètres'!$B$11,'Mouvements'!$K$5:$K$104,"Valide")-SUMIFS('Mouvements'!$G$5:$G$104,'Mouvements'!$F$5:$F$104,$A81,'Mouvements'!$D$5:$D$104,'Paramètres'!$B$11,'Mouvements'!$K$5:$K$104,"Valide"))</f>
        <v/>
      </c>
      <c r="J81" s="35">
        <f>IF($A81="","",SUM($G81:$I81))</f>
        <v/>
      </c>
      <c r="K81" s="46">
        <f>IF($A81="","",IFERROR($J81*$E81,0))</f>
        <v/>
      </c>
      <c r="L81" s="37">
        <f>IF($A81="","",IF($J81&lt;0,"Stock négatif",IF($J81&lt;=$F81,"À commander","OK")))</f>
        <v/>
      </c>
    </row>
    <row r="82">
      <c r="A82" s="33" t="n"/>
      <c r="B82" s="33" t="n"/>
      <c r="C82" s="33" t="n"/>
      <c r="D82" s="33" t="n"/>
      <c r="E82" s="45" t="n"/>
      <c r="F82" s="33" t="n"/>
      <c r="G82" s="35">
        <f>IF($A82="","",SUMIFS('Mouvements'!$G$5:$G$104,'Mouvements'!$F$5:$F$104,$A82,'Mouvements'!$E$5:$E$104,'Paramètres'!$B$9,'Mouvements'!$K$5:$K$104,"Valide")-SUMIFS('Mouvements'!$G$5:$G$104,'Mouvements'!$F$5:$F$104,$A82,'Mouvements'!$D$5:$D$104,'Paramètres'!$B$9,'Mouvements'!$K$5:$K$104,"Valide"))</f>
        <v/>
      </c>
      <c r="H82" s="35">
        <f>IF($A82="","",SUMIFS('Mouvements'!$G$5:$G$104,'Mouvements'!$F$5:$F$104,$A82,'Mouvements'!$E$5:$E$104,'Paramètres'!$B$10,'Mouvements'!$K$5:$K$104,"Valide")-SUMIFS('Mouvements'!$G$5:$G$104,'Mouvements'!$F$5:$F$104,$A82,'Mouvements'!$D$5:$D$104,'Paramètres'!$B$10,'Mouvements'!$K$5:$K$104,"Valide"))</f>
        <v/>
      </c>
      <c r="I82" s="35">
        <f>IF($A82="","",SUMIFS('Mouvements'!$G$5:$G$104,'Mouvements'!$F$5:$F$104,$A82,'Mouvements'!$E$5:$E$104,'Paramètres'!$B$11,'Mouvements'!$K$5:$K$104,"Valide")-SUMIFS('Mouvements'!$G$5:$G$104,'Mouvements'!$F$5:$F$104,$A82,'Mouvements'!$D$5:$D$104,'Paramètres'!$B$11,'Mouvements'!$K$5:$K$104,"Valide"))</f>
        <v/>
      </c>
      <c r="J82" s="35">
        <f>IF($A82="","",SUM($G82:$I82))</f>
        <v/>
      </c>
      <c r="K82" s="46">
        <f>IF($A82="","",IFERROR($J82*$E82,0))</f>
        <v/>
      </c>
      <c r="L82" s="37">
        <f>IF($A82="","",IF($J82&lt;0,"Stock négatif",IF($J82&lt;=$F82,"À commander","OK")))</f>
        <v/>
      </c>
    </row>
    <row r="83">
      <c r="A83" s="33" t="n"/>
      <c r="B83" s="33" t="n"/>
      <c r="C83" s="33" t="n"/>
      <c r="D83" s="33" t="n"/>
      <c r="E83" s="45" t="n"/>
      <c r="F83" s="33" t="n"/>
      <c r="G83" s="35">
        <f>IF($A83="","",SUMIFS('Mouvements'!$G$5:$G$104,'Mouvements'!$F$5:$F$104,$A83,'Mouvements'!$E$5:$E$104,'Paramètres'!$B$9,'Mouvements'!$K$5:$K$104,"Valide")-SUMIFS('Mouvements'!$G$5:$G$104,'Mouvements'!$F$5:$F$104,$A83,'Mouvements'!$D$5:$D$104,'Paramètres'!$B$9,'Mouvements'!$K$5:$K$104,"Valide"))</f>
        <v/>
      </c>
      <c r="H83" s="35">
        <f>IF($A83="","",SUMIFS('Mouvements'!$G$5:$G$104,'Mouvements'!$F$5:$F$104,$A83,'Mouvements'!$E$5:$E$104,'Paramètres'!$B$10,'Mouvements'!$K$5:$K$104,"Valide")-SUMIFS('Mouvements'!$G$5:$G$104,'Mouvements'!$F$5:$F$104,$A83,'Mouvements'!$D$5:$D$104,'Paramètres'!$B$10,'Mouvements'!$K$5:$K$104,"Valide"))</f>
        <v/>
      </c>
      <c r="I83" s="35">
        <f>IF($A83="","",SUMIFS('Mouvements'!$G$5:$G$104,'Mouvements'!$F$5:$F$104,$A83,'Mouvements'!$E$5:$E$104,'Paramètres'!$B$11,'Mouvements'!$K$5:$K$104,"Valide")-SUMIFS('Mouvements'!$G$5:$G$104,'Mouvements'!$F$5:$F$104,$A83,'Mouvements'!$D$5:$D$104,'Paramètres'!$B$11,'Mouvements'!$K$5:$K$104,"Valide"))</f>
        <v/>
      </c>
      <c r="J83" s="35">
        <f>IF($A83="","",SUM($G83:$I83))</f>
        <v/>
      </c>
      <c r="K83" s="46">
        <f>IF($A83="","",IFERROR($J83*$E83,0))</f>
        <v/>
      </c>
      <c r="L83" s="37">
        <f>IF($A83="","",IF($J83&lt;0,"Stock négatif",IF($J83&lt;=$F83,"À commander","OK")))</f>
        <v/>
      </c>
    </row>
    <row r="84">
      <c r="A84" s="33" t="n"/>
      <c r="B84" s="33" t="n"/>
      <c r="C84" s="33" t="n"/>
      <c r="D84" s="33" t="n"/>
      <c r="E84" s="45" t="n"/>
      <c r="F84" s="33" t="n"/>
      <c r="G84" s="35">
        <f>IF($A84="","",SUMIFS('Mouvements'!$G$5:$G$104,'Mouvements'!$F$5:$F$104,$A84,'Mouvements'!$E$5:$E$104,'Paramètres'!$B$9,'Mouvements'!$K$5:$K$104,"Valide")-SUMIFS('Mouvements'!$G$5:$G$104,'Mouvements'!$F$5:$F$104,$A84,'Mouvements'!$D$5:$D$104,'Paramètres'!$B$9,'Mouvements'!$K$5:$K$104,"Valide"))</f>
        <v/>
      </c>
      <c r="H84" s="35">
        <f>IF($A84="","",SUMIFS('Mouvements'!$G$5:$G$104,'Mouvements'!$F$5:$F$104,$A84,'Mouvements'!$E$5:$E$104,'Paramètres'!$B$10,'Mouvements'!$K$5:$K$104,"Valide")-SUMIFS('Mouvements'!$G$5:$G$104,'Mouvements'!$F$5:$F$104,$A84,'Mouvements'!$D$5:$D$104,'Paramètres'!$B$10,'Mouvements'!$K$5:$K$104,"Valide"))</f>
        <v/>
      </c>
      <c r="I84" s="35">
        <f>IF($A84="","",SUMIFS('Mouvements'!$G$5:$G$104,'Mouvements'!$F$5:$F$104,$A84,'Mouvements'!$E$5:$E$104,'Paramètres'!$B$11,'Mouvements'!$K$5:$K$104,"Valide")-SUMIFS('Mouvements'!$G$5:$G$104,'Mouvements'!$F$5:$F$104,$A84,'Mouvements'!$D$5:$D$104,'Paramètres'!$B$11,'Mouvements'!$K$5:$K$104,"Valide"))</f>
        <v/>
      </c>
      <c r="J84" s="35">
        <f>IF($A84="","",SUM($G84:$I84))</f>
        <v/>
      </c>
      <c r="K84" s="46">
        <f>IF($A84="","",IFERROR($J84*$E84,0))</f>
        <v/>
      </c>
      <c r="L84" s="37">
        <f>IF($A84="","",IF($J84&lt;0,"Stock négatif",IF($J84&lt;=$F84,"À commander","OK")))</f>
        <v/>
      </c>
    </row>
    <row r="85">
      <c r="A85" s="33" t="n"/>
      <c r="B85" s="33" t="n"/>
      <c r="C85" s="33" t="n"/>
      <c r="D85" s="33" t="n"/>
      <c r="E85" s="45" t="n"/>
      <c r="F85" s="33" t="n"/>
      <c r="G85" s="35">
        <f>IF($A85="","",SUMIFS('Mouvements'!$G$5:$G$104,'Mouvements'!$F$5:$F$104,$A85,'Mouvements'!$E$5:$E$104,'Paramètres'!$B$9,'Mouvements'!$K$5:$K$104,"Valide")-SUMIFS('Mouvements'!$G$5:$G$104,'Mouvements'!$F$5:$F$104,$A85,'Mouvements'!$D$5:$D$104,'Paramètres'!$B$9,'Mouvements'!$K$5:$K$104,"Valide"))</f>
        <v/>
      </c>
      <c r="H85" s="35">
        <f>IF($A85="","",SUMIFS('Mouvements'!$G$5:$G$104,'Mouvements'!$F$5:$F$104,$A85,'Mouvements'!$E$5:$E$104,'Paramètres'!$B$10,'Mouvements'!$K$5:$K$104,"Valide")-SUMIFS('Mouvements'!$G$5:$G$104,'Mouvements'!$F$5:$F$104,$A85,'Mouvements'!$D$5:$D$104,'Paramètres'!$B$10,'Mouvements'!$K$5:$K$104,"Valide"))</f>
        <v/>
      </c>
      <c r="I85" s="35">
        <f>IF($A85="","",SUMIFS('Mouvements'!$G$5:$G$104,'Mouvements'!$F$5:$F$104,$A85,'Mouvements'!$E$5:$E$104,'Paramètres'!$B$11,'Mouvements'!$K$5:$K$104,"Valide")-SUMIFS('Mouvements'!$G$5:$G$104,'Mouvements'!$F$5:$F$104,$A85,'Mouvements'!$D$5:$D$104,'Paramètres'!$B$11,'Mouvements'!$K$5:$K$104,"Valide"))</f>
        <v/>
      </c>
      <c r="J85" s="35">
        <f>IF($A85="","",SUM($G85:$I85))</f>
        <v/>
      </c>
      <c r="K85" s="46">
        <f>IF($A85="","",IFERROR($J85*$E85,0))</f>
        <v/>
      </c>
      <c r="L85" s="37">
        <f>IF($A85="","",IF($J85&lt;0,"Stock négatif",IF($J85&lt;=$F85,"À commander","OK")))</f>
        <v/>
      </c>
    </row>
    <row r="86">
      <c r="A86" s="33" t="n"/>
      <c r="B86" s="33" t="n"/>
      <c r="C86" s="33" t="n"/>
      <c r="D86" s="33" t="n"/>
      <c r="E86" s="45" t="n"/>
      <c r="F86" s="33" t="n"/>
      <c r="G86" s="35">
        <f>IF($A86="","",SUMIFS('Mouvements'!$G$5:$G$104,'Mouvements'!$F$5:$F$104,$A86,'Mouvements'!$E$5:$E$104,'Paramètres'!$B$9,'Mouvements'!$K$5:$K$104,"Valide")-SUMIFS('Mouvements'!$G$5:$G$104,'Mouvements'!$F$5:$F$104,$A86,'Mouvements'!$D$5:$D$104,'Paramètres'!$B$9,'Mouvements'!$K$5:$K$104,"Valide"))</f>
        <v/>
      </c>
      <c r="H86" s="35">
        <f>IF($A86="","",SUMIFS('Mouvements'!$G$5:$G$104,'Mouvements'!$F$5:$F$104,$A86,'Mouvements'!$E$5:$E$104,'Paramètres'!$B$10,'Mouvements'!$K$5:$K$104,"Valide")-SUMIFS('Mouvements'!$G$5:$G$104,'Mouvements'!$F$5:$F$104,$A86,'Mouvements'!$D$5:$D$104,'Paramètres'!$B$10,'Mouvements'!$K$5:$K$104,"Valide"))</f>
        <v/>
      </c>
      <c r="I86" s="35">
        <f>IF($A86="","",SUMIFS('Mouvements'!$G$5:$G$104,'Mouvements'!$F$5:$F$104,$A86,'Mouvements'!$E$5:$E$104,'Paramètres'!$B$11,'Mouvements'!$K$5:$K$104,"Valide")-SUMIFS('Mouvements'!$G$5:$G$104,'Mouvements'!$F$5:$F$104,$A86,'Mouvements'!$D$5:$D$104,'Paramètres'!$B$11,'Mouvements'!$K$5:$K$104,"Valide"))</f>
        <v/>
      </c>
      <c r="J86" s="35">
        <f>IF($A86="","",SUM($G86:$I86))</f>
        <v/>
      </c>
      <c r="K86" s="46">
        <f>IF($A86="","",IFERROR($J86*$E86,0))</f>
        <v/>
      </c>
      <c r="L86" s="37">
        <f>IF($A86="","",IF($J86&lt;0,"Stock négatif",IF($J86&lt;=$F86,"À commander","OK")))</f>
        <v/>
      </c>
    </row>
    <row r="87">
      <c r="A87" s="33" t="n"/>
      <c r="B87" s="33" t="n"/>
      <c r="C87" s="33" t="n"/>
      <c r="D87" s="33" t="n"/>
      <c r="E87" s="45" t="n"/>
      <c r="F87" s="33" t="n"/>
      <c r="G87" s="35">
        <f>IF($A87="","",SUMIFS('Mouvements'!$G$5:$G$104,'Mouvements'!$F$5:$F$104,$A87,'Mouvements'!$E$5:$E$104,'Paramètres'!$B$9,'Mouvements'!$K$5:$K$104,"Valide")-SUMIFS('Mouvements'!$G$5:$G$104,'Mouvements'!$F$5:$F$104,$A87,'Mouvements'!$D$5:$D$104,'Paramètres'!$B$9,'Mouvements'!$K$5:$K$104,"Valide"))</f>
        <v/>
      </c>
      <c r="H87" s="35">
        <f>IF($A87="","",SUMIFS('Mouvements'!$G$5:$G$104,'Mouvements'!$F$5:$F$104,$A87,'Mouvements'!$E$5:$E$104,'Paramètres'!$B$10,'Mouvements'!$K$5:$K$104,"Valide")-SUMIFS('Mouvements'!$G$5:$G$104,'Mouvements'!$F$5:$F$104,$A87,'Mouvements'!$D$5:$D$104,'Paramètres'!$B$10,'Mouvements'!$K$5:$K$104,"Valide"))</f>
        <v/>
      </c>
      <c r="I87" s="35">
        <f>IF($A87="","",SUMIFS('Mouvements'!$G$5:$G$104,'Mouvements'!$F$5:$F$104,$A87,'Mouvements'!$E$5:$E$104,'Paramètres'!$B$11,'Mouvements'!$K$5:$K$104,"Valide")-SUMIFS('Mouvements'!$G$5:$G$104,'Mouvements'!$F$5:$F$104,$A87,'Mouvements'!$D$5:$D$104,'Paramètres'!$B$11,'Mouvements'!$K$5:$K$104,"Valide"))</f>
        <v/>
      </c>
      <c r="J87" s="35">
        <f>IF($A87="","",SUM($G87:$I87))</f>
        <v/>
      </c>
      <c r="K87" s="46">
        <f>IF($A87="","",IFERROR($J87*$E87,0))</f>
        <v/>
      </c>
      <c r="L87" s="37">
        <f>IF($A87="","",IF($J87&lt;0,"Stock négatif",IF($J87&lt;=$F87,"À commander","OK")))</f>
        <v/>
      </c>
    </row>
    <row r="88">
      <c r="A88" s="33" t="n"/>
      <c r="B88" s="33" t="n"/>
      <c r="C88" s="33" t="n"/>
      <c r="D88" s="33" t="n"/>
      <c r="E88" s="45" t="n"/>
      <c r="F88" s="33" t="n"/>
      <c r="G88" s="35">
        <f>IF($A88="","",SUMIFS('Mouvements'!$G$5:$G$104,'Mouvements'!$F$5:$F$104,$A88,'Mouvements'!$E$5:$E$104,'Paramètres'!$B$9,'Mouvements'!$K$5:$K$104,"Valide")-SUMIFS('Mouvements'!$G$5:$G$104,'Mouvements'!$F$5:$F$104,$A88,'Mouvements'!$D$5:$D$104,'Paramètres'!$B$9,'Mouvements'!$K$5:$K$104,"Valide"))</f>
        <v/>
      </c>
      <c r="H88" s="35">
        <f>IF($A88="","",SUMIFS('Mouvements'!$G$5:$G$104,'Mouvements'!$F$5:$F$104,$A88,'Mouvements'!$E$5:$E$104,'Paramètres'!$B$10,'Mouvements'!$K$5:$K$104,"Valide")-SUMIFS('Mouvements'!$G$5:$G$104,'Mouvements'!$F$5:$F$104,$A88,'Mouvements'!$D$5:$D$104,'Paramètres'!$B$10,'Mouvements'!$K$5:$K$104,"Valide"))</f>
        <v/>
      </c>
      <c r="I88" s="35">
        <f>IF($A88="","",SUMIFS('Mouvements'!$G$5:$G$104,'Mouvements'!$F$5:$F$104,$A88,'Mouvements'!$E$5:$E$104,'Paramètres'!$B$11,'Mouvements'!$K$5:$K$104,"Valide")-SUMIFS('Mouvements'!$G$5:$G$104,'Mouvements'!$F$5:$F$104,$A88,'Mouvements'!$D$5:$D$104,'Paramètres'!$B$11,'Mouvements'!$K$5:$K$104,"Valide"))</f>
        <v/>
      </c>
      <c r="J88" s="35">
        <f>IF($A88="","",SUM($G88:$I88))</f>
        <v/>
      </c>
      <c r="K88" s="46">
        <f>IF($A88="","",IFERROR($J88*$E88,0))</f>
        <v/>
      </c>
      <c r="L88" s="37">
        <f>IF($A88="","",IF($J88&lt;0,"Stock négatif",IF($J88&lt;=$F88,"À commander","OK")))</f>
        <v/>
      </c>
    </row>
    <row r="89">
      <c r="A89" s="33" t="n"/>
      <c r="B89" s="33" t="n"/>
      <c r="C89" s="33" t="n"/>
      <c r="D89" s="33" t="n"/>
      <c r="E89" s="45" t="n"/>
      <c r="F89" s="33" t="n"/>
      <c r="G89" s="35">
        <f>IF($A89="","",SUMIFS('Mouvements'!$G$5:$G$104,'Mouvements'!$F$5:$F$104,$A89,'Mouvements'!$E$5:$E$104,'Paramètres'!$B$9,'Mouvements'!$K$5:$K$104,"Valide")-SUMIFS('Mouvements'!$G$5:$G$104,'Mouvements'!$F$5:$F$104,$A89,'Mouvements'!$D$5:$D$104,'Paramètres'!$B$9,'Mouvements'!$K$5:$K$104,"Valide"))</f>
        <v/>
      </c>
      <c r="H89" s="35">
        <f>IF($A89="","",SUMIFS('Mouvements'!$G$5:$G$104,'Mouvements'!$F$5:$F$104,$A89,'Mouvements'!$E$5:$E$104,'Paramètres'!$B$10,'Mouvements'!$K$5:$K$104,"Valide")-SUMIFS('Mouvements'!$G$5:$G$104,'Mouvements'!$F$5:$F$104,$A89,'Mouvements'!$D$5:$D$104,'Paramètres'!$B$10,'Mouvements'!$K$5:$K$104,"Valide"))</f>
        <v/>
      </c>
      <c r="I89" s="35">
        <f>IF($A89="","",SUMIFS('Mouvements'!$G$5:$G$104,'Mouvements'!$F$5:$F$104,$A89,'Mouvements'!$E$5:$E$104,'Paramètres'!$B$11,'Mouvements'!$K$5:$K$104,"Valide")-SUMIFS('Mouvements'!$G$5:$G$104,'Mouvements'!$F$5:$F$104,$A89,'Mouvements'!$D$5:$D$104,'Paramètres'!$B$11,'Mouvements'!$K$5:$K$104,"Valide"))</f>
        <v/>
      </c>
      <c r="J89" s="35">
        <f>IF($A89="","",SUM($G89:$I89))</f>
        <v/>
      </c>
      <c r="K89" s="46">
        <f>IF($A89="","",IFERROR($J89*$E89,0))</f>
        <v/>
      </c>
      <c r="L89" s="37">
        <f>IF($A89="","",IF($J89&lt;0,"Stock négatif",IF($J89&lt;=$F89,"À commander","OK")))</f>
        <v/>
      </c>
    </row>
    <row r="90">
      <c r="A90" s="33" t="n"/>
      <c r="B90" s="33" t="n"/>
      <c r="C90" s="33" t="n"/>
      <c r="D90" s="33" t="n"/>
      <c r="E90" s="45" t="n"/>
      <c r="F90" s="33" t="n"/>
      <c r="G90" s="35">
        <f>IF($A90="","",SUMIFS('Mouvements'!$G$5:$G$104,'Mouvements'!$F$5:$F$104,$A90,'Mouvements'!$E$5:$E$104,'Paramètres'!$B$9,'Mouvements'!$K$5:$K$104,"Valide")-SUMIFS('Mouvements'!$G$5:$G$104,'Mouvements'!$F$5:$F$104,$A90,'Mouvements'!$D$5:$D$104,'Paramètres'!$B$9,'Mouvements'!$K$5:$K$104,"Valide"))</f>
        <v/>
      </c>
      <c r="H90" s="35">
        <f>IF($A90="","",SUMIFS('Mouvements'!$G$5:$G$104,'Mouvements'!$F$5:$F$104,$A90,'Mouvements'!$E$5:$E$104,'Paramètres'!$B$10,'Mouvements'!$K$5:$K$104,"Valide")-SUMIFS('Mouvements'!$G$5:$G$104,'Mouvements'!$F$5:$F$104,$A90,'Mouvements'!$D$5:$D$104,'Paramètres'!$B$10,'Mouvements'!$K$5:$K$104,"Valide"))</f>
        <v/>
      </c>
      <c r="I90" s="35">
        <f>IF($A90="","",SUMIFS('Mouvements'!$G$5:$G$104,'Mouvements'!$F$5:$F$104,$A90,'Mouvements'!$E$5:$E$104,'Paramètres'!$B$11,'Mouvements'!$K$5:$K$104,"Valide")-SUMIFS('Mouvements'!$G$5:$G$104,'Mouvements'!$F$5:$F$104,$A90,'Mouvements'!$D$5:$D$104,'Paramètres'!$B$11,'Mouvements'!$K$5:$K$104,"Valide"))</f>
        <v/>
      </c>
      <c r="J90" s="35">
        <f>IF($A90="","",SUM($G90:$I90))</f>
        <v/>
      </c>
      <c r="K90" s="46">
        <f>IF($A90="","",IFERROR($J90*$E90,0))</f>
        <v/>
      </c>
      <c r="L90" s="37">
        <f>IF($A90="","",IF($J90&lt;0,"Stock négatif",IF($J90&lt;=$F90,"À commander","OK")))</f>
        <v/>
      </c>
    </row>
    <row r="91">
      <c r="A91" s="33" t="n"/>
      <c r="B91" s="33" t="n"/>
      <c r="C91" s="33" t="n"/>
      <c r="D91" s="33" t="n"/>
      <c r="E91" s="45" t="n"/>
      <c r="F91" s="33" t="n"/>
      <c r="G91" s="35">
        <f>IF($A91="","",SUMIFS('Mouvements'!$G$5:$G$104,'Mouvements'!$F$5:$F$104,$A91,'Mouvements'!$E$5:$E$104,'Paramètres'!$B$9,'Mouvements'!$K$5:$K$104,"Valide")-SUMIFS('Mouvements'!$G$5:$G$104,'Mouvements'!$F$5:$F$104,$A91,'Mouvements'!$D$5:$D$104,'Paramètres'!$B$9,'Mouvements'!$K$5:$K$104,"Valide"))</f>
        <v/>
      </c>
      <c r="H91" s="35">
        <f>IF($A91="","",SUMIFS('Mouvements'!$G$5:$G$104,'Mouvements'!$F$5:$F$104,$A91,'Mouvements'!$E$5:$E$104,'Paramètres'!$B$10,'Mouvements'!$K$5:$K$104,"Valide")-SUMIFS('Mouvements'!$G$5:$G$104,'Mouvements'!$F$5:$F$104,$A91,'Mouvements'!$D$5:$D$104,'Paramètres'!$B$10,'Mouvements'!$K$5:$K$104,"Valide"))</f>
        <v/>
      </c>
      <c r="I91" s="35">
        <f>IF($A91="","",SUMIFS('Mouvements'!$G$5:$G$104,'Mouvements'!$F$5:$F$104,$A91,'Mouvements'!$E$5:$E$104,'Paramètres'!$B$11,'Mouvements'!$K$5:$K$104,"Valide")-SUMIFS('Mouvements'!$G$5:$G$104,'Mouvements'!$F$5:$F$104,$A91,'Mouvements'!$D$5:$D$104,'Paramètres'!$B$11,'Mouvements'!$K$5:$K$104,"Valide"))</f>
        <v/>
      </c>
      <c r="J91" s="35">
        <f>IF($A91="","",SUM($G91:$I91))</f>
        <v/>
      </c>
      <c r="K91" s="46">
        <f>IF($A91="","",IFERROR($J91*$E91,0))</f>
        <v/>
      </c>
      <c r="L91" s="37">
        <f>IF($A91="","",IF($J91&lt;0,"Stock négatif",IF($J91&lt;=$F91,"À commander","OK")))</f>
        <v/>
      </c>
    </row>
    <row r="92">
      <c r="A92" s="33" t="n"/>
      <c r="B92" s="33" t="n"/>
      <c r="C92" s="33" t="n"/>
      <c r="D92" s="33" t="n"/>
      <c r="E92" s="45" t="n"/>
      <c r="F92" s="33" t="n"/>
      <c r="G92" s="35">
        <f>IF($A92="","",SUMIFS('Mouvements'!$G$5:$G$104,'Mouvements'!$F$5:$F$104,$A92,'Mouvements'!$E$5:$E$104,'Paramètres'!$B$9,'Mouvements'!$K$5:$K$104,"Valide")-SUMIFS('Mouvements'!$G$5:$G$104,'Mouvements'!$F$5:$F$104,$A92,'Mouvements'!$D$5:$D$104,'Paramètres'!$B$9,'Mouvements'!$K$5:$K$104,"Valide"))</f>
        <v/>
      </c>
      <c r="H92" s="35">
        <f>IF($A92="","",SUMIFS('Mouvements'!$G$5:$G$104,'Mouvements'!$F$5:$F$104,$A92,'Mouvements'!$E$5:$E$104,'Paramètres'!$B$10,'Mouvements'!$K$5:$K$104,"Valide")-SUMIFS('Mouvements'!$G$5:$G$104,'Mouvements'!$F$5:$F$104,$A92,'Mouvements'!$D$5:$D$104,'Paramètres'!$B$10,'Mouvements'!$K$5:$K$104,"Valide"))</f>
        <v/>
      </c>
      <c r="I92" s="35">
        <f>IF($A92="","",SUMIFS('Mouvements'!$G$5:$G$104,'Mouvements'!$F$5:$F$104,$A92,'Mouvements'!$E$5:$E$104,'Paramètres'!$B$11,'Mouvements'!$K$5:$K$104,"Valide")-SUMIFS('Mouvements'!$G$5:$G$104,'Mouvements'!$F$5:$F$104,$A92,'Mouvements'!$D$5:$D$104,'Paramètres'!$B$11,'Mouvements'!$K$5:$K$104,"Valide"))</f>
        <v/>
      </c>
      <c r="J92" s="35">
        <f>IF($A92="","",SUM($G92:$I92))</f>
        <v/>
      </c>
      <c r="K92" s="46">
        <f>IF($A92="","",IFERROR($J92*$E92,0))</f>
        <v/>
      </c>
      <c r="L92" s="37">
        <f>IF($A92="","",IF($J92&lt;0,"Stock négatif",IF($J92&lt;=$F92,"À commander","OK")))</f>
        <v/>
      </c>
    </row>
    <row r="93">
      <c r="A93" s="33" t="n"/>
      <c r="B93" s="33" t="n"/>
      <c r="C93" s="33" t="n"/>
      <c r="D93" s="33" t="n"/>
      <c r="E93" s="45" t="n"/>
      <c r="F93" s="33" t="n"/>
      <c r="G93" s="35">
        <f>IF($A93="","",SUMIFS('Mouvements'!$G$5:$G$104,'Mouvements'!$F$5:$F$104,$A93,'Mouvements'!$E$5:$E$104,'Paramètres'!$B$9,'Mouvements'!$K$5:$K$104,"Valide")-SUMIFS('Mouvements'!$G$5:$G$104,'Mouvements'!$F$5:$F$104,$A93,'Mouvements'!$D$5:$D$104,'Paramètres'!$B$9,'Mouvements'!$K$5:$K$104,"Valide"))</f>
        <v/>
      </c>
      <c r="H93" s="35">
        <f>IF($A93="","",SUMIFS('Mouvements'!$G$5:$G$104,'Mouvements'!$F$5:$F$104,$A93,'Mouvements'!$E$5:$E$104,'Paramètres'!$B$10,'Mouvements'!$K$5:$K$104,"Valide")-SUMIFS('Mouvements'!$G$5:$G$104,'Mouvements'!$F$5:$F$104,$A93,'Mouvements'!$D$5:$D$104,'Paramètres'!$B$10,'Mouvements'!$K$5:$K$104,"Valide"))</f>
        <v/>
      </c>
      <c r="I93" s="35">
        <f>IF($A93="","",SUMIFS('Mouvements'!$G$5:$G$104,'Mouvements'!$F$5:$F$104,$A93,'Mouvements'!$E$5:$E$104,'Paramètres'!$B$11,'Mouvements'!$K$5:$K$104,"Valide")-SUMIFS('Mouvements'!$G$5:$G$104,'Mouvements'!$F$5:$F$104,$A93,'Mouvements'!$D$5:$D$104,'Paramètres'!$B$11,'Mouvements'!$K$5:$K$104,"Valide"))</f>
        <v/>
      </c>
      <c r="J93" s="35">
        <f>IF($A93="","",SUM($G93:$I93))</f>
        <v/>
      </c>
      <c r="K93" s="46">
        <f>IF($A93="","",IFERROR($J93*$E93,0))</f>
        <v/>
      </c>
      <c r="L93" s="37">
        <f>IF($A93="","",IF($J93&lt;0,"Stock négatif",IF($J93&lt;=$F93,"À commander","OK")))</f>
        <v/>
      </c>
    </row>
    <row r="94">
      <c r="A94" s="33" t="n"/>
      <c r="B94" s="33" t="n"/>
      <c r="C94" s="33" t="n"/>
      <c r="D94" s="33" t="n"/>
      <c r="E94" s="45" t="n"/>
      <c r="F94" s="33" t="n"/>
      <c r="G94" s="35">
        <f>IF($A94="","",SUMIFS('Mouvements'!$G$5:$G$104,'Mouvements'!$F$5:$F$104,$A94,'Mouvements'!$E$5:$E$104,'Paramètres'!$B$9,'Mouvements'!$K$5:$K$104,"Valide")-SUMIFS('Mouvements'!$G$5:$G$104,'Mouvements'!$F$5:$F$104,$A94,'Mouvements'!$D$5:$D$104,'Paramètres'!$B$9,'Mouvements'!$K$5:$K$104,"Valide"))</f>
        <v/>
      </c>
      <c r="H94" s="35">
        <f>IF($A94="","",SUMIFS('Mouvements'!$G$5:$G$104,'Mouvements'!$F$5:$F$104,$A94,'Mouvements'!$E$5:$E$104,'Paramètres'!$B$10,'Mouvements'!$K$5:$K$104,"Valide")-SUMIFS('Mouvements'!$G$5:$G$104,'Mouvements'!$F$5:$F$104,$A94,'Mouvements'!$D$5:$D$104,'Paramètres'!$B$10,'Mouvements'!$K$5:$K$104,"Valide"))</f>
        <v/>
      </c>
      <c r="I94" s="35">
        <f>IF($A94="","",SUMIFS('Mouvements'!$G$5:$G$104,'Mouvements'!$F$5:$F$104,$A94,'Mouvements'!$E$5:$E$104,'Paramètres'!$B$11,'Mouvements'!$K$5:$K$104,"Valide")-SUMIFS('Mouvements'!$G$5:$G$104,'Mouvements'!$F$5:$F$104,$A94,'Mouvements'!$D$5:$D$104,'Paramètres'!$B$11,'Mouvements'!$K$5:$K$104,"Valide"))</f>
        <v/>
      </c>
      <c r="J94" s="35">
        <f>IF($A94="","",SUM($G94:$I94))</f>
        <v/>
      </c>
      <c r="K94" s="46">
        <f>IF($A94="","",IFERROR($J94*$E94,0))</f>
        <v/>
      </c>
      <c r="L94" s="37">
        <f>IF($A94="","",IF($J94&lt;0,"Stock négatif",IF($J94&lt;=$F94,"À commander","OK")))</f>
        <v/>
      </c>
    </row>
    <row r="95">
      <c r="A95" s="33" t="n"/>
      <c r="B95" s="33" t="n"/>
      <c r="C95" s="33" t="n"/>
      <c r="D95" s="33" t="n"/>
      <c r="E95" s="45" t="n"/>
      <c r="F95" s="33" t="n"/>
      <c r="G95" s="35">
        <f>IF($A95="","",SUMIFS('Mouvements'!$G$5:$G$104,'Mouvements'!$F$5:$F$104,$A95,'Mouvements'!$E$5:$E$104,'Paramètres'!$B$9,'Mouvements'!$K$5:$K$104,"Valide")-SUMIFS('Mouvements'!$G$5:$G$104,'Mouvements'!$F$5:$F$104,$A95,'Mouvements'!$D$5:$D$104,'Paramètres'!$B$9,'Mouvements'!$K$5:$K$104,"Valide"))</f>
        <v/>
      </c>
      <c r="H95" s="35">
        <f>IF($A95="","",SUMIFS('Mouvements'!$G$5:$G$104,'Mouvements'!$F$5:$F$104,$A95,'Mouvements'!$E$5:$E$104,'Paramètres'!$B$10,'Mouvements'!$K$5:$K$104,"Valide")-SUMIFS('Mouvements'!$G$5:$G$104,'Mouvements'!$F$5:$F$104,$A95,'Mouvements'!$D$5:$D$104,'Paramètres'!$B$10,'Mouvements'!$K$5:$K$104,"Valide"))</f>
        <v/>
      </c>
      <c r="I95" s="35">
        <f>IF($A95="","",SUMIFS('Mouvements'!$G$5:$G$104,'Mouvements'!$F$5:$F$104,$A95,'Mouvements'!$E$5:$E$104,'Paramètres'!$B$11,'Mouvements'!$K$5:$K$104,"Valide")-SUMIFS('Mouvements'!$G$5:$G$104,'Mouvements'!$F$5:$F$104,$A95,'Mouvements'!$D$5:$D$104,'Paramètres'!$B$11,'Mouvements'!$K$5:$K$104,"Valide"))</f>
        <v/>
      </c>
      <c r="J95" s="35">
        <f>IF($A95="","",SUM($G95:$I95))</f>
        <v/>
      </c>
      <c r="K95" s="46">
        <f>IF($A95="","",IFERROR($J95*$E95,0))</f>
        <v/>
      </c>
      <c r="L95" s="37">
        <f>IF($A95="","",IF($J95&lt;0,"Stock négatif",IF($J95&lt;=$F95,"À commander","OK")))</f>
        <v/>
      </c>
    </row>
    <row r="96">
      <c r="A96" s="33" t="n"/>
      <c r="B96" s="33" t="n"/>
      <c r="C96" s="33" t="n"/>
      <c r="D96" s="33" t="n"/>
      <c r="E96" s="45" t="n"/>
      <c r="F96" s="33" t="n"/>
      <c r="G96" s="35">
        <f>IF($A96="","",SUMIFS('Mouvements'!$G$5:$G$104,'Mouvements'!$F$5:$F$104,$A96,'Mouvements'!$E$5:$E$104,'Paramètres'!$B$9,'Mouvements'!$K$5:$K$104,"Valide")-SUMIFS('Mouvements'!$G$5:$G$104,'Mouvements'!$F$5:$F$104,$A96,'Mouvements'!$D$5:$D$104,'Paramètres'!$B$9,'Mouvements'!$K$5:$K$104,"Valide"))</f>
        <v/>
      </c>
      <c r="H96" s="35">
        <f>IF($A96="","",SUMIFS('Mouvements'!$G$5:$G$104,'Mouvements'!$F$5:$F$104,$A96,'Mouvements'!$E$5:$E$104,'Paramètres'!$B$10,'Mouvements'!$K$5:$K$104,"Valide")-SUMIFS('Mouvements'!$G$5:$G$104,'Mouvements'!$F$5:$F$104,$A96,'Mouvements'!$D$5:$D$104,'Paramètres'!$B$10,'Mouvements'!$K$5:$K$104,"Valide"))</f>
        <v/>
      </c>
      <c r="I96" s="35">
        <f>IF($A96="","",SUMIFS('Mouvements'!$G$5:$G$104,'Mouvements'!$F$5:$F$104,$A96,'Mouvements'!$E$5:$E$104,'Paramètres'!$B$11,'Mouvements'!$K$5:$K$104,"Valide")-SUMIFS('Mouvements'!$G$5:$G$104,'Mouvements'!$F$5:$F$104,$A96,'Mouvements'!$D$5:$D$104,'Paramètres'!$B$11,'Mouvements'!$K$5:$K$104,"Valide"))</f>
        <v/>
      </c>
      <c r="J96" s="35">
        <f>IF($A96="","",SUM($G96:$I96))</f>
        <v/>
      </c>
      <c r="K96" s="46">
        <f>IF($A96="","",IFERROR($J96*$E96,0))</f>
        <v/>
      </c>
      <c r="L96" s="37">
        <f>IF($A96="","",IF($J96&lt;0,"Stock négatif",IF($J96&lt;=$F96,"À commander","OK")))</f>
        <v/>
      </c>
    </row>
    <row r="97">
      <c r="A97" s="33" t="n"/>
      <c r="B97" s="33" t="n"/>
      <c r="C97" s="33" t="n"/>
      <c r="D97" s="33" t="n"/>
      <c r="E97" s="45" t="n"/>
      <c r="F97" s="33" t="n"/>
      <c r="G97" s="35">
        <f>IF($A97="","",SUMIFS('Mouvements'!$G$5:$G$104,'Mouvements'!$F$5:$F$104,$A97,'Mouvements'!$E$5:$E$104,'Paramètres'!$B$9,'Mouvements'!$K$5:$K$104,"Valide")-SUMIFS('Mouvements'!$G$5:$G$104,'Mouvements'!$F$5:$F$104,$A97,'Mouvements'!$D$5:$D$104,'Paramètres'!$B$9,'Mouvements'!$K$5:$K$104,"Valide"))</f>
        <v/>
      </c>
      <c r="H97" s="35">
        <f>IF($A97="","",SUMIFS('Mouvements'!$G$5:$G$104,'Mouvements'!$F$5:$F$104,$A97,'Mouvements'!$E$5:$E$104,'Paramètres'!$B$10,'Mouvements'!$K$5:$K$104,"Valide")-SUMIFS('Mouvements'!$G$5:$G$104,'Mouvements'!$F$5:$F$104,$A97,'Mouvements'!$D$5:$D$104,'Paramètres'!$B$10,'Mouvements'!$K$5:$K$104,"Valide"))</f>
        <v/>
      </c>
      <c r="I97" s="35">
        <f>IF($A97="","",SUMIFS('Mouvements'!$G$5:$G$104,'Mouvements'!$F$5:$F$104,$A97,'Mouvements'!$E$5:$E$104,'Paramètres'!$B$11,'Mouvements'!$K$5:$K$104,"Valide")-SUMIFS('Mouvements'!$G$5:$G$104,'Mouvements'!$F$5:$F$104,$A97,'Mouvements'!$D$5:$D$104,'Paramètres'!$B$11,'Mouvements'!$K$5:$K$104,"Valide"))</f>
        <v/>
      </c>
      <c r="J97" s="35">
        <f>IF($A97="","",SUM($G97:$I97))</f>
        <v/>
      </c>
      <c r="K97" s="46">
        <f>IF($A97="","",IFERROR($J97*$E97,0))</f>
        <v/>
      </c>
      <c r="L97" s="37">
        <f>IF($A97="","",IF($J97&lt;0,"Stock négatif",IF($J97&lt;=$F97,"À commander","OK")))</f>
        <v/>
      </c>
    </row>
    <row r="98">
      <c r="A98" s="33" t="n"/>
      <c r="B98" s="33" t="n"/>
      <c r="C98" s="33" t="n"/>
      <c r="D98" s="33" t="n"/>
      <c r="E98" s="45" t="n"/>
      <c r="F98" s="33" t="n"/>
      <c r="G98" s="35">
        <f>IF($A98="","",SUMIFS('Mouvements'!$G$5:$G$104,'Mouvements'!$F$5:$F$104,$A98,'Mouvements'!$E$5:$E$104,'Paramètres'!$B$9,'Mouvements'!$K$5:$K$104,"Valide")-SUMIFS('Mouvements'!$G$5:$G$104,'Mouvements'!$F$5:$F$104,$A98,'Mouvements'!$D$5:$D$104,'Paramètres'!$B$9,'Mouvements'!$K$5:$K$104,"Valide"))</f>
        <v/>
      </c>
      <c r="H98" s="35">
        <f>IF($A98="","",SUMIFS('Mouvements'!$G$5:$G$104,'Mouvements'!$F$5:$F$104,$A98,'Mouvements'!$E$5:$E$104,'Paramètres'!$B$10,'Mouvements'!$K$5:$K$104,"Valide")-SUMIFS('Mouvements'!$G$5:$G$104,'Mouvements'!$F$5:$F$104,$A98,'Mouvements'!$D$5:$D$104,'Paramètres'!$B$10,'Mouvements'!$K$5:$K$104,"Valide"))</f>
        <v/>
      </c>
      <c r="I98" s="35">
        <f>IF($A98="","",SUMIFS('Mouvements'!$G$5:$G$104,'Mouvements'!$F$5:$F$104,$A98,'Mouvements'!$E$5:$E$104,'Paramètres'!$B$11,'Mouvements'!$K$5:$K$104,"Valide")-SUMIFS('Mouvements'!$G$5:$G$104,'Mouvements'!$F$5:$F$104,$A98,'Mouvements'!$D$5:$D$104,'Paramètres'!$B$11,'Mouvements'!$K$5:$K$104,"Valide"))</f>
        <v/>
      </c>
      <c r="J98" s="35">
        <f>IF($A98="","",SUM($G98:$I98))</f>
        <v/>
      </c>
      <c r="K98" s="46">
        <f>IF($A98="","",IFERROR($J98*$E98,0))</f>
        <v/>
      </c>
      <c r="L98" s="37">
        <f>IF($A98="","",IF($J98&lt;0,"Stock négatif",IF($J98&lt;=$F98,"À commander","OK")))</f>
        <v/>
      </c>
    </row>
    <row r="99">
      <c r="A99" s="33" t="n"/>
      <c r="B99" s="33" t="n"/>
      <c r="C99" s="33" t="n"/>
      <c r="D99" s="33" t="n"/>
      <c r="E99" s="45" t="n"/>
      <c r="F99" s="33" t="n"/>
      <c r="G99" s="35">
        <f>IF($A99="","",SUMIFS('Mouvements'!$G$5:$G$104,'Mouvements'!$F$5:$F$104,$A99,'Mouvements'!$E$5:$E$104,'Paramètres'!$B$9,'Mouvements'!$K$5:$K$104,"Valide")-SUMIFS('Mouvements'!$G$5:$G$104,'Mouvements'!$F$5:$F$104,$A99,'Mouvements'!$D$5:$D$104,'Paramètres'!$B$9,'Mouvements'!$K$5:$K$104,"Valide"))</f>
        <v/>
      </c>
      <c r="H99" s="35">
        <f>IF($A99="","",SUMIFS('Mouvements'!$G$5:$G$104,'Mouvements'!$F$5:$F$104,$A99,'Mouvements'!$E$5:$E$104,'Paramètres'!$B$10,'Mouvements'!$K$5:$K$104,"Valide")-SUMIFS('Mouvements'!$G$5:$G$104,'Mouvements'!$F$5:$F$104,$A99,'Mouvements'!$D$5:$D$104,'Paramètres'!$B$10,'Mouvements'!$K$5:$K$104,"Valide"))</f>
        <v/>
      </c>
      <c r="I99" s="35">
        <f>IF($A99="","",SUMIFS('Mouvements'!$G$5:$G$104,'Mouvements'!$F$5:$F$104,$A99,'Mouvements'!$E$5:$E$104,'Paramètres'!$B$11,'Mouvements'!$K$5:$K$104,"Valide")-SUMIFS('Mouvements'!$G$5:$G$104,'Mouvements'!$F$5:$F$104,$A99,'Mouvements'!$D$5:$D$104,'Paramètres'!$B$11,'Mouvements'!$K$5:$K$104,"Valide"))</f>
        <v/>
      </c>
      <c r="J99" s="35">
        <f>IF($A99="","",SUM($G99:$I99))</f>
        <v/>
      </c>
      <c r="K99" s="46">
        <f>IF($A99="","",IFERROR($J99*$E99,0))</f>
        <v/>
      </c>
      <c r="L99" s="37">
        <f>IF($A99="","",IF($J99&lt;0,"Stock négatif",IF($J99&lt;=$F99,"À commander","OK")))</f>
        <v/>
      </c>
    </row>
    <row r="100">
      <c r="A100" s="33" t="n"/>
      <c r="B100" s="33" t="n"/>
      <c r="C100" s="33" t="n"/>
      <c r="D100" s="33" t="n"/>
      <c r="E100" s="45" t="n"/>
      <c r="F100" s="33" t="n"/>
      <c r="G100" s="35">
        <f>IF($A100="","",SUMIFS('Mouvements'!$G$5:$G$104,'Mouvements'!$F$5:$F$104,$A100,'Mouvements'!$E$5:$E$104,'Paramètres'!$B$9,'Mouvements'!$K$5:$K$104,"Valide")-SUMIFS('Mouvements'!$G$5:$G$104,'Mouvements'!$F$5:$F$104,$A100,'Mouvements'!$D$5:$D$104,'Paramètres'!$B$9,'Mouvements'!$K$5:$K$104,"Valide"))</f>
        <v/>
      </c>
      <c r="H100" s="35">
        <f>IF($A100="","",SUMIFS('Mouvements'!$G$5:$G$104,'Mouvements'!$F$5:$F$104,$A100,'Mouvements'!$E$5:$E$104,'Paramètres'!$B$10,'Mouvements'!$K$5:$K$104,"Valide")-SUMIFS('Mouvements'!$G$5:$G$104,'Mouvements'!$F$5:$F$104,$A100,'Mouvements'!$D$5:$D$104,'Paramètres'!$B$10,'Mouvements'!$K$5:$K$104,"Valide"))</f>
        <v/>
      </c>
      <c r="I100" s="35">
        <f>IF($A100="","",SUMIFS('Mouvements'!$G$5:$G$104,'Mouvements'!$F$5:$F$104,$A100,'Mouvements'!$E$5:$E$104,'Paramètres'!$B$11,'Mouvements'!$K$5:$K$104,"Valide")-SUMIFS('Mouvements'!$G$5:$G$104,'Mouvements'!$F$5:$F$104,$A100,'Mouvements'!$D$5:$D$104,'Paramètres'!$B$11,'Mouvements'!$K$5:$K$104,"Valide"))</f>
        <v/>
      </c>
      <c r="J100" s="35">
        <f>IF($A100="","",SUM($G100:$I100))</f>
        <v/>
      </c>
      <c r="K100" s="46">
        <f>IF($A100="","",IFERROR($J100*$E100,0))</f>
        <v/>
      </c>
      <c r="L100" s="37">
        <f>IF($A100="","",IF($J100&lt;0,"Stock négatif",IF($J100&lt;=$F100,"À commander","OK")))</f>
        <v/>
      </c>
    </row>
    <row r="101">
      <c r="A101" s="33" t="n"/>
      <c r="B101" s="33" t="n"/>
      <c r="C101" s="33" t="n"/>
      <c r="D101" s="33" t="n"/>
      <c r="E101" s="45" t="n"/>
      <c r="F101" s="33" t="n"/>
      <c r="G101" s="35">
        <f>IF($A101="","",SUMIFS('Mouvements'!$G$5:$G$104,'Mouvements'!$F$5:$F$104,$A101,'Mouvements'!$E$5:$E$104,'Paramètres'!$B$9,'Mouvements'!$K$5:$K$104,"Valide")-SUMIFS('Mouvements'!$G$5:$G$104,'Mouvements'!$F$5:$F$104,$A101,'Mouvements'!$D$5:$D$104,'Paramètres'!$B$9,'Mouvements'!$K$5:$K$104,"Valide"))</f>
        <v/>
      </c>
      <c r="H101" s="35">
        <f>IF($A101="","",SUMIFS('Mouvements'!$G$5:$G$104,'Mouvements'!$F$5:$F$104,$A101,'Mouvements'!$E$5:$E$104,'Paramètres'!$B$10,'Mouvements'!$K$5:$K$104,"Valide")-SUMIFS('Mouvements'!$G$5:$G$104,'Mouvements'!$F$5:$F$104,$A101,'Mouvements'!$D$5:$D$104,'Paramètres'!$B$10,'Mouvements'!$K$5:$K$104,"Valide"))</f>
        <v/>
      </c>
      <c r="I101" s="35">
        <f>IF($A101="","",SUMIFS('Mouvements'!$G$5:$G$104,'Mouvements'!$F$5:$F$104,$A101,'Mouvements'!$E$5:$E$104,'Paramètres'!$B$11,'Mouvements'!$K$5:$K$104,"Valide")-SUMIFS('Mouvements'!$G$5:$G$104,'Mouvements'!$F$5:$F$104,$A101,'Mouvements'!$D$5:$D$104,'Paramètres'!$B$11,'Mouvements'!$K$5:$K$104,"Valide"))</f>
        <v/>
      </c>
      <c r="J101" s="35">
        <f>IF($A101="","",SUM($G101:$I101))</f>
        <v/>
      </c>
      <c r="K101" s="46">
        <f>IF($A101="","",IFERROR($J101*$E101,0))</f>
        <v/>
      </c>
      <c r="L101" s="37">
        <f>IF($A101="","",IF($J101&lt;0,"Stock négatif",IF($J101&lt;=$F101,"À commander","OK")))</f>
        <v/>
      </c>
    </row>
    <row r="102">
      <c r="A102" s="33" t="n"/>
      <c r="B102" s="33" t="n"/>
      <c r="C102" s="33" t="n"/>
      <c r="D102" s="33" t="n"/>
      <c r="E102" s="45" t="n"/>
      <c r="F102" s="33" t="n"/>
      <c r="G102" s="35">
        <f>IF($A102="","",SUMIFS('Mouvements'!$G$5:$G$104,'Mouvements'!$F$5:$F$104,$A102,'Mouvements'!$E$5:$E$104,'Paramètres'!$B$9,'Mouvements'!$K$5:$K$104,"Valide")-SUMIFS('Mouvements'!$G$5:$G$104,'Mouvements'!$F$5:$F$104,$A102,'Mouvements'!$D$5:$D$104,'Paramètres'!$B$9,'Mouvements'!$K$5:$K$104,"Valide"))</f>
        <v/>
      </c>
      <c r="H102" s="35">
        <f>IF($A102="","",SUMIFS('Mouvements'!$G$5:$G$104,'Mouvements'!$F$5:$F$104,$A102,'Mouvements'!$E$5:$E$104,'Paramètres'!$B$10,'Mouvements'!$K$5:$K$104,"Valide")-SUMIFS('Mouvements'!$G$5:$G$104,'Mouvements'!$F$5:$F$104,$A102,'Mouvements'!$D$5:$D$104,'Paramètres'!$B$10,'Mouvements'!$K$5:$K$104,"Valide"))</f>
        <v/>
      </c>
      <c r="I102" s="35">
        <f>IF($A102="","",SUMIFS('Mouvements'!$G$5:$G$104,'Mouvements'!$F$5:$F$104,$A102,'Mouvements'!$E$5:$E$104,'Paramètres'!$B$11,'Mouvements'!$K$5:$K$104,"Valide")-SUMIFS('Mouvements'!$G$5:$G$104,'Mouvements'!$F$5:$F$104,$A102,'Mouvements'!$D$5:$D$104,'Paramètres'!$B$11,'Mouvements'!$K$5:$K$104,"Valide"))</f>
        <v/>
      </c>
      <c r="J102" s="35">
        <f>IF($A102="","",SUM($G102:$I102))</f>
        <v/>
      </c>
      <c r="K102" s="46">
        <f>IF($A102="","",IFERROR($J102*$E102,0))</f>
        <v/>
      </c>
      <c r="L102" s="37">
        <f>IF($A102="","",IF($J102&lt;0,"Stock négatif",IF($J102&lt;=$F102,"À commander","OK")))</f>
        <v/>
      </c>
    </row>
    <row r="103">
      <c r="A103" s="33" t="n"/>
      <c r="B103" s="33" t="n"/>
      <c r="C103" s="33" t="n"/>
      <c r="D103" s="33" t="n"/>
      <c r="E103" s="45" t="n"/>
      <c r="F103" s="33" t="n"/>
      <c r="G103" s="35">
        <f>IF($A103="","",SUMIFS('Mouvements'!$G$5:$G$104,'Mouvements'!$F$5:$F$104,$A103,'Mouvements'!$E$5:$E$104,'Paramètres'!$B$9,'Mouvements'!$K$5:$K$104,"Valide")-SUMIFS('Mouvements'!$G$5:$G$104,'Mouvements'!$F$5:$F$104,$A103,'Mouvements'!$D$5:$D$104,'Paramètres'!$B$9,'Mouvements'!$K$5:$K$104,"Valide"))</f>
        <v/>
      </c>
      <c r="H103" s="35">
        <f>IF($A103="","",SUMIFS('Mouvements'!$G$5:$G$104,'Mouvements'!$F$5:$F$104,$A103,'Mouvements'!$E$5:$E$104,'Paramètres'!$B$10,'Mouvements'!$K$5:$K$104,"Valide")-SUMIFS('Mouvements'!$G$5:$G$104,'Mouvements'!$F$5:$F$104,$A103,'Mouvements'!$D$5:$D$104,'Paramètres'!$B$10,'Mouvements'!$K$5:$K$104,"Valide"))</f>
        <v/>
      </c>
      <c r="I103" s="35">
        <f>IF($A103="","",SUMIFS('Mouvements'!$G$5:$G$104,'Mouvements'!$F$5:$F$104,$A103,'Mouvements'!$E$5:$E$104,'Paramètres'!$B$11,'Mouvements'!$K$5:$K$104,"Valide")-SUMIFS('Mouvements'!$G$5:$G$104,'Mouvements'!$F$5:$F$104,$A103,'Mouvements'!$D$5:$D$104,'Paramètres'!$B$11,'Mouvements'!$K$5:$K$104,"Valide"))</f>
        <v/>
      </c>
      <c r="J103" s="35">
        <f>IF($A103="","",SUM($G103:$I103))</f>
        <v/>
      </c>
      <c r="K103" s="46">
        <f>IF($A103="","",IFERROR($J103*$E103,0))</f>
        <v/>
      </c>
      <c r="L103" s="37">
        <f>IF($A103="","",IF($J103&lt;0,"Stock négatif",IF($J103&lt;=$F103,"À commander","OK")))</f>
        <v/>
      </c>
    </row>
    <row r="104">
      <c r="A104" s="33" t="n"/>
      <c r="B104" s="33" t="n"/>
      <c r="C104" s="33" t="n"/>
      <c r="D104" s="33" t="n"/>
      <c r="E104" s="45" t="n"/>
      <c r="F104" s="33" t="n"/>
      <c r="G104" s="35">
        <f>IF($A104="","",SUMIFS('Mouvements'!$G$5:$G$104,'Mouvements'!$F$5:$F$104,$A104,'Mouvements'!$E$5:$E$104,'Paramètres'!$B$9,'Mouvements'!$K$5:$K$104,"Valide")-SUMIFS('Mouvements'!$G$5:$G$104,'Mouvements'!$F$5:$F$104,$A104,'Mouvements'!$D$5:$D$104,'Paramètres'!$B$9,'Mouvements'!$K$5:$K$104,"Valide"))</f>
        <v/>
      </c>
      <c r="H104" s="35">
        <f>IF($A104="","",SUMIFS('Mouvements'!$G$5:$G$104,'Mouvements'!$F$5:$F$104,$A104,'Mouvements'!$E$5:$E$104,'Paramètres'!$B$10,'Mouvements'!$K$5:$K$104,"Valide")-SUMIFS('Mouvements'!$G$5:$G$104,'Mouvements'!$F$5:$F$104,$A104,'Mouvements'!$D$5:$D$104,'Paramètres'!$B$10,'Mouvements'!$K$5:$K$104,"Valide"))</f>
        <v/>
      </c>
      <c r="I104" s="35">
        <f>IF($A104="","",SUMIFS('Mouvements'!$G$5:$G$104,'Mouvements'!$F$5:$F$104,$A104,'Mouvements'!$E$5:$E$104,'Paramètres'!$B$11,'Mouvements'!$K$5:$K$104,"Valide")-SUMIFS('Mouvements'!$G$5:$G$104,'Mouvements'!$F$5:$F$104,$A104,'Mouvements'!$D$5:$D$104,'Paramètres'!$B$11,'Mouvements'!$K$5:$K$104,"Valide"))</f>
        <v/>
      </c>
      <c r="J104" s="35">
        <f>IF($A104="","",SUM($G104:$I104))</f>
        <v/>
      </c>
      <c r="K104" s="46">
        <f>IF($A104="","",IFERROR($J104*$E104,0))</f>
        <v/>
      </c>
      <c r="L104" s="37">
        <f>IF($A104="","",IF($J104&lt;0,"Stock négatif",IF($J104&lt;=$F104,"À commander","OK")))</f>
        <v/>
      </c>
    </row>
  </sheetData>
  <mergeCells count="2">
    <mergeCell ref="A1:L1"/>
    <mergeCell ref="A2:L2"/>
  </mergeCells>
  <conditionalFormatting sqref="L5:L104">
    <cfRule type="expression" priority="1" dxfId="0">
      <formula>$L5="À commander"</formula>
    </cfRule>
    <cfRule type="expression" priority="2" dxfId="1">
      <formula>$L5="Stock négatif"</formula>
    </cfRule>
  </conditionalFormatting>
  <conditionalFormatting sqref="J5:J104">
    <cfRule type="expression" priority="3" dxfId="1">
      <formula>AND($J5&lt;0,$A5&lt;&gt;"")</formula>
    </cfRule>
    <cfRule type="expression" priority="4" dxfId="0">
      <formula>AND($J5&lt;=$F5,$J5&gt;=0,$A5&lt;&gt;"")</formula>
    </cfRule>
  </conditionalFormatting>
  <dataValidations count="4">
    <dataValidation sqref="A5:A104" showErrorMessage="1" showInputMessage="1" allowBlank="1" type="custom">
      <formula1>=COUNTIF($A:$A,A5)=1</formula1>
    </dataValidation>
    <dataValidation sqref="C5:C104" showErrorMessage="1" showInputMessage="1" allowBlank="1" type="list">
      <formula1>='Paramètres'!$G$9:$G$14</formula1>
    </dataValidation>
    <dataValidation sqref="E5:E104" showErrorMessage="1" showInputMessage="1" allowBlank="1" type="decimal" operator="greaterThanOrEqual">
      <formula1>0</formula1>
    </dataValidation>
    <dataValidation sqref="F5:F104" showErrorMessage="1" showInputMessage="1" allowBlank="1" type="whole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9" customWidth="1" min="3" max="3"/>
    <col width="19" customWidth="1" min="4" max="4"/>
    <col width="22" customWidth="1" min="5" max="5"/>
    <col width="15" customWidth="1" min="6" max="6"/>
    <col width="12" customWidth="1" min="7" max="7"/>
    <col width="20" customWidth="1" min="8" max="8"/>
    <col width="16" customWidth="1" min="9" max="9"/>
    <col width="34" customWidth="1" min="10" max="10"/>
    <col width="19" customWidth="1" min="11" max="11"/>
    <col width="25" customWidth="1" min="12" max="12"/>
  </cols>
  <sheetData>
    <row r="1" ht="26" customHeight="1">
      <c r="A1" s="1" t="inlineStr">
        <is>
          <t>Journal des mouvements d’inventaire</t>
        </is>
      </c>
    </row>
    <row r="2">
      <c r="A2" s="2" t="inlineStr">
        <is>
          <t>Seuls les mouvements dont l’état est « Valide » sont inclus dans le calcul des stocks.</t>
        </is>
      </c>
    </row>
    <row r="4">
      <c r="A4" s="13" t="inlineStr">
        <is>
          <t>No mouvement</t>
        </is>
      </c>
      <c r="B4" s="13" t="inlineStr">
        <is>
          <t>Date</t>
        </is>
      </c>
      <c r="C4" s="13" t="inlineStr">
        <is>
          <t>Type de mouvement</t>
        </is>
      </c>
      <c r="D4" s="13" t="inlineStr">
        <is>
          <t>Entrepôt source</t>
        </is>
      </c>
      <c r="E4" s="13" t="inlineStr">
        <is>
          <t>Entrepôt destination</t>
        </is>
      </c>
      <c r="F4" s="13" t="inlineStr">
        <is>
          <t>SKU</t>
        </is>
      </c>
      <c r="G4" s="13" t="inlineStr">
        <is>
          <t>Quantité</t>
        </is>
      </c>
      <c r="H4" s="13" t="inlineStr">
        <is>
          <t>Coût unitaire standard</t>
        </is>
      </c>
      <c r="I4" s="13" t="inlineStr">
        <is>
          <t>No document</t>
        </is>
      </c>
      <c r="J4" s="13" t="inlineStr">
        <is>
          <t>Notes</t>
        </is>
      </c>
      <c r="K4" s="13" t="inlineStr">
        <is>
          <t>État de validation</t>
        </is>
      </c>
      <c r="L4" s="13" t="inlineStr">
        <is>
          <t>Valeur estimée du mouvement</t>
        </is>
      </c>
    </row>
    <row r="5">
      <c r="A5" s="33" t="inlineStr">
        <is>
          <t>MOUV-2026-001</t>
        </is>
      </c>
      <c r="B5" s="47" t="n">
        <v>46249</v>
      </c>
      <c r="C5" s="33" t="inlineStr">
        <is>
          <t>Réception</t>
        </is>
      </c>
      <c r="D5" s="33" t="inlineStr"/>
      <c r="E5" s="33" t="inlineStr">
        <is>
          <t>Montréal</t>
        </is>
      </c>
      <c r="F5" s="33" t="inlineStr">
        <is>
          <t>ART-1001</t>
        </is>
      </c>
      <c r="G5" s="39" t="n">
        <v>60</v>
      </c>
      <c r="H5" s="48">
        <f>IF($F5="","",IFERROR(INDEX('Articles'!$E$5:$E$104,MATCH($F5,'Articles'!$A$5:$A$104,0)),0))</f>
        <v/>
      </c>
      <c r="I5" s="33" t="inlineStr">
        <is>
          <t>Réception fournisseur</t>
        </is>
      </c>
      <c r="J5" s="33" t="n"/>
      <c r="K5" s="37">
        <f>IF(OR($B5="",$C5="",$F5="",$G5=""),"À compléter",IF(OR(AND($C5="Réception",$D5="",$E5&lt;&gt;"",$G5&gt;0),AND($C5="Expédition",$D5&lt;&gt;"",$E5="",$G5&gt;0),AND($C5="Transfert",$D5&lt;&gt;"",$E5&lt;&gt;"",$D5&lt;&gt;$E5,$G5&gt;0),AND($C5="Ajustement",$D5="",$E5&lt;&gt;"",$G5&lt;&gt;0)),"Valide","À corriger"))</f>
        <v/>
      </c>
      <c r="L5" s="48">
        <f>IF($G5="","",IFERROR($G5*$H5,0))</f>
        <v/>
      </c>
    </row>
    <row r="6">
      <c r="A6" s="33" t="inlineStr">
        <is>
          <t>MOUV-2026-002</t>
        </is>
      </c>
      <c r="B6" s="47" t="n">
        <v>46250</v>
      </c>
      <c r="C6" s="33" t="inlineStr">
        <is>
          <t>Transfert</t>
        </is>
      </c>
      <c r="D6" s="33" t="inlineStr">
        <is>
          <t>Montréal</t>
        </is>
      </c>
      <c r="E6" s="33" t="inlineStr">
        <is>
          <t>Laval</t>
        </is>
      </c>
      <c r="F6" s="33" t="inlineStr">
        <is>
          <t>ART-1001</t>
        </is>
      </c>
      <c r="G6" s="39" t="n">
        <v>15</v>
      </c>
      <c r="H6" s="48">
        <f>IF($F6="","",IFERROR(INDEX('Articles'!$E$5:$E$104,MATCH($F6,'Articles'!$A$5:$A$104,0)),0))</f>
        <v/>
      </c>
      <c r="I6" s="33" t="inlineStr">
        <is>
          <t>Réapprovisionnement de Laval</t>
        </is>
      </c>
      <c r="J6" s="33" t="n"/>
      <c r="K6" s="37">
        <f>IF(OR($B6="",$C6="",$F6="",$G6=""),"À compléter",IF(OR(AND($C6="Réception",$D6="",$E6&lt;&gt;"",$G6&gt;0),AND($C6="Expédition",$D6&lt;&gt;"",$E6="",$G6&gt;0),AND($C6="Transfert",$D6&lt;&gt;"",$E6&lt;&gt;"",$D6&lt;&gt;$E6,$G6&gt;0),AND($C6="Ajustement",$D6="",$E6&lt;&gt;"",$G6&lt;&gt;0)),"Valide","À corriger"))</f>
        <v/>
      </c>
      <c r="L6" s="48">
        <f>IF($G6="","",IFERROR($G6*$H6,0))</f>
        <v/>
      </c>
    </row>
    <row r="7">
      <c r="A7" s="33" t="inlineStr">
        <is>
          <t>MOUV-2026-003</t>
        </is>
      </c>
      <c r="B7" s="47" t="n">
        <v>46252</v>
      </c>
      <c r="C7" s="33" t="inlineStr">
        <is>
          <t>Expédition</t>
        </is>
      </c>
      <c r="D7" s="33" t="inlineStr">
        <is>
          <t>Laval</t>
        </is>
      </c>
      <c r="E7" s="33" t="inlineStr"/>
      <c r="F7" s="33" t="inlineStr">
        <is>
          <t>ART-1001</t>
        </is>
      </c>
      <c r="G7" s="39" t="n">
        <v>4</v>
      </c>
      <c r="H7" s="48">
        <f>IF($F7="","",IFERROR(INDEX('Articles'!$E$5:$E$104,MATCH($F7,'Articles'!$A$5:$A$104,0)),0))</f>
        <v/>
      </c>
      <c r="I7" s="33" t="inlineStr">
        <is>
          <t>Commande client expédiée</t>
        </is>
      </c>
      <c r="J7" s="33" t="n"/>
      <c r="K7" s="37">
        <f>IF(OR($B7="",$C7="",$F7="",$G7=""),"À compléter",IF(OR(AND($C7="Réception",$D7="",$E7&lt;&gt;"",$G7&gt;0),AND($C7="Expédition",$D7&lt;&gt;"",$E7="",$G7&gt;0),AND($C7="Transfert",$D7&lt;&gt;"",$E7&lt;&gt;"",$D7&lt;&gt;$E7,$G7&gt;0),AND($C7="Ajustement",$D7="",$E7&lt;&gt;"",$G7&lt;&gt;0)),"Valide","À corriger"))</f>
        <v/>
      </c>
      <c r="L7" s="48">
        <f>IF($G7="","",IFERROR($G7*$H7,0))</f>
        <v/>
      </c>
    </row>
    <row r="8">
      <c r="A8" s="33" t="inlineStr">
        <is>
          <t>MOUV-2026-004</t>
        </is>
      </c>
      <c r="B8" s="47" t="n">
        <v>46253</v>
      </c>
      <c r="C8" s="33" t="inlineStr">
        <is>
          <t>Réception</t>
        </is>
      </c>
      <c r="D8" s="33" t="inlineStr"/>
      <c r="E8" s="33" t="inlineStr">
        <is>
          <t>Québec</t>
        </is>
      </c>
      <c r="F8" s="33" t="inlineStr">
        <is>
          <t>ART-1002</t>
        </is>
      </c>
      <c r="G8" s="39" t="n">
        <v>40</v>
      </c>
      <c r="H8" s="48">
        <f>IF($F8="","",IFERROR(INDEX('Articles'!$E$5:$E$104,MATCH($F8,'Articles'!$A$5:$A$104,0)),0))</f>
        <v/>
      </c>
      <c r="I8" s="33" t="inlineStr">
        <is>
          <t>Fournitures administratives</t>
        </is>
      </c>
      <c r="J8" s="33" t="n"/>
      <c r="K8" s="37">
        <f>IF(OR($B8="",$C8="",$F8="",$G8=""),"À compléter",IF(OR(AND($C8="Réception",$D8="",$E8&lt;&gt;"",$G8&gt;0),AND($C8="Expédition",$D8&lt;&gt;"",$E8="",$G8&gt;0),AND($C8="Transfert",$D8&lt;&gt;"",$E8&lt;&gt;"",$D8&lt;&gt;$E8,$G8&gt;0),AND($C8="Ajustement",$D8="",$E8&lt;&gt;"",$G8&lt;&gt;0)),"Valide","À corriger"))</f>
        <v/>
      </c>
      <c r="L8" s="48">
        <f>IF($G8="","",IFERROR($G8*$H8,0))</f>
        <v/>
      </c>
    </row>
    <row r="9">
      <c r="A9" s="33" t="inlineStr">
        <is>
          <t>MOUV-2026-005</t>
        </is>
      </c>
      <c r="B9" s="47" t="n">
        <v>46253</v>
      </c>
      <c r="C9" s="33" t="inlineStr">
        <is>
          <t>Réception</t>
        </is>
      </c>
      <c r="D9" s="33" t="inlineStr"/>
      <c r="E9" s="33" t="inlineStr">
        <is>
          <t>Montréal</t>
        </is>
      </c>
      <c r="F9" s="33" t="inlineStr">
        <is>
          <t>ART-1002</t>
        </is>
      </c>
      <c r="G9" s="39" t="n">
        <v>30</v>
      </c>
      <c r="H9" s="48">
        <f>IF($F9="","",IFERROR(INDEX('Articles'!$E$5:$E$104,MATCH($F9,'Articles'!$A$5:$A$104,0)),0))</f>
        <v/>
      </c>
      <c r="I9" s="33" t="inlineStr">
        <is>
          <t>Fournitures administratives</t>
        </is>
      </c>
      <c r="J9" s="33" t="n"/>
      <c r="K9" s="37">
        <f>IF(OR($B9="",$C9="",$F9="",$G9=""),"À compléter",IF(OR(AND($C9="Réception",$D9="",$E9&lt;&gt;"",$G9&gt;0),AND($C9="Expédition",$D9&lt;&gt;"",$E9="",$G9&gt;0),AND($C9="Transfert",$D9&lt;&gt;"",$E9&lt;&gt;"",$D9&lt;&gt;$E9,$G9&gt;0),AND($C9="Ajustement",$D9="",$E9&lt;&gt;"",$G9&lt;&gt;0)),"Valide","À corriger"))</f>
        <v/>
      </c>
      <c r="L9" s="48">
        <f>IF($G9="","",IFERROR($G9*$H9,0))</f>
        <v/>
      </c>
    </row>
    <row r="10">
      <c r="A10" s="33" t="inlineStr">
        <is>
          <t>MOUV-2026-006</t>
        </is>
      </c>
      <c r="B10" s="47" t="n">
        <v>46256</v>
      </c>
      <c r="C10" s="33" t="inlineStr">
        <is>
          <t>Expédition</t>
        </is>
      </c>
      <c r="D10" s="33" t="inlineStr">
        <is>
          <t>Québec</t>
        </is>
      </c>
      <c r="E10" s="33" t="inlineStr"/>
      <c r="F10" s="33" t="inlineStr">
        <is>
          <t>ART-1002</t>
        </is>
      </c>
      <c r="G10" s="39" t="n">
        <v>5</v>
      </c>
      <c r="H10" s="48">
        <f>IF($F10="","",IFERROR(INDEX('Articles'!$E$5:$E$104,MATCH($F10,'Articles'!$A$5:$A$104,0)),0))</f>
        <v/>
      </c>
      <c r="I10" s="33" t="inlineStr">
        <is>
          <t>Utilisation interne</t>
        </is>
      </c>
      <c r="J10" s="33" t="n"/>
      <c r="K10" s="37">
        <f>IF(OR($B10="",$C10="",$F10="",$G10=""),"À compléter",IF(OR(AND($C10="Réception",$D10="",$E10&lt;&gt;"",$G10&gt;0),AND($C10="Expédition",$D10&lt;&gt;"",$E10="",$G10&gt;0),AND($C10="Transfert",$D10&lt;&gt;"",$E10&lt;&gt;"",$D10&lt;&gt;$E10,$G10&gt;0),AND($C10="Ajustement",$D10="",$E10&lt;&gt;"",$G10&lt;&gt;0)),"Valide","À corriger"))</f>
        <v/>
      </c>
      <c r="L10" s="48">
        <f>IF($G10="","",IFERROR($G10*$H10,0))</f>
        <v/>
      </c>
    </row>
    <row r="11">
      <c r="A11" s="33" t="inlineStr">
        <is>
          <t>MOUV-2026-007</t>
        </is>
      </c>
      <c r="B11" s="47" t="n">
        <v>46257</v>
      </c>
      <c r="C11" s="33" t="inlineStr">
        <is>
          <t>Réception</t>
        </is>
      </c>
      <c r="D11" s="33" t="inlineStr"/>
      <c r="E11" s="33" t="inlineStr">
        <is>
          <t>Montréal</t>
        </is>
      </c>
      <c r="F11" s="33" t="inlineStr">
        <is>
          <t>ART-1003</t>
        </is>
      </c>
      <c r="G11" s="39" t="n">
        <v>12</v>
      </c>
      <c r="H11" s="48">
        <f>IF($F11="","",IFERROR(INDEX('Articles'!$E$5:$E$104,MATCH($F11,'Articles'!$A$5:$A$104,0)),0))</f>
        <v/>
      </c>
      <c r="I11" s="33" t="inlineStr">
        <is>
          <t>Cartouches d’encre</t>
        </is>
      </c>
      <c r="J11" s="33" t="n"/>
      <c r="K11" s="37">
        <f>IF(OR($B11="",$C11="",$F11="",$G11=""),"À compléter",IF(OR(AND($C11="Réception",$D11="",$E11&lt;&gt;"",$G11&gt;0),AND($C11="Expédition",$D11&lt;&gt;"",$E11="",$G11&gt;0),AND($C11="Transfert",$D11&lt;&gt;"",$E11&lt;&gt;"",$D11&lt;&gt;$E11,$G11&gt;0),AND($C11="Ajustement",$D11="",$E11&lt;&gt;"",$G11&lt;&gt;0)),"Valide","À corriger"))</f>
        <v/>
      </c>
      <c r="L11" s="48">
        <f>IF($G11="","",IFERROR($G11*$H11,0))</f>
        <v/>
      </c>
    </row>
    <row r="12">
      <c r="A12" s="33" t="inlineStr">
        <is>
          <t>MOUV-2026-008</t>
        </is>
      </c>
      <c r="B12" s="47" t="n">
        <v>46258</v>
      </c>
      <c r="C12" s="33" t="inlineStr">
        <is>
          <t>Transfert</t>
        </is>
      </c>
      <c r="D12" s="33" t="inlineStr">
        <is>
          <t>Montréal</t>
        </is>
      </c>
      <c r="E12" s="33" t="inlineStr">
        <is>
          <t>Québec</t>
        </is>
      </c>
      <c r="F12" s="33" t="inlineStr">
        <is>
          <t>ART-1003</t>
        </is>
      </c>
      <c r="G12" s="39" t="n">
        <v>3</v>
      </c>
      <c r="H12" s="48">
        <f>IF($F12="","",IFERROR(INDEX('Articles'!$E$5:$E$104,MATCH($F12,'Articles'!$A$5:$A$104,0)),0))</f>
        <v/>
      </c>
      <c r="I12" s="33" t="inlineStr">
        <is>
          <t>Besoin du bureau de Québec</t>
        </is>
      </c>
      <c r="J12" s="33" t="n"/>
      <c r="K12" s="37">
        <f>IF(OR($B12="",$C12="",$F12="",$G12=""),"À compléter",IF(OR(AND($C12="Réception",$D12="",$E12&lt;&gt;"",$G12&gt;0),AND($C12="Expédition",$D12&lt;&gt;"",$E12="",$G12&gt;0),AND($C12="Transfert",$D12&lt;&gt;"",$E12&lt;&gt;"",$D12&lt;&gt;$E12,$G12&gt;0),AND($C12="Ajustement",$D12="",$E12&lt;&gt;"",$G12&lt;&gt;0)),"Valide","À corriger"))</f>
        <v/>
      </c>
      <c r="L12" s="48">
        <f>IF($G12="","",IFERROR($G12*$H12,0))</f>
        <v/>
      </c>
    </row>
    <row r="13">
      <c r="A13" s="33" t="inlineStr">
        <is>
          <t>MOUV-2026-009</t>
        </is>
      </c>
      <c r="B13" s="47" t="n">
        <v>46259</v>
      </c>
      <c r="C13" s="33" t="inlineStr">
        <is>
          <t>Réception</t>
        </is>
      </c>
      <c r="D13" s="33" t="inlineStr"/>
      <c r="E13" s="33" t="inlineStr">
        <is>
          <t>Laval</t>
        </is>
      </c>
      <c r="F13" s="33" t="inlineStr">
        <is>
          <t>ART-1006</t>
        </is>
      </c>
      <c r="G13" s="39" t="n">
        <v>8</v>
      </c>
      <c r="H13" s="48">
        <f>IF($F13="","",IFERROR(INDEX('Articles'!$E$5:$E$104,MATCH($F13,'Articles'!$A$5:$A$104,0)),0))</f>
        <v/>
      </c>
      <c r="I13" s="33" t="inlineStr">
        <is>
          <t>Produits d’entretien</t>
        </is>
      </c>
      <c r="J13" s="33" t="n"/>
      <c r="K13" s="37">
        <f>IF(OR($B13="",$C13="",$F13="",$G13=""),"À compléter",IF(OR(AND($C13="Réception",$D13="",$E13&lt;&gt;"",$G13&gt;0),AND($C13="Expédition",$D13&lt;&gt;"",$E13="",$G13&gt;0),AND($C13="Transfert",$D13&lt;&gt;"",$E13&lt;&gt;"",$D13&lt;&gt;$E13,$G13&gt;0),AND($C13="Ajustement",$D13="",$E13&lt;&gt;"",$G13&lt;&gt;0)),"Valide","À corriger"))</f>
        <v/>
      </c>
      <c r="L13" s="48">
        <f>IF($G13="","",IFERROR($G13*$H13,0))</f>
        <v/>
      </c>
    </row>
    <row r="14">
      <c r="A14" s="33" t="inlineStr">
        <is>
          <t>MOUV-2026-010</t>
        </is>
      </c>
      <c r="B14" s="47" t="n">
        <v>46260</v>
      </c>
      <c r="C14" s="33" t="inlineStr">
        <is>
          <t>Ajustement</t>
        </is>
      </c>
      <c r="D14" s="33" t="inlineStr"/>
      <c r="E14" s="33" t="inlineStr">
        <is>
          <t>Laval</t>
        </is>
      </c>
      <c r="F14" s="33" t="inlineStr">
        <is>
          <t>ART-1006</t>
        </is>
      </c>
      <c r="G14" s="39" t="n">
        <v>-2</v>
      </c>
      <c r="H14" s="48">
        <f>IF($F14="","",IFERROR(INDEX('Articles'!$E$5:$E$104,MATCH($F14,'Articles'!$A$5:$A$104,0)),0))</f>
        <v/>
      </c>
      <c r="I14" s="33" t="inlineStr">
        <is>
          <t>Deux contenants endommagés</t>
        </is>
      </c>
      <c r="J14" s="33" t="n"/>
      <c r="K14" s="37">
        <f>IF(OR($B14="",$C14="",$F14="",$G14=""),"À compléter",IF(OR(AND($C14="Réception",$D14="",$E14&lt;&gt;"",$G14&gt;0),AND($C14="Expédition",$D14&lt;&gt;"",$E14="",$G14&gt;0),AND($C14="Transfert",$D14&lt;&gt;"",$E14&lt;&gt;"",$D14&lt;&gt;$E14,$G14&gt;0),AND($C14="Ajustement",$D14="",$E14&lt;&gt;"",$G14&lt;&gt;0)),"Valide","À corriger"))</f>
        <v/>
      </c>
      <c r="L14" s="48">
        <f>IF($G14="","",IFERROR($G14*$H14,0))</f>
        <v/>
      </c>
    </row>
    <row r="15">
      <c r="A15" s="33" t="n"/>
      <c r="B15" s="47" t="n"/>
      <c r="C15" s="33" t="n"/>
      <c r="D15" s="33" t="n"/>
      <c r="E15" s="33" t="n"/>
      <c r="F15" s="33" t="n"/>
      <c r="G15" s="39" t="n"/>
      <c r="H15" s="48">
        <f>IF($F15="","",IFERROR(INDEX('Articles'!$E$5:$E$104,MATCH($F15,'Articles'!$A$5:$A$104,0)),0))</f>
        <v/>
      </c>
      <c r="I15" s="33" t="n"/>
      <c r="J15" s="33" t="n"/>
      <c r="K15" s="37">
        <f>IF(OR($B15="",$C15="",$F15="",$G15=""),"À compléter",IF(OR(AND($C15="Réception",$D15="",$E15&lt;&gt;"",$G15&gt;0),AND($C15="Expédition",$D15&lt;&gt;"",$E15="",$G15&gt;0),AND($C15="Transfert",$D15&lt;&gt;"",$E15&lt;&gt;"",$D15&lt;&gt;$E15,$G15&gt;0),AND($C15="Ajustement",$D15="",$E15&lt;&gt;"",$G15&lt;&gt;0)),"Valide","À corriger"))</f>
        <v/>
      </c>
      <c r="L15" s="48">
        <f>IF($G15="","",IFERROR($G15*$H15,0))</f>
        <v/>
      </c>
    </row>
    <row r="16">
      <c r="A16" s="33" t="n"/>
      <c r="B16" s="47" t="n"/>
      <c r="C16" s="33" t="n"/>
      <c r="D16" s="33" t="n"/>
      <c r="E16" s="33" t="n"/>
      <c r="F16" s="33" t="n"/>
      <c r="G16" s="39" t="n"/>
      <c r="H16" s="48">
        <f>IF($F16="","",IFERROR(INDEX('Articles'!$E$5:$E$104,MATCH($F16,'Articles'!$A$5:$A$104,0)),0))</f>
        <v/>
      </c>
      <c r="I16" s="33" t="n"/>
      <c r="J16" s="33" t="n"/>
      <c r="K16" s="37">
        <f>IF(OR($B16="",$C16="",$F16="",$G16=""),"À compléter",IF(OR(AND($C16="Réception",$D16="",$E16&lt;&gt;"",$G16&gt;0),AND($C16="Expédition",$D16&lt;&gt;"",$E16="",$G16&gt;0),AND($C16="Transfert",$D16&lt;&gt;"",$E16&lt;&gt;"",$D16&lt;&gt;$E16,$G16&gt;0),AND($C16="Ajustement",$D16="",$E16&lt;&gt;"",$G16&lt;&gt;0)),"Valide","À corriger"))</f>
        <v/>
      </c>
      <c r="L16" s="48">
        <f>IF($G16="","",IFERROR($G16*$H16,0))</f>
        <v/>
      </c>
    </row>
    <row r="17">
      <c r="A17" s="33" t="n"/>
      <c r="B17" s="47" t="n"/>
      <c r="C17" s="33" t="n"/>
      <c r="D17" s="33" t="n"/>
      <c r="E17" s="33" t="n"/>
      <c r="F17" s="33" t="n"/>
      <c r="G17" s="39" t="n"/>
      <c r="H17" s="48">
        <f>IF($F17="","",IFERROR(INDEX('Articles'!$E$5:$E$104,MATCH($F17,'Articles'!$A$5:$A$104,0)),0))</f>
        <v/>
      </c>
      <c r="I17" s="33" t="n"/>
      <c r="J17" s="33" t="n"/>
      <c r="K17" s="37">
        <f>IF(OR($B17="",$C17="",$F17="",$G17=""),"À compléter",IF(OR(AND($C17="Réception",$D17="",$E17&lt;&gt;"",$G17&gt;0),AND($C17="Expédition",$D17&lt;&gt;"",$E17="",$G17&gt;0),AND($C17="Transfert",$D17&lt;&gt;"",$E17&lt;&gt;"",$D17&lt;&gt;$E17,$G17&gt;0),AND($C17="Ajustement",$D17="",$E17&lt;&gt;"",$G17&lt;&gt;0)),"Valide","À corriger"))</f>
        <v/>
      </c>
      <c r="L17" s="48">
        <f>IF($G17="","",IFERROR($G17*$H17,0))</f>
        <v/>
      </c>
    </row>
    <row r="18">
      <c r="A18" s="33" t="n"/>
      <c r="B18" s="47" t="n"/>
      <c r="C18" s="33" t="n"/>
      <c r="D18" s="33" t="n"/>
      <c r="E18" s="33" t="n"/>
      <c r="F18" s="33" t="n"/>
      <c r="G18" s="39" t="n"/>
      <c r="H18" s="48">
        <f>IF($F18="","",IFERROR(INDEX('Articles'!$E$5:$E$104,MATCH($F18,'Articles'!$A$5:$A$104,0)),0))</f>
        <v/>
      </c>
      <c r="I18" s="33" t="n"/>
      <c r="J18" s="33" t="n"/>
      <c r="K18" s="37">
        <f>IF(OR($B18="",$C18="",$F18="",$G18=""),"À compléter",IF(OR(AND($C18="Réception",$D18="",$E18&lt;&gt;"",$G18&gt;0),AND($C18="Expédition",$D18&lt;&gt;"",$E18="",$G18&gt;0),AND($C18="Transfert",$D18&lt;&gt;"",$E18&lt;&gt;"",$D18&lt;&gt;$E18,$G18&gt;0),AND($C18="Ajustement",$D18="",$E18&lt;&gt;"",$G18&lt;&gt;0)),"Valide","À corriger"))</f>
        <v/>
      </c>
      <c r="L18" s="48">
        <f>IF($G18="","",IFERROR($G18*$H18,0))</f>
        <v/>
      </c>
    </row>
    <row r="19">
      <c r="A19" s="33" t="n"/>
      <c r="B19" s="47" t="n"/>
      <c r="C19" s="33" t="n"/>
      <c r="D19" s="33" t="n"/>
      <c r="E19" s="33" t="n"/>
      <c r="F19" s="33" t="n"/>
      <c r="G19" s="39" t="n"/>
      <c r="H19" s="48">
        <f>IF($F19="","",IFERROR(INDEX('Articles'!$E$5:$E$104,MATCH($F19,'Articles'!$A$5:$A$104,0)),0))</f>
        <v/>
      </c>
      <c r="I19" s="33" t="n"/>
      <c r="J19" s="33" t="n"/>
      <c r="K19" s="37">
        <f>IF(OR($B19="",$C19="",$F19="",$G19=""),"À compléter",IF(OR(AND($C19="Réception",$D19="",$E19&lt;&gt;"",$G19&gt;0),AND($C19="Expédition",$D19&lt;&gt;"",$E19="",$G19&gt;0),AND($C19="Transfert",$D19&lt;&gt;"",$E19&lt;&gt;"",$D19&lt;&gt;$E19,$G19&gt;0),AND($C19="Ajustement",$D19="",$E19&lt;&gt;"",$G19&lt;&gt;0)),"Valide","À corriger"))</f>
        <v/>
      </c>
      <c r="L19" s="48">
        <f>IF($G19="","",IFERROR($G19*$H19,0))</f>
        <v/>
      </c>
    </row>
    <row r="20">
      <c r="A20" s="33" t="n"/>
      <c r="B20" s="47" t="n"/>
      <c r="C20" s="33" t="n"/>
      <c r="D20" s="33" t="n"/>
      <c r="E20" s="33" t="n"/>
      <c r="F20" s="33" t="n"/>
      <c r="G20" s="39" t="n"/>
      <c r="H20" s="48">
        <f>IF($F20="","",IFERROR(INDEX('Articles'!$E$5:$E$104,MATCH($F20,'Articles'!$A$5:$A$104,0)),0))</f>
        <v/>
      </c>
      <c r="I20" s="33" t="n"/>
      <c r="J20" s="33" t="n"/>
      <c r="K20" s="37">
        <f>IF(OR($B20="",$C20="",$F20="",$G20=""),"À compléter",IF(OR(AND($C20="Réception",$D20="",$E20&lt;&gt;"",$G20&gt;0),AND($C20="Expédition",$D20&lt;&gt;"",$E20="",$G20&gt;0),AND($C20="Transfert",$D20&lt;&gt;"",$E20&lt;&gt;"",$D20&lt;&gt;$E20,$G20&gt;0),AND($C20="Ajustement",$D20="",$E20&lt;&gt;"",$G20&lt;&gt;0)),"Valide","À corriger"))</f>
        <v/>
      </c>
      <c r="L20" s="48">
        <f>IF($G20="","",IFERROR($G20*$H20,0))</f>
        <v/>
      </c>
    </row>
    <row r="21">
      <c r="A21" s="33" t="n"/>
      <c r="B21" s="47" t="n"/>
      <c r="C21" s="33" t="n"/>
      <c r="D21" s="33" t="n"/>
      <c r="E21" s="33" t="n"/>
      <c r="F21" s="33" t="n"/>
      <c r="G21" s="39" t="n"/>
      <c r="H21" s="48">
        <f>IF($F21="","",IFERROR(INDEX('Articles'!$E$5:$E$104,MATCH($F21,'Articles'!$A$5:$A$104,0)),0))</f>
        <v/>
      </c>
      <c r="I21" s="33" t="n"/>
      <c r="J21" s="33" t="n"/>
      <c r="K21" s="37">
        <f>IF(OR($B21="",$C21="",$F21="",$G21=""),"À compléter",IF(OR(AND($C21="Réception",$D21="",$E21&lt;&gt;"",$G21&gt;0),AND($C21="Expédition",$D21&lt;&gt;"",$E21="",$G21&gt;0),AND($C21="Transfert",$D21&lt;&gt;"",$E21&lt;&gt;"",$D21&lt;&gt;$E21,$G21&gt;0),AND($C21="Ajustement",$D21="",$E21&lt;&gt;"",$G21&lt;&gt;0)),"Valide","À corriger"))</f>
        <v/>
      </c>
      <c r="L21" s="48">
        <f>IF($G21="","",IFERROR($G21*$H21,0))</f>
        <v/>
      </c>
    </row>
    <row r="22">
      <c r="A22" s="33" t="n"/>
      <c r="B22" s="47" t="n"/>
      <c r="C22" s="33" t="n"/>
      <c r="D22" s="33" t="n"/>
      <c r="E22" s="33" t="n"/>
      <c r="F22" s="33" t="n"/>
      <c r="G22" s="39" t="n"/>
      <c r="H22" s="48">
        <f>IF($F22="","",IFERROR(INDEX('Articles'!$E$5:$E$104,MATCH($F22,'Articles'!$A$5:$A$104,0)),0))</f>
        <v/>
      </c>
      <c r="I22" s="33" t="n"/>
      <c r="J22" s="33" t="n"/>
      <c r="K22" s="37">
        <f>IF(OR($B22="",$C22="",$F22="",$G22=""),"À compléter",IF(OR(AND($C22="Réception",$D22="",$E22&lt;&gt;"",$G22&gt;0),AND($C22="Expédition",$D22&lt;&gt;"",$E22="",$G22&gt;0),AND($C22="Transfert",$D22&lt;&gt;"",$E22&lt;&gt;"",$D22&lt;&gt;$E22,$G22&gt;0),AND($C22="Ajustement",$D22="",$E22&lt;&gt;"",$G22&lt;&gt;0)),"Valide","À corriger"))</f>
        <v/>
      </c>
      <c r="L22" s="48">
        <f>IF($G22="","",IFERROR($G22*$H22,0))</f>
        <v/>
      </c>
    </row>
    <row r="23">
      <c r="A23" s="33" t="n"/>
      <c r="B23" s="47" t="n"/>
      <c r="C23" s="33" t="n"/>
      <c r="D23" s="33" t="n"/>
      <c r="E23" s="33" t="n"/>
      <c r="F23" s="33" t="n"/>
      <c r="G23" s="39" t="n"/>
      <c r="H23" s="48">
        <f>IF($F23="","",IFERROR(INDEX('Articles'!$E$5:$E$104,MATCH($F23,'Articles'!$A$5:$A$104,0)),0))</f>
        <v/>
      </c>
      <c r="I23" s="33" t="n"/>
      <c r="J23" s="33" t="n"/>
      <c r="K23" s="37">
        <f>IF(OR($B23="",$C23="",$F23="",$G23=""),"À compléter",IF(OR(AND($C23="Réception",$D23="",$E23&lt;&gt;"",$G23&gt;0),AND($C23="Expédition",$D23&lt;&gt;"",$E23="",$G23&gt;0),AND($C23="Transfert",$D23&lt;&gt;"",$E23&lt;&gt;"",$D23&lt;&gt;$E23,$G23&gt;0),AND($C23="Ajustement",$D23="",$E23&lt;&gt;"",$G23&lt;&gt;0)),"Valide","À corriger"))</f>
        <v/>
      </c>
      <c r="L23" s="48">
        <f>IF($G23="","",IFERROR($G23*$H23,0))</f>
        <v/>
      </c>
    </row>
    <row r="24">
      <c r="A24" s="33" t="n"/>
      <c r="B24" s="47" t="n"/>
      <c r="C24" s="33" t="n"/>
      <c r="D24" s="33" t="n"/>
      <c r="E24" s="33" t="n"/>
      <c r="F24" s="33" t="n"/>
      <c r="G24" s="39" t="n"/>
      <c r="H24" s="48">
        <f>IF($F24="","",IFERROR(INDEX('Articles'!$E$5:$E$104,MATCH($F24,'Articles'!$A$5:$A$104,0)),0))</f>
        <v/>
      </c>
      <c r="I24" s="33" t="n"/>
      <c r="J24" s="33" t="n"/>
      <c r="K24" s="37">
        <f>IF(OR($B24="",$C24="",$F24="",$G24=""),"À compléter",IF(OR(AND($C24="Réception",$D24="",$E24&lt;&gt;"",$G24&gt;0),AND($C24="Expédition",$D24&lt;&gt;"",$E24="",$G24&gt;0),AND($C24="Transfert",$D24&lt;&gt;"",$E24&lt;&gt;"",$D24&lt;&gt;$E24,$G24&gt;0),AND($C24="Ajustement",$D24="",$E24&lt;&gt;"",$G24&lt;&gt;0)),"Valide","À corriger"))</f>
        <v/>
      </c>
      <c r="L24" s="48">
        <f>IF($G24="","",IFERROR($G24*$H24,0))</f>
        <v/>
      </c>
    </row>
    <row r="25">
      <c r="A25" s="33" t="n"/>
      <c r="B25" s="47" t="n"/>
      <c r="C25" s="33" t="n"/>
      <c r="D25" s="33" t="n"/>
      <c r="E25" s="33" t="n"/>
      <c r="F25" s="33" t="n"/>
      <c r="G25" s="39" t="n"/>
      <c r="H25" s="48">
        <f>IF($F25="","",IFERROR(INDEX('Articles'!$E$5:$E$104,MATCH($F25,'Articles'!$A$5:$A$104,0)),0))</f>
        <v/>
      </c>
      <c r="I25" s="33" t="n"/>
      <c r="J25" s="33" t="n"/>
      <c r="K25" s="37">
        <f>IF(OR($B25="",$C25="",$F25="",$G25=""),"À compléter",IF(OR(AND($C25="Réception",$D25="",$E25&lt;&gt;"",$G25&gt;0),AND($C25="Expédition",$D25&lt;&gt;"",$E25="",$G25&gt;0),AND($C25="Transfert",$D25&lt;&gt;"",$E25&lt;&gt;"",$D25&lt;&gt;$E25,$G25&gt;0),AND($C25="Ajustement",$D25="",$E25&lt;&gt;"",$G25&lt;&gt;0)),"Valide","À corriger"))</f>
        <v/>
      </c>
      <c r="L25" s="48">
        <f>IF($G25="","",IFERROR($G25*$H25,0))</f>
        <v/>
      </c>
    </row>
    <row r="26">
      <c r="A26" s="33" t="n"/>
      <c r="B26" s="47" t="n"/>
      <c r="C26" s="33" t="n"/>
      <c r="D26" s="33" t="n"/>
      <c r="E26" s="33" t="n"/>
      <c r="F26" s="33" t="n"/>
      <c r="G26" s="39" t="n"/>
      <c r="H26" s="48">
        <f>IF($F26="","",IFERROR(INDEX('Articles'!$E$5:$E$104,MATCH($F26,'Articles'!$A$5:$A$104,0)),0))</f>
        <v/>
      </c>
      <c r="I26" s="33" t="n"/>
      <c r="J26" s="33" t="n"/>
      <c r="K26" s="37">
        <f>IF(OR($B26="",$C26="",$F26="",$G26=""),"À compléter",IF(OR(AND($C26="Réception",$D26="",$E26&lt;&gt;"",$G26&gt;0),AND($C26="Expédition",$D26&lt;&gt;"",$E26="",$G26&gt;0),AND($C26="Transfert",$D26&lt;&gt;"",$E26&lt;&gt;"",$D26&lt;&gt;$E26,$G26&gt;0),AND($C26="Ajustement",$D26="",$E26&lt;&gt;"",$G26&lt;&gt;0)),"Valide","À corriger"))</f>
        <v/>
      </c>
      <c r="L26" s="48">
        <f>IF($G26="","",IFERROR($G26*$H26,0))</f>
        <v/>
      </c>
    </row>
    <row r="27">
      <c r="A27" s="33" t="n"/>
      <c r="B27" s="47" t="n"/>
      <c r="C27" s="33" t="n"/>
      <c r="D27" s="33" t="n"/>
      <c r="E27" s="33" t="n"/>
      <c r="F27" s="33" t="n"/>
      <c r="G27" s="39" t="n"/>
      <c r="H27" s="48">
        <f>IF($F27="","",IFERROR(INDEX('Articles'!$E$5:$E$104,MATCH($F27,'Articles'!$A$5:$A$104,0)),0))</f>
        <v/>
      </c>
      <c r="I27" s="33" t="n"/>
      <c r="J27" s="33" t="n"/>
      <c r="K27" s="37">
        <f>IF(OR($B27="",$C27="",$F27="",$G27=""),"À compléter",IF(OR(AND($C27="Réception",$D27="",$E27&lt;&gt;"",$G27&gt;0),AND($C27="Expédition",$D27&lt;&gt;"",$E27="",$G27&gt;0),AND($C27="Transfert",$D27&lt;&gt;"",$E27&lt;&gt;"",$D27&lt;&gt;$E27,$G27&gt;0),AND($C27="Ajustement",$D27="",$E27&lt;&gt;"",$G27&lt;&gt;0)),"Valide","À corriger"))</f>
        <v/>
      </c>
      <c r="L27" s="48">
        <f>IF($G27="","",IFERROR($G27*$H27,0))</f>
        <v/>
      </c>
    </row>
    <row r="28">
      <c r="A28" s="33" t="n"/>
      <c r="B28" s="47" t="n"/>
      <c r="C28" s="33" t="n"/>
      <c r="D28" s="33" t="n"/>
      <c r="E28" s="33" t="n"/>
      <c r="F28" s="33" t="n"/>
      <c r="G28" s="39" t="n"/>
      <c r="H28" s="48">
        <f>IF($F28="","",IFERROR(INDEX('Articles'!$E$5:$E$104,MATCH($F28,'Articles'!$A$5:$A$104,0)),0))</f>
        <v/>
      </c>
      <c r="I28" s="33" t="n"/>
      <c r="J28" s="33" t="n"/>
      <c r="K28" s="37">
        <f>IF(OR($B28="",$C28="",$F28="",$G28=""),"À compléter",IF(OR(AND($C28="Réception",$D28="",$E28&lt;&gt;"",$G28&gt;0),AND($C28="Expédition",$D28&lt;&gt;"",$E28="",$G28&gt;0),AND($C28="Transfert",$D28&lt;&gt;"",$E28&lt;&gt;"",$D28&lt;&gt;$E28,$G28&gt;0),AND($C28="Ajustement",$D28="",$E28&lt;&gt;"",$G28&lt;&gt;0)),"Valide","À corriger"))</f>
        <v/>
      </c>
      <c r="L28" s="48">
        <f>IF($G28="","",IFERROR($G28*$H28,0))</f>
        <v/>
      </c>
    </row>
    <row r="29">
      <c r="A29" s="33" t="n"/>
      <c r="B29" s="47" t="n"/>
      <c r="C29" s="33" t="n"/>
      <c r="D29" s="33" t="n"/>
      <c r="E29" s="33" t="n"/>
      <c r="F29" s="33" t="n"/>
      <c r="G29" s="39" t="n"/>
      <c r="H29" s="48">
        <f>IF($F29="","",IFERROR(INDEX('Articles'!$E$5:$E$104,MATCH($F29,'Articles'!$A$5:$A$104,0)),0))</f>
        <v/>
      </c>
      <c r="I29" s="33" t="n"/>
      <c r="J29" s="33" t="n"/>
      <c r="K29" s="37">
        <f>IF(OR($B29="",$C29="",$F29="",$G29=""),"À compléter",IF(OR(AND($C29="Réception",$D29="",$E29&lt;&gt;"",$G29&gt;0),AND($C29="Expédition",$D29&lt;&gt;"",$E29="",$G29&gt;0),AND($C29="Transfert",$D29&lt;&gt;"",$E29&lt;&gt;"",$D29&lt;&gt;$E29,$G29&gt;0),AND($C29="Ajustement",$D29="",$E29&lt;&gt;"",$G29&lt;&gt;0)),"Valide","À corriger"))</f>
        <v/>
      </c>
      <c r="L29" s="48">
        <f>IF($G29="","",IFERROR($G29*$H29,0))</f>
        <v/>
      </c>
    </row>
    <row r="30">
      <c r="A30" s="33" t="n"/>
      <c r="B30" s="47" t="n"/>
      <c r="C30" s="33" t="n"/>
      <c r="D30" s="33" t="n"/>
      <c r="E30" s="33" t="n"/>
      <c r="F30" s="33" t="n"/>
      <c r="G30" s="39" t="n"/>
      <c r="H30" s="48">
        <f>IF($F30="","",IFERROR(INDEX('Articles'!$E$5:$E$104,MATCH($F30,'Articles'!$A$5:$A$104,0)),0))</f>
        <v/>
      </c>
      <c r="I30" s="33" t="n"/>
      <c r="J30" s="33" t="n"/>
      <c r="K30" s="37">
        <f>IF(OR($B30="",$C30="",$F30="",$G30=""),"À compléter",IF(OR(AND($C30="Réception",$D30="",$E30&lt;&gt;"",$G30&gt;0),AND($C30="Expédition",$D30&lt;&gt;"",$E30="",$G30&gt;0),AND($C30="Transfert",$D30&lt;&gt;"",$E30&lt;&gt;"",$D30&lt;&gt;$E30,$G30&gt;0),AND($C30="Ajustement",$D30="",$E30&lt;&gt;"",$G30&lt;&gt;0)),"Valide","À corriger"))</f>
        <v/>
      </c>
      <c r="L30" s="48">
        <f>IF($G30="","",IFERROR($G30*$H30,0))</f>
        <v/>
      </c>
    </row>
    <row r="31">
      <c r="A31" s="33" t="n"/>
      <c r="B31" s="47" t="n"/>
      <c r="C31" s="33" t="n"/>
      <c r="D31" s="33" t="n"/>
      <c r="E31" s="33" t="n"/>
      <c r="F31" s="33" t="n"/>
      <c r="G31" s="39" t="n"/>
      <c r="H31" s="48">
        <f>IF($F31="","",IFERROR(INDEX('Articles'!$E$5:$E$104,MATCH($F31,'Articles'!$A$5:$A$104,0)),0))</f>
        <v/>
      </c>
      <c r="I31" s="33" t="n"/>
      <c r="J31" s="33" t="n"/>
      <c r="K31" s="37">
        <f>IF(OR($B31="",$C31="",$F31="",$G31=""),"À compléter",IF(OR(AND($C31="Réception",$D31="",$E31&lt;&gt;"",$G31&gt;0),AND($C31="Expédition",$D31&lt;&gt;"",$E31="",$G31&gt;0),AND($C31="Transfert",$D31&lt;&gt;"",$E31&lt;&gt;"",$D31&lt;&gt;$E31,$G31&gt;0),AND($C31="Ajustement",$D31="",$E31&lt;&gt;"",$G31&lt;&gt;0)),"Valide","À corriger"))</f>
        <v/>
      </c>
      <c r="L31" s="48">
        <f>IF($G31="","",IFERROR($G31*$H31,0))</f>
        <v/>
      </c>
    </row>
    <row r="32">
      <c r="A32" s="33" t="n"/>
      <c r="B32" s="47" t="n"/>
      <c r="C32" s="33" t="n"/>
      <c r="D32" s="33" t="n"/>
      <c r="E32" s="33" t="n"/>
      <c r="F32" s="33" t="n"/>
      <c r="G32" s="39" t="n"/>
      <c r="H32" s="48">
        <f>IF($F32="","",IFERROR(INDEX('Articles'!$E$5:$E$104,MATCH($F32,'Articles'!$A$5:$A$104,0)),0))</f>
        <v/>
      </c>
      <c r="I32" s="33" t="n"/>
      <c r="J32" s="33" t="n"/>
      <c r="K32" s="37">
        <f>IF(OR($B32="",$C32="",$F32="",$G32=""),"À compléter",IF(OR(AND($C32="Réception",$D32="",$E32&lt;&gt;"",$G32&gt;0),AND($C32="Expédition",$D32&lt;&gt;"",$E32="",$G32&gt;0),AND($C32="Transfert",$D32&lt;&gt;"",$E32&lt;&gt;"",$D32&lt;&gt;$E32,$G32&gt;0),AND($C32="Ajustement",$D32="",$E32&lt;&gt;"",$G32&lt;&gt;0)),"Valide","À corriger"))</f>
        <v/>
      </c>
      <c r="L32" s="48">
        <f>IF($G32="","",IFERROR($G32*$H32,0))</f>
        <v/>
      </c>
    </row>
    <row r="33">
      <c r="A33" s="33" t="n"/>
      <c r="B33" s="47" t="n"/>
      <c r="C33" s="33" t="n"/>
      <c r="D33" s="33" t="n"/>
      <c r="E33" s="33" t="n"/>
      <c r="F33" s="33" t="n"/>
      <c r="G33" s="39" t="n"/>
      <c r="H33" s="48">
        <f>IF($F33="","",IFERROR(INDEX('Articles'!$E$5:$E$104,MATCH($F33,'Articles'!$A$5:$A$104,0)),0))</f>
        <v/>
      </c>
      <c r="I33" s="33" t="n"/>
      <c r="J33" s="33" t="n"/>
      <c r="K33" s="37">
        <f>IF(OR($B33="",$C33="",$F33="",$G33=""),"À compléter",IF(OR(AND($C33="Réception",$D33="",$E33&lt;&gt;"",$G33&gt;0),AND($C33="Expédition",$D33&lt;&gt;"",$E33="",$G33&gt;0),AND($C33="Transfert",$D33&lt;&gt;"",$E33&lt;&gt;"",$D33&lt;&gt;$E33,$G33&gt;0),AND($C33="Ajustement",$D33="",$E33&lt;&gt;"",$G33&lt;&gt;0)),"Valide","À corriger"))</f>
        <v/>
      </c>
      <c r="L33" s="48">
        <f>IF($G33="","",IFERROR($G33*$H33,0))</f>
        <v/>
      </c>
    </row>
    <row r="34">
      <c r="A34" s="33" t="n"/>
      <c r="B34" s="47" t="n"/>
      <c r="C34" s="33" t="n"/>
      <c r="D34" s="33" t="n"/>
      <c r="E34" s="33" t="n"/>
      <c r="F34" s="33" t="n"/>
      <c r="G34" s="39" t="n"/>
      <c r="H34" s="48">
        <f>IF($F34="","",IFERROR(INDEX('Articles'!$E$5:$E$104,MATCH($F34,'Articles'!$A$5:$A$104,0)),0))</f>
        <v/>
      </c>
      <c r="I34" s="33" t="n"/>
      <c r="J34" s="33" t="n"/>
      <c r="K34" s="37">
        <f>IF(OR($B34="",$C34="",$F34="",$G34=""),"À compléter",IF(OR(AND($C34="Réception",$D34="",$E34&lt;&gt;"",$G34&gt;0),AND($C34="Expédition",$D34&lt;&gt;"",$E34="",$G34&gt;0),AND($C34="Transfert",$D34&lt;&gt;"",$E34&lt;&gt;"",$D34&lt;&gt;$E34,$G34&gt;0),AND($C34="Ajustement",$D34="",$E34&lt;&gt;"",$G34&lt;&gt;0)),"Valide","À corriger"))</f>
        <v/>
      </c>
      <c r="L34" s="48">
        <f>IF($G34="","",IFERROR($G34*$H34,0))</f>
        <v/>
      </c>
    </row>
    <row r="35">
      <c r="A35" s="33" t="n"/>
      <c r="B35" s="47" t="n"/>
      <c r="C35" s="33" t="n"/>
      <c r="D35" s="33" t="n"/>
      <c r="E35" s="33" t="n"/>
      <c r="F35" s="33" t="n"/>
      <c r="G35" s="39" t="n"/>
      <c r="H35" s="48">
        <f>IF($F35="","",IFERROR(INDEX('Articles'!$E$5:$E$104,MATCH($F35,'Articles'!$A$5:$A$104,0)),0))</f>
        <v/>
      </c>
      <c r="I35" s="33" t="n"/>
      <c r="J35" s="33" t="n"/>
      <c r="K35" s="37">
        <f>IF(OR($B35="",$C35="",$F35="",$G35=""),"À compléter",IF(OR(AND($C35="Réception",$D35="",$E35&lt;&gt;"",$G35&gt;0),AND($C35="Expédition",$D35&lt;&gt;"",$E35="",$G35&gt;0),AND($C35="Transfert",$D35&lt;&gt;"",$E35&lt;&gt;"",$D35&lt;&gt;$E35,$G35&gt;0),AND($C35="Ajustement",$D35="",$E35&lt;&gt;"",$G35&lt;&gt;0)),"Valide","À corriger"))</f>
        <v/>
      </c>
      <c r="L35" s="48">
        <f>IF($G35="","",IFERROR($G35*$H35,0))</f>
        <v/>
      </c>
    </row>
    <row r="36">
      <c r="A36" s="33" t="n"/>
      <c r="B36" s="47" t="n"/>
      <c r="C36" s="33" t="n"/>
      <c r="D36" s="33" t="n"/>
      <c r="E36" s="33" t="n"/>
      <c r="F36" s="33" t="n"/>
      <c r="G36" s="39" t="n"/>
      <c r="H36" s="48">
        <f>IF($F36="","",IFERROR(INDEX('Articles'!$E$5:$E$104,MATCH($F36,'Articles'!$A$5:$A$104,0)),0))</f>
        <v/>
      </c>
      <c r="I36" s="33" t="n"/>
      <c r="J36" s="33" t="n"/>
      <c r="K36" s="37">
        <f>IF(OR($B36="",$C36="",$F36="",$G36=""),"À compléter",IF(OR(AND($C36="Réception",$D36="",$E36&lt;&gt;"",$G36&gt;0),AND($C36="Expédition",$D36&lt;&gt;"",$E36="",$G36&gt;0),AND($C36="Transfert",$D36&lt;&gt;"",$E36&lt;&gt;"",$D36&lt;&gt;$E36,$G36&gt;0),AND($C36="Ajustement",$D36="",$E36&lt;&gt;"",$G36&lt;&gt;0)),"Valide","À corriger"))</f>
        <v/>
      </c>
      <c r="L36" s="48">
        <f>IF($G36="","",IFERROR($G36*$H36,0))</f>
        <v/>
      </c>
    </row>
    <row r="37">
      <c r="A37" s="33" t="n"/>
      <c r="B37" s="47" t="n"/>
      <c r="C37" s="33" t="n"/>
      <c r="D37" s="33" t="n"/>
      <c r="E37" s="33" t="n"/>
      <c r="F37" s="33" t="n"/>
      <c r="G37" s="39" t="n"/>
      <c r="H37" s="48">
        <f>IF($F37="","",IFERROR(INDEX('Articles'!$E$5:$E$104,MATCH($F37,'Articles'!$A$5:$A$104,0)),0))</f>
        <v/>
      </c>
      <c r="I37" s="33" t="n"/>
      <c r="J37" s="33" t="n"/>
      <c r="K37" s="37">
        <f>IF(OR($B37="",$C37="",$F37="",$G37=""),"À compléter",IF(OR(AND($C37="Réception",$D37="",$E37&lt;&gt;"",$G37&gt;0),AND($C37="Expédition",$D37&lt;&gt;"",$E37="",$G37&gt;0),AND($C37="Transfert",$D37&lt;&gt;"",$E37&lt;&gt;"",$D37&lt;&gt;$E37,$G37&gt;0),AND($C37="Ajustement",$D37="",$E37&lt;&gt;"",$G37&lt;&gt;0)),"Valide","À corriger"))</f>
        <v/>
      </c>
      <c r="L37" s="48">
        <f>IF($G37="","",IFERROR($G37*$H37,0))</f>
        <v/>
      </c>
    </row>
    <row r="38">
      <c r="A38" s="33" t="n"/>
      <c r="B38" s="47" t="n"/>
      <c r="C38" s="33" t="n"/>
      <c r="D38" s="33" t="n"/>
      <c r="E38" s="33" t="n"/>
      <c r="F38" s="33" t="n"/>
      <c r="G38" s="39" t="n"/>
      <c r="H38" s="48">
        <f>IF($F38="","",IFERROR(INDEX('Articles'!$E$5:$E$104,MATCH($F38,'Articles'!$A$5:$A$104,0)),0))</f>
        <v/>
      </c>
      <c r="I38" s="33" t="n"/>
      <c r="J38" s="33" t="n"/>
      <c r="K38" s="37">
        <f>IF(OR($B38="",$C38="",$F38="",$G38=""),"À compléter",IF(OR(AND($C38="Réception",$D38="",$E38&lt;&gt;"",$G38&gt;0),AND($C38="Expédition",$D38&lt;&gt;"",$E38="",$G38&gt;0),AND($C38="Transfert",$D38&lt;&gt;"",$E38&lt;&gt;"",$D38&lt;&gt;$E38,$G38&gt;0),AND($C38="Ajustement",$D38="",$E38&lt;&gt;"",$G38&lt;&gt;0)),"Valide","À corriger"))</f>
        <v/>
      </c>
      <c r="L38" s="48">
        <f>IF($G38="","",IFERROR($G38*$H38,0))</f>
        <v/>
      </c>
    </row>
    <row r="39">
      <c r="A39" s="33" t="n"/>
      <c r="B39" s="47" t="n"/>
      <c r="C39" s="33" t="n"/>
      <c r="D39" s="33" t="n"/>
      <c r="E39" s="33" t="n"/>
      <c r="F39" s="33" t="n"/>
      <c r="G39" s="39" t="n"/>
      <c r="H39" s="48">
        <f>IF($F39="","",IFERROR(INDEX('Articles'!$E$5:$E$104,MATCH($F39,'Articles'!$A$5:$A$104,0)),0))</f>
        <v/>
      </c>
      <c r="I39" s="33" t="n"/>
      <c r="J39" s="33" t="n"/>
      <c r="K39" s="37">
        <f>IF(OR($B39="",$C39="",$F39="",$G39=""),"À compléter",IF(OR(AND($C39="Réception",$D39="",$E39&lt;&gt;"",$G39&gt;0),AND($C39="Expédition",$D39&lt;&gt;"",$E39="",$G39&gt;0),AND($C39="Transfert",$D39&lt;&gt;"",$E39&lt;&gt;"",$D39&lt;&gt;$E39,$G39&gt;0),AND($C39="Ajustement",$D39="",$E39&lt;&gt;"",$G39&lt;&gt;0)),"Valide","À corriger"))</f>
        <v/>
      </c>
      <c r="L39" s="48">
        <f>IF($G39="","",IFERROR($G39*$H39,0))</f>
        <v/>
      </c>
    </row>
    <row r="40">
      <c r="A40" s="33" t="n"/>
      <c r="B40" s="47" t="n"/>
      <c r="C40" s="33" t="n"/>
      <c r="D40" s="33" t="n"/>
      <c r="E40" s="33" t="n"/>
      <c r="F40" s="33" t="n"/>
      <c r="G40" s="39" t="n"/>
      <c r="H40" s="48">
        <f>IF($F40="","",IFERROR(INDEX('Articles'!$E$5:$E$104,MATCH($F40,'Articles'!$A$5:$A$104,0)),0))</f>
        <v/>
      </c>
      <c r="I40" s="33" t="n"/>
      <c r="J40" s="33" t="n"/>
      <c r="K40" s="37">
        <f>IF(OR($B40="",$C40="",$F40="",$G40=""),"À compléter",IF(OR(AND($C40="Réception",$D40="",$E40&lt;&gt;"",$G40&gt;0),AND($C40="Expédition",$D40&lt;&gt;"",$E40="",$G40&gt;0),AND($C40="Transfert",$D40&lt;&gt;"",$E40&lt;&gt;"",$D40&lt;&gt;$E40,$G40&gt;0),AND($C40="Ajustement",$D40="",$E40&lt;&gt;"",$G40&lt;&gt;0)),"Valide","À corriger"))</f>
        <v/>
      </c>
      <c r="L40" s="48">
        <f>IF($G40="","",IFERROR($G40*$H40,0))</f>
        <v/>
      </c>
    </row>
    <row r="41">
      <c r="A41" s="33" t="n"/>
      <c r="B41" s="47" t="n"/>
      <c r="C41" s="33" t="n"/>
      <c r="D41" s="33" t="n"/>
      <c r="E41" s="33" t="n"/>
      <c r="F41" s="33" t="n"/>
      <c r="G41" s="39" t="n"/>
      <c r="H41" s="48">
        <f>IF($F41="","",IFERROR(INDEX('Articles'!$E$5:$E$104,MATCH($F41,'Articles'!$A$5:$A$104,0)),0))</f>
        <v/>
      </c>
      <c r="I41" s="33" t="n"/>
      <c r="J41" s="33" t="n"/>
      <c r="K41" s="37">
        <f>IF(OR($B41="",$C41="",$F41="",$G41=""),"À compléter",IF(OR(AND($C41="Réception",$D41="",$E41&lt;&gt;"",$G41&gt;0),AND($C41="Expédition",$D41&lt;&gt;"",$E41="",$G41&gt;0),AND($C41="Transfert",$D41&lt;&gt;"",$E41&lt;&gt;"",$D41&lt;&gt;$E41,$G41&gt;0),AND($C41="Ajustement",$D41="",$E41&lt;&gt;"",$G41&lt;&gt;0)),"Valide","À corriger"))</f>
        <v/>
      </c>
      <c r="L41" s="48">
        <f>IF($G41="","",IFERROR($G41*$H41,0))</f>
        <v/>
      </c>
    </row>
    <row r="42">
      <c r="A42" s="33" t="n"/>
      <c r="B42" s="47" t="n"/>
      <c r="C42" s="33" t="n"/>
      <c r="D42" s="33" t="n"/>
      <c r="E42" s="33" t="n"/>
      <c r="F42" s="33" t="n"/>
      <c r="G42" s="39" t="n"/>
      <c r="H42" s="48">
        <f>IF($F42="","",IFERROR(INDEX('Articles'!$E$5:$E$104,MATCH($F42,'Articles'!$A$5:$A$104,0)),0))</f>
        <v/>
      </c>
      <c r="I42" s="33" t="n"/>
      <c r="J42" s="33" t="n"/>
      <c r="K42" s="37">
        <f>IF(OR($B42="",$C42="",$F42="",$G42=""),"À compléter",IF(OR(AND($C42="Réception",$D42="",$E42&lt;&gt;"",$G42&gt;0),AND($C42="Expédition",$D42&lt;&gt;"",$E42="",$G42&gt;0),AND($C42="Transfert",$D42&lt;&gt;"",$E42&lt;&gt;"",$D42&lt;&gt;$E42,$G42&gt;0),AND($C42="Ajustement",$D42="",$E42&lt;&gt;"",$G42&lt;&gt;0)),"Valide","À corriger"))</f>
        <v/>
      </c>
      <c r="L42" s="48">
        <f>IF($G42="","",IFERROR($G42*$H42,0))</f>
        <v/>
      </c>
    </row>
    <row r="43">
      <c r="A43" s="33" t="n"/>
      <c r="B43" s="47" t="n"/>
      <c r="C43" s="33" t="n"/>
      <c r="D43" s="33" t="n"/>
      <c r="E43" s="33" t="n"/>
      <c r="F43" s="33" t="n"/>
      <c r="G43" s="39" t="n"/>
      <c r="H43" s="48">
        <f>IF($F43="","",IFERROR(INDEX('Articles'!$E$5:$E$104,MATCH($F43,'Articles'!$A$5:$A$104,0)),0))</f>
        <v/>
      </c>
      <c r="I43" s="33" t="n"/>
      <c r="J43" s="33" t="n"/>
      <c r="K43" s="37">
        <f>IF(OR($B43="",$C43="",$F43="",$G43=""),"À compléter",IF(OR(AND($C43="Réception",$D43="",$E43&lt;&gt;"",$G43&gt;0),AND($C43="Expédition",$D43&lt;&gt;"",$E43="",$G43&gt;0),AND($C43="Transfert",$D43&lt;&gt;"",$E43&lt;&gt;"",$D43&lt;&gt;$E43,$G43&gt;0),AND($C43="Ajustement",$D43="",$E43&lt;&gt;"",$G43&lt;&gt;0)),"Valide","À corriger"))</f>
        <v/>
      </c>
      <c r="L43" s="48">
        <f>IF($G43="","",IFERROR($G43*$H43,0))</f>
        <v/>
      </c>
    </row>
    <row r="44">
      <c r="A44" s="33" t="n"/>
      <c r="B44" s="47" t="n"/>
      <c r="C44" s="33" t="n"/>
      <c r="D44" s="33" t="n"/>
      <c r="E44" s="33" t="n"/>
      <c r="F44" s="33" t="n"/>
      <c r="G44" s="39" t="n"/>
      <c r="H44" s="48">
        <f>IF($F44="","",IFERROR(INDEX('Articles'!$E$5:$E$104,MATCH($F44,'Articles'!$A$5:$A$104,0)),0))</f>
        <v/>
      </c>
      <c r="I44" s="33" t="n"/>
      <c r="J44" s="33" t="n"/>
      <c r="K44" s="37">
        <f>IF(OR($B44="",$C44="",$F44="",$G44=""),"À compléter",IF(OR(AND($C44="Réception",$D44="",$E44&lt;&gt;"",$G44&gt;0),AND($C44="Expédition",$D44&lt;&gt;"",$E44="",$G44&gt;0),AND($C44="Transfert",$D44&lt;&gt;"",$E44&lt;&gt;"",$D44&lt;&gt;$E44,$G44&gt;0),AND($C44="Ajustement",$D44="",$E44&lt;&gt;"",$G44&lt;&gt;0)),"Valide","À corriger"))</f>
        <v/>
      </c>
      <c r="L44" s="48">
        <f>IF($G44="","",IFERROR($G44*$H44,0))</f>
        <v/>
      </c>
    </row>
    <row r="45">
      <c r="A45" s="33" t="n"/>
      <c r="B45" s="47" t="n"/>
      <c r="C45" s="33" t="n"/>
      <c r="D45" s="33" t="n"/>
      <c r="E45" s="33" t="n"/>
      <c r="F45" s="33" t="n"/>
      <c r="G45" s="39" t="n"/>
      <c r="H45" s="48">
        <f>IF($F45="","",IFERROR(INDEX('Articles'!$E$5:$E$104,MATCH($F45,'Articles'!$A$5:$A$104,0)),0))</f>
        <v/>
      </c>
      <c r="I45" s="33" t="n"/>
      <c r="J45" s="33" t="n"/>
      <c r="K45" s="37">
        <f>IF(OR($B45="",$C45="",$F45="",$G45=""),"À compléter",IF(OR(AND($C45="Réception",$D45="",$E45&lt;&gt;"",$G45&gt;0),AND($C45="Expédition",$D45&lt;&gt;"",$E45="",$G45&gt;0),AND($C45="Transfert",$D45&lt;&gt;"",$E45&lt;&gt;"",$D45&lt;&gt;$E45,$G45&gt;0),AND($C45="Ajustement",$D45="",$E45&lt;&gt;"",$G45&lt;&gt;0)),"Valide","À corriger"))</f>
        <v/>
      </c>
      <c r="L45" s="48">
        <f>IF($G45="","",IFERROR($G45*$H45,0))</f>
        <v/>
      </c>
    </row>
    <row r="46">
      <c r="A46" s="33" t="n"/>
      <c r="B46" s="47" t="n"/>
      <c r="C46" s="33" t="n"/>
      <c r="D46" s="33" t="n"/>
      <c r="E46" s="33" t="n"/>
      <c r="F46" s="33" t="n"/>
      <c r="G46" s="39" t="n"/>
      <c r="H46" s="48">
        <f>IF($F46="","",IFERROR(INDEX('Articles'!$E$5:$E$104,MATCH($F46,'Articles'!$A$5:$A$104,0)),0))</f>
        <v/>
      </c>
      <c r="I46" s="33" t="n"/>
      <c r="J46" s="33" t="n"/>
      <c r="K46" s="37">
        <f>IF(OR($B46="",$C46="",$F46="",$G46=""),"À compléter",IF(OR(AND($C46="Réception",$D46="",$E46&lt;&gt;"",$G46&gt;0),AND($C46="Expédition",$D46&lt;&gt;"",$E46="",$G46&gt;0),AND($C46="Transfert",$D46&lt;&gt;"",$E46&lt;&gt;"",$D46&lt;&gt;$E46,$G46&gt;0),AND($C46="Ajustement",$D46="",$E46&lt;&gt;"",$G46&lt;&gt;0)),"Valide","À corriger"))</f>
        <v/>
      </c>
      <c r="L46" s="48">
        <f>IF($G46="","",IFERROR($G46*$H46,0))</f>
        <v/>
      </c>
    </row>
    <row r="47">
      <c r="A47" s="33" t="n"/>
      <c r="B47" s="47" t="n"/>
      <c r="C47" s="33" t="n"/>
      <c r="D47" s="33" t="n"/>
      <c r="E47" s="33" t="n"/>
      <c r="F47" s="33" t="n"/>
      <c r="G47" s="39" t="n"/>
      <c r="H47" s="48">
        <f>IF($F47="","",IFERROR(INDEX('Articles'!$E$5:$E$104,MATCH($F47,'Articles'!$A$5:$A$104,0)),0))</f>
        <v/>
      </c>
      <c r="I47" s="33" t="n"/>
      <c r="J47" s="33" t="n"/>
      <c r="K47" s="37">
        <f>IF(OR($B47="",$C47="",$F47="",$G47=""),"À compléter",IF(OR(AND($C47="Réception",$D47="",$E47&lt;&gt;"",$G47&gt;0),AND($C47="Expédition",$D47&lt;&gt;"",$E47="",$G47&gt;0),AND($C47="Transfert",$D47&lt;&gt;"",$E47&lt;&gt;"",$D47&lt;&gt;$E47,$G47&gt;0),AND($C47="Ajustement",$D47="",$E47&lt;&gt;"",$G47&lt;&gt;0)),"Valide","À corriger"))</f>
        <v/>
      </c>
      <c r="L47" s="48">
        <f>IF($G47="","",IFERROR($G47*$H47,0))</f>
        <v/>
      </c>
    </row>
    <row r="48">
      <c r="A48" s="33" t="n"/>
      <c r="B48" s="47" t="n"/>
      <c r="C48" s="33" t="n"/>
      <c r="D48" s="33" t="n"/>
      <c r="E48" s="33" t="n"/>
      <c r="F48" s="33" t="n"/>
      <c r="G48" s="39" t="n"/>
      <c r="H48" s="48">
        <f>IF($F48="","",IFERROR(INDEX('Articles'!$E$5:$E$104,MATCH($F48,'Articles'!$A$5:$A$104,0)),0))</f>
        <v/>
      </c>
      <c r="I48" s="33" t="n"/>
      <c r="J48" s="33" t="n"/>
      <c r="K48" s="37">
        <f>IF(OR($B48="",$C48="",$F48="",$G48=""),"À compléter",IF(OR(AND($C48="Réception",$D48="",$E48&lt;&gt;"",$G48&gt;0),AND($C48="Expédition",$D48&lt;&gt;"",$E48="",$G48&gt;0),AND($C48="Transfert",$D48&lt;&gt;"",$E48&lt;&gt;"",$D48&lt;&gt;$E48,$G48&gt;0),AND($C48="Ajustement",$D48="",$E48&lt;&gt;"",$G48&lt;&gt;0)),"Valide","À corriger"))</f>
        <v/>
      </c>
      <c r="L48" s="48">
        <f>IF($G48="","",IFERROR($G48*$H48,0))</f>
        <v/>
      </c>
    </row>
    <row r="49">
      <c r="A49" s="33" t="n"/>
      <c r="B49" s="47" t="n"/>
      <c r="C49" s="33" t="n"/>
      <c r="D49" s="33" t="n"/>
      <c r="E49" s="33" t="n"/>
      <c r="F49" s="33" t="n"/>
      <c r="G49" s="39" t="n"/>
      <c r="H49" s="48">
        <f>IF($F49="","",IFERROR(INDEX('Articles'!$E$5:$E$104,MATCH($F49,'Articles'!$A$5:$A$104,0)),0))</f>
        <v/>
      </c>
      <c r="I49" s="33" t="n"/>
      <c r="J49" s="33" t="n"/>
      <c r="K49" s="37">
        <f>IF(OR($B49="",$C49="",$F49="",$G49=""),"À compléter",IF(OR(AND($C49="Réception",$D49="",$E49&lt;&gt;"",$G49&gt;0),AND($C49="Expédition",$D49&lt;&gt;"",$E49="",$G49&gt;0),AND($C49="Transfert",$D49&lt;&gt;"",$E49&lt;&gt;"",$D49&lt;&gt;$E49,$G49&gt;0),AND($C49="Ajustement",$D49="",$E49&lt;&gt;"",$G49&lt;&gt;0)),"Valide","À corriger"))</f>
        <v/>
      </c>
      <c r="L49" s="48">
        <f>IF($G49="","",IFERROR($G49*$H49,0))</f>
        <v/>
      </c>
    </row>
    <row r="50">
      <c r="A50" s="33" t="n"/>
      <c r="B50" s="47" t="n"/>
      <c r="C50" s="33" t="n"/>
      <c r="D50" s="33" t="n"/>
      <c r="E50" s="33" t="n"/>
      <c r="F50" s="33" t="n"/>
      <c r="G50" s="39" t="n"/>
      <c r="H50" s="48">
        <f>IF($F50="","",IFERROR(INDEX('Articles'!$E$5:$E$104,MATCH($F50,'Articles'!$A$5:$A$104,0)),0))</f>
        <v/>
      </c>
      <c r="I50" s="33" t="n"/>
      <c r="J50" s="33" t="n"/>
      <c r="K50" s="37">
        <f>IF(OR($B50="",$C50="",$F50="",$G50=""),"À compléter",IF(OR(AND($C50="Réception",$D50="",$E50&lt;&gt;"",$G50&gt;0),AND($C50="Expédition",$D50&lt;&gt;"",$E50="",$G50&gt;0),AND($C50="Transfert",$D50&lt;&gt;"",$E50&lt;&gt;"",$D50&lt;&gt;$E50,$G50&gt;0),AND($C50="Ajustement",$D50="",$E50&lt;&gt;"",$G50&lt;&gt;0)),"Valide","À corriger"))</f>
        <v/>
      </c>
      <c r="L50" s="48">
        <f>IF($G50="","",IFERROR($G50*$H50,0))</f>
        <v/>
      </c>
    </row>
    <row r="51">
      <c r="A51" s="33" t="n"/>
      <c r="B51" s="47" t="n"/>
      <c r="C51" s="33" t="n"/>
      <c r="D51" s="33" t="n"/>
      <c r="E51" s="33" t="n"/>
      <c r="F51" s="33" t="n"/>
      <c r="G51" s="39" t="n"/>
      <c r="H51" s="48">
        <f>IF($F51="","",IFERROR(INDEX('Articles'!$E$5:$E$104,MATCH($F51,'Articles'!$A$5:$A$104,0)),0))</f>
        <v/>
      </c>
      <c r="I51" s="33" t="n"/>
      <c r="J51" s="33" t="n"/>
      <c r="K51" s="37">
        <f>IF(OR($B51="",$C51="",$F51="",$G51=""),"À compléter",IF(OR(AND($C51="Réception",$D51="",$E51&lt;&gt;"",$G51&gt;0),AND($C51="Expédition",$D51&lt;&gt;"",$E51="",$G51&gt;0),AND($C51="Transfert",$D51&lt;&gt;"",$E51&lt;&gt;"",$D51&lt;&gt;$E51,$G51&gt;0),AND($C51="Ajustement",$D51="",$E51&lt;&gt;"",$G51&lt;&gt;0)),"Valide","À corriger"))</f>
        <v/>
      </c>
      <c r="L51" s="48">
        <f>IF($G51="","",IFERROR($G51*$H51,0))</f>
        <v/>
      </c>
    </row>
    <row r="52">
      <c r="A52" s="33" t="n"/>
      <c r="B52" s="47" t="n"/>
      <c r="C52" s="33" t="n"/>
      <c r="D52" s="33" t="n"/>
      <c r="E52" s="33" t="n"/>
      <c r="F52" s="33" t="n"/>
      <c r="G52" s="39" t="n"/>
      <c r="H52" s="48">
        <f>IF($F52="","",IFERROR(INDEX('Articles'!$E$5:$E$104,MATCH($F52,'Articles'!$A$5:$A$104,0)),0))</f>
        <v/>
      </c>
      <c r="I52" s="33" t="n"/>
      <c r="J52" s="33" t="n"/>
      <c r="K52" s="37">
        <f>IF(OR($B52="",$C52="",$F52="",$G52=""),"À compléter",IF(OR(AND($C52="Réception",$D52="",$E52&lt;&gt;"",$G52&gt;0),AND($C52="Expédition",$D52&lt;&gt;"",$E52="",$G52&gt;0),AND($C52="Transfert",$D52&lt;&gt;"",$E52&lt;&gt;"",$D52&lt;&gt;$E52,$G52&gt;0),AND($C52="Ajustement",$D52="",$E52&lt;&gt;"",$G52&lt;&gt;0)),"Valide","À corriger"))</f>
        <v/>
      </c>
      <c r="L52" s="48">
        <f>IF($G52="","",IFERROR($G52*$H52,0))</f>
        <v/>
      </c>
    </row>
    <row r="53">
      <c r="A53" s="33" t="n"/>
      <c r="B53" s="47" t="n"/>
      <c r="C53" s="33" t="n"/>
      <c r="D53" s="33" t="n"/>
      <c r="E53" s="33" t="n"/>
      <c r="F53" s="33" t="n"/>
      <c r="G53" s="39" t="n"/>
      <c r="H53" s="48">
        <f>IF($F53="","",IFERROR(INDEX('Articles'!$E$5:$E$104,MATCH($F53,'Articles'!$A$5:$A$104,0)),0))</f>
        <v/>
      </c>
      <c r="I53" s="33" t="n"/>
      <c r="J53" s="33" t="n"/>
      <c r="K53" s="37">
        <f>IF(OR($B53="",$C53="",$F53="",$G53=""),"À compléter",IF(OR(AND($C53="Réception",$D53="",$E53&lt;&gt;"",$G53&gt;0),AND($C53="Expédition",$D53&lt;&gt;"",$E53="",$G53&gt;0),AND($C53="Transfert",$D53&lt;&gt;"",$E53&lt;&gt;"",$D53&lt;&gt;$E53,$G53&gt;0),AND($C53="Ajustement",$D53="",$E53&lt;&gt;"",$G53&lt;&gt;0)),"Valide","À corriger"))</f>
        <v/>
      </c>
      <c r="L53" s="48">
        <f>IF($G53="","",IFERROR($G53*$H53,0))</f>
        <v/>
      </c>
    </row>
    <row r="54">
      <c r="A54" s="33" t="n"/>
      <c r="B54" s="47" t="n"/>
      <c r="C54" s="33" t="n"/>
      <c r="D54" s="33" t="n"/>
      <c r="E54" s="33" t="n"/>
      <c r="F54" s="33" t="n"/>
      <c r="G54" s="39" t="n"/>
      <c r="H54" s="48">
        <f>IF($F54="","",IFERROR(INDEX('Articles'!$E$5:$E$104,MATCH($F54,'Articles'!$A$5:$A$104,0)),0))</f>
        <v/>
      </c>
      <c r="I54" s="33" t="n"/>
      <c r="J54" s="33" t="n"/>
      <c r="K54" s="37">
        <f>IF(OR($B54="",$C54="",$F54="",$G54=""),"À compléter",IF(OR(AND($C54="Réception",$D54="",$E54&lt;&gt;"",$G54&gt;0),AND($C54="Expédition",$D54&lt;&gt;"",$E54="",$G54&gt;0),AND($C54="Transfert",$D54&lt;&gt;"",$E54&lt;&gt;"",$D54&lt;&gt;$E54,$G54&gt;0),AND($C54="Ajustement",$D54="",$E54&lt;&gt;"",$G54&lt;&gt;0)),"Valide","À corriger"))</f>
        <v/>
      </c>
      <c r="L54" s="48">
        <f>IF($G54="","",IFERROR($G54*$H54,0))</f>
        <v/>
      </c>
    </row>
    <row r="55">
      <c r="A55" s="33" t="n"/>
      <c r="B55" s="47" t="n"/>
      <c r="C55" s="33" t="n"/>
      <c r="D55" s="33" t="n"/>
      <c r="E55" s="33" t="n"/>
      <c r="F55" s="33" t="n"/>
      <c r="G55" s="39" t="n"/>
      <c r="H55" s="48">
        <f>IF($F55="","",IFERROR(INDEX('Articles'!$E$5:$E$104,MATCH($F55,'Articles'!$A$5:$A$104,0)),0))</f>
        <v/>
      </c>
      <c r="I55" s="33" t="n"/>
      <c r="J55" s="33" t="n"/>
      <c r="K55" s="37">
        <f>IF(OR($B55="",$C55="",$F55="",$G55=""),"À compléter",IF(OR(AND($C55="Réception",$D55="",$E55&lt;&gt;"",$G55&gt;0),AND($C55="Expédition",$D55&lt;&gt;"",$E55="",$G55&gt;0),AND($C55="Transfert",$D55&lt;&gt;"",$E55&lt;&gt;"",$D55&lt;&gt;$E55,$G55&gt;0),AND($C55="Ajustement",$D55="",$E55&lt;&gt;"",$G55&lt;&gt;0)),"Valide","À corriger"))</f>
        <v/>
      </c>
      <c r="L55" s="48">
        <f>IF($G55="","",IFERROR($G55*$H55,0))</f>
        <v/>
      </c>
    </row>
    <row r="56">
      <c r="A56" s="33" t="n"/>
      <c r="B56" s="47" t="n"/>
      <c r="C56" s="33" t="n"/>
      <c r="D56" s="33" t="n"/>
      <c r="E56" s="33" t="n"/>
      <c r="F56" s="33" t="n"/>
      <c r="G56" s="39" t="n"/>
      <c r="H56" s="48">
        <f>IF($F56="","",IFERROR(INDEX('Articles'!$E$5:$E$104,MATCH($F56,'Articles'!$A$5:$A$104,0)),0))</f>
        <v/>
      </c>
      <c r="I56" s="33" t="n"/>
      <c r="J56" s="33" t="n"/>
      <c r="K56" s="37">
        <f>IF(OR($B56="",$C56="",$F56="",$G56=""),"À compléter",IF(OR(AND($C56="Réception",$D56="",$E56&lt;&gt;"",$G56&gt;0),AND($C56="Expédition",$D56&lt;&gt;"",$E56="",$G56&gt;0),AND($C56="Transfert",$D56&lt;&gt;"",$E56&lt;&gt;"",$D56&lt;&gt;$E56,$G56&gt;0),AND($C56="Ajustement",$D56="",$E56&lt;&gt;"",$G56&lt;&gt;0)),"Valide","À corriger"))</f>
        <v/>
      </c>
      <c r="L56" s="48">
        <f>IF($G56="","",IFERROR($G56*$H56,0))</f>
        <v/>
      </c>
    </row>
    <row r="57">
      <c r="A57" s="33" t="n"/>
      <c r="B57" s="47" t="n"/>
      <c r="C57" s="33" t="n"/>
      <c r="D57" s="33" t="n"/>
      <c r="E57" s="33" t="n"/>
      <c r="F57" s="33" t="n"/>
      <c r="G57" s="39" t="n"/>
      <c r="H57" s="48">
        <f>IF($F57="","",IFERROR(INDEX('Articles'!$E$5:$E$104,MATCH($F57,'Articles'!$A$5:$A$104,0)),0))</f>
        <v/>
      </c>
      <c r="I57" s="33" t="n"/>
      <c r="J57" s="33" t="n"/>
      <c r="K57" s="37">
        <f>IF(OR($B57="",$C57="",$F57="",$G57=""),"À compléter",IF(OR(AND($C57="Réception",$D57="",$E57&lt;&gt;"",$G57&gt;0),AND($C57="Expédition",$D57&lt;&gt;"",$E57="",$G57&gt;0),AND($C57="Transfert",$D57&lt;&gt;"",$E57&lt;&gt;"",$D57&lt;&gt;$E57,$G57&gt;0),AND($C57="Ajustement",$D57="",$E57&lt;&gt;"",$G57&lt;&gt;0)),"Valide","À corriger"))</f>
        <v/>
      </c>
      <c r="L57" s="48">
        <f>IF($G57="","",IFERROR($G57*$H57,0))</f>
        <v/>
      </c>
    </row>
    <row r="58">
      <c r="A58" s="33" t="n"/>
      <c r="B58" s="47" t="n"/>
      <c r="C58" s="33" t="n"/>
      <c r="D58" s="33" t="n"/>
      <c r="E58" s="33" t="n"/>
      <c r="F58" s="33" t="n"/>
      <c r="G58" s="39" t="n"/>
      <c r="H58" s="48">
        <f>IF($F58="","",IFERROR(INDEX('Articles'!$E$5:$E$104,MATCH($F58,'Articles'!$A$5:$A$104,0)),0))</f>
        <v/>
      </c>
      <c r="I58" s="33" t="n"/>
      <c r="J58" s="33" t="n"/>
      <c r="K58" s="37">
        <f>IF(OR($B58="",$C58="",$F58="",$G58=""),"À compléter",IF(OR(AND($C58="Réception",$D58="",$E58&lt;&gt;"",$G58&gt;0),AND($C58="Expédition",$D58&lt;&gt;"",$E58="",$G58&gt;0),AND($C58="Transfert",$D58&lt;&gt;"",$E58&lt;&gt;"",$D58&lt;&gt;$E58,$G58&gt;0),AND($C58="Ajustement",$D58="",$E58&lt;&gt;"",$G58&lt;&gt;0)),"Valide","À corriger"))</f>
        <v/>
      </c>
      <c r="L58" s="48">
        <f>IF($G58="","",IFERROR($G58*$H58,0))</f>
        <v/>
      </c>
    </row>
    <row r="59">
      <c r="A59" s="33" t="n"/>
      <c r="B59" s="47" t="n"/>
      <c r="C59" s="33" t="n"/>
      <c r="D59" s="33" t="n"/>
      <c r="E59" s="33" t="n"/>
      <c r="F59" s="33" t="n"/>
      <c r="G59" s="39" t="n"/>
      <c r="H59" s="48">
        <f>IF($F59="","",IFERROR(INDEX('Articles'!$E$5:$E$104,MATCH($F59,'Articles'!$A$5:$A$104,0)),0))</f>
        <v/>
      </c>
      <c r="I59" s="33" t="n"/>
      <c r="J59" s="33" t="n"/>
      <c r="K59" s="37">
        <f>IF(OR($B59="",$C59="",$F59="",$G59=""),"À compléter",IF(OR(AND($C59="Réception",$D59="",$E59&lt;&gt;"",$G59&gt;0),AND($C59="Expédition",$D59&lt;&gt;"",$E59="",$G59&gt;0),AND($C59="Transfert",$D59&lt;&gt;"",$E59&lt;&gt;"",$D59&lt;&gt;$E59,$G59&gt;0),AND($C59="Ajustement",$D59="",$E59&lt;&gt;"",$G59&lt;&gt;0)),"Valide","À corriger"))</f>
        <v/>
      </c>
      <c r="L59" s="48">
        <f>IF($G59="","",IFERROR($G59*$H59,0))</f>
        <v/>
      </c>
    </row>
    <row r="60">
      <c r="A60" s="33" t="n"/>
      <c r="B60" s="47" t="n"/>
      <c r="C60" s="33" t="n"/>
      <c r="D60" s="33" t="n"/>
      <c r="E60" s="33" t="n"/>
      <c r="F60" s="33" t="n"/>
      <c r="G60" s="39" t="n"/>
      <c r="H60" s="48">
        <f>IF($F60="","",IFERROR(INDEX('Articles'!$E$5:$E$104,MATCH($F60,'Articles'!$A$5:$A$104,0)),0))</f>
        <v/>
      </c>
      <c r="I60" s="33" t="n"/>
      <c r="J60" s="33" t="n"/>
      <c r="K60" s="37">
        <f>IF(OR($B60="",$C60="",$F60="",$G60=""),"À compléter",IF(OR(AND($C60="Réception",$D60="",$E60&lt;&gt;"",$G60&gt;0),AND($C60="Expédition",$D60&lt;&gt;"",$E60="",$G60&gt;0),AND($C60="Transfert",$D60&lt;&gt;"",$E60&lt;&gt;"",$D60&lt;&gt;$E60,$G60&gt;0),AND($C60="Ajustement",$D60="",$E60&lt;&gt;"",$G60&lt;&gt;0)),"Valide","À corriger"))</f>
        <v/>
      </c>
      <c r="L60" s="48">
        <f>IF($G60="","",IFERROR($G60*$H60,0))</f>
        <v/>
      </c>
    </row>
    <row r="61">
      <c r="A61" s="33" t="n"/>
      <c r="B61" s="47" t="n"/>
      <c r="C61" s="33" t="n"/>
      <c r="D61" s="33" t="n"/>
      <c r="E61" s="33" t="n"/>
      <c r="F61" s="33" t="n"/>
      <c r="G61" s="39" t="n"/>
      <c r="H61" s="48">
        <f>IF($F61="","",IFERROR(INDEX('Articles'!$E$5:$E$104,MATCH($F61,'Articles'!$A$5:$A$104,0)),0))</f>
        <v/>
      </c>
      <c r="I61" s="33" t="n"/>
      <c r="J61" s="33" t="n"/>
      <c r="K61" s="37">
        <f>IF(OR($B61="",$C61="",$F61="",$G61=""),"À compléter",IF(OR(AND($C61="Réception",$D61="",$E61&lt;&gt;"",$G61&gt;0),AND($C61="Expédition",$D61&lt;&gt;"",$E61="",$G61&gt;0),AND($C61="Transfert",$D61&lt;&gt;"",$E61&lt;&gt;"",$D61&lt;&gt;$E61,$G61&gt;0),AND($C61="Ajustement",$D61="",$E61&lt;&gt;"",$G61&lt;&gt;0)),"Valide","À corriger"))</f>
        <v/>
      </c>
      <c r="L61" s="48">
        <f>IF($G61="","",IFERROR($G61*$H61,0))</f>
        <v/>
      </c>
    </row>
    <row r="62">
      <c r="A62" s="33" t="n"/>
      <c r="B62" s="47" t="n"/>
      <c r="C62" s="33" t="n"/>
      <c r="D62" s="33" t="n"/>
      <c r="E62" s="33" t="n"/>
      <c r="F62" s="33" t="n"/>
      <c r="G62" s="39" t="n"/>
      <c r="H62" s="48">
        <f>IF($F62="","",IFERROR(INDEX('Articles'!$E$5:$E$104,MATCH($F62,'Articles'!$A$5:$A$104,0)),0))</f>
        <v/>
      </c>
      <c r="I62" s="33" t="n"/>
      <c r="J62" s="33" t="n"/>
      <c r="K62" s="37">
        <f>IF(OR($B62="",$C62="",$F62="",$G62=""),"À compléter",IF(OR(AND($C62="Réception",$D62="",$E62&lt;&gt;"",$G62&gt;0),AND($C62="Expédition",$D62&lt;&gt;"",$E62="",$G62&gt;0),AND($C62="Transfert",$D62&lt;&gt;"",$E62&lt;&gt;"",$D62&lt;&gt;$E62,$G62&gt;0),AND($C62="Ajustement",$D62="",$E62&lt;&gt;"",$G62&lt;&gt;0)),"Valide","À corriger"))</f>
        <v/>
      </c>
      <c r="L62" s="48">
        <f>IF($G62="","",IFERROR($G62*$H62,0))</f>
        <v/>
      </c>
    </row>
    <row r="63">
      <c r="A63" s="33" t="n"/>
      <c r="B63" s="47" t="n"/>
      <c r="C63" s="33" t="n"/>
      <c r="D63" s="33" t="n"/>
      <c r="E63" s="33" t="n"/>
      <c r="F63" s="33" t="n"/>
      <c r="G63" s="39" t="n"/>
      <c r="H63" s="48">
        <f>IF($F63="","",IFERROR(INDEX('Articles'!$E$5:$E$104,MATCH($F63,'Articles'!$A$5:$A$104,0)),0))</f>
        <v/>
      </c>
      <c r="I63" s="33" t="n"/>
      <c r="J63" s="33" t="n"/>
      <c r="K63" s="37">
        <f>IF(OR($B63="",$C63="",$F63="",$G63=""),"À compléter",IF(OR(AND($C63="Réception",$D63="",$E63&lt;&gt;"",$G63&gt;0),AND($C63="Expédition",$D63&lt;&gt;"",$E63="",$G63&gt;0),AND($C63="Transfert",$D63&lt;&gt;"",$E63&lt;&gt;"",$D63&lt;&gt;$E63,$G63&gt;0),AND($C63="Ajustement",$D63="",$E63&lt;&gt;"",$G63&lt;&gt;0)),"Valide","À corriger"))</f>
        <v/>
      </c>
      <c r="L63" s="48">
        <f>IF($G63="","",IFERROR($G63*$H63,0))</f>
        <v/>
      </c>
    </row>
    <row r="64">
      <c r="A64" s="33" t="n"/>
      <c r="B64" s="47" t="n"/>
      <c r="C64" s="33" t="n"/>
      <c r="D64" s="33" t="n"/>
      <c r="E64" s="33" t="n"/>
      <c r="F64" s="33" t="n"/>
      <c r="G64" s="39" t="n"/>
      <c r="H64" s="48">
        <f>IF($F64="","",IFERROR(INDEX('Articles'!$E$5:$E$104,MATCH($F64,'Articles'!$A$5:$A$104,0)),0))</f>
        <v/>
      </c>
      <c r="I64" s="33" t="n"/>
      <c r="J64" s="33" t="n"/>
      <c r="K64" s="37">
        <f>IF(OR($B64="",$C64="",$F64="",$G64=""),"À compléter",IF(OR(AND($C64="Réception",$D64="",$E64&lt;&gt;"",$G64&gt;0),AND($C64="Expédition",$D64&lt;&gt;"",$E64="",$G64&gt;0),AND($C64="Transfert",$D64&lt;&gt;"",$E64&lt;&gt;"",$D64&lt;&gt;$E64,$G64&gt;0),AND($C64="Ajustement",$D64="",$E64&lt;&gt;"",$G64&lt;&gt;0)),"Valide","À corriger"))</f>
        <v/>
      </c>
      <c r="L64" s="48">
        <f>IF($G64="","",IFERROR($G64*$H64,0))</f>
        <v/>
      </c>
    </row>
    <row r="65">
      <c r="A65" s="33" t="n"/>
      <c r="B65" s="47" t="n"/>
      <c r="C65" s="33" t="n"/>
      <c r="D65" s="33" t="n"/>
      <c r="E65" s="33" t="n"/>
      <c r="F65" s="33" t="n"/>
      <c r="G65" s="39" t="n"/>
      <c r="H65" s="48">
        <f>IF($F65="","",IFERROR(INDEX('Articles'!$E$5:$E$104,MATCH($F65,'Articles'!$A$5:$A$104,0)),0))</f>
        <v/>
      </c>
      <c r="I65" s="33" t="n"/>
      <c r="J65" s="33" t="n"/>
      <c r="K65" s="37">
        <f>IF(OR($B65="",$C65="",$F65="",$G65=""),"À compléter",IF(OR(AND($C65="Réception",$D65="",$E65&lt;&gt;"",$G65&gt;0),AND($C65="Expédition",$D65&lt;&gt;"",$E65="",$G65&gt;0),AND($C65="Transfert",$D65&lt;&gt;"",$E65&lt;&gt;"",$D65&lt;&gt;$E65,$G65&gt;0),AND($C65="Ajustement",$D65="",$E65&lt;&gt;"",$G65&lt;&gt;0)),"Valide","À corriger"))</f>
        <v/>
      </c>
      <c r="L65" s="48">
        <f>IF($G65="","",IFERROR($G65*$H65,0))</f>
        <v/>
      </c>
    </row>
    <row r="66">
      <c r="A66" s="33" t="n"/>
      <c r="B66" s="47" t="n"/>
      <c r="C66" s="33" t="n"/>
      <c r="D66" s="33" t="n"/>
      <c r="E66" s="33" t="n"/>
      <c r="F66" s="33" t="n"/>
      <c r="G66" s="39" t="n"/>
      <c r="H66" s="48">
        <f>IF($F66="","",IFERROR(INDEX('Articles'!$E$5:$E$104,MATCH($F66,'Articles'!$A$5:$A$104,0)),0))</f>
        <v/>
      </c>
      <c r="I66" s="33" t="n"/>
      <c r="J66" s="33" t="n"/>
      <c r="K66" s="37">
        <f>IF(OR($B66="",$C66="",$F66="",$G66=""),"À compléter",IF(OR(AND($C66="Réception",$D66="",$E66&lt;&gt;"",$G66&gt;0),AND($C66="Expédition",$D66&lt;&gt;"",$E66="",$G66&gt;0),AND($C66="Transfert",$D66&lt;&gt;"",$E66&lt;&gt;"",$D66&lt;&gt;$E66,$G66&gt;0),AND($C66="Ajustement",$D66="",$E66&lt;&gt;"",$G66&lt;&gt;0)),"Valide","À corriger"))</f>
        <v/>
      </c>
      <c r="L66" s="48">
        <f>IF($G66="","",IFERROR($G66*$H66,0))</f>
        <v/>
      </c>
    </row>
    <row r="67">
      <c r="A67" s="33" t="n"/>
      <c r="B67" s="47" t="n"/>
      <c r="C67" s="33" t="n"/>
      <c r="D67" s="33" t="n"/>
      <c r="E67" s="33" t="n"/>
      <c r="F67" s="33" t="n"/>
      <c r="G67" s="39" t="n"/>
      <c r="H67" s="48">
        <f>IF($F67="","",IFERROR(INDEX('Articles'!$E$5:$E$104,MATCH($F67,'Articles'!$A$5:$A$104,0)),0))</f>
        <v/>
      </c>
      <c r="I67" s="33" t="n"/>
      <c r="J67" s="33" t="n"/>
      <c r="K67" s="37">
        <f>IF(OR($B67="",$C67="",$F67="",$G67=""),"À compléter",IF(OR(AND($C67="Réception",$D67="",$E67&lt;&gt;"",$G67&gt;0),AND($C67="Expédition",$D67&lt;&gt;"",$E67="",$G67&gt;0),AND($C67="Transfert",$D67&lt;&gt;"",$E67&lt;&gt;"",$D67&lt;&gt;$E67,$G67&gt;0),AND($C67="Ajustement",$D67="",$E67&lt;&gt;"",$G67&lt;&gt;0)),"Valide","À corriger"))</f>
        <v/>
      </c>
      <c r="L67" s="48">
        <f>IF($G67="","",IFERROR($G67*$H67,0))</f>
        <v/>
      </c>
    </row>
    <row r="68">
      <c r="A68" s="33" t="n"/>
      <c r="B68" s="47" t="n"/>
      <c r="C68" s="33" t="n"/>
      <c r="D68" s="33" t="n"/>
      <c r="E68" s="33" t="n"/>
      <c r="F68" s="33" t="n"/>
      <c r="G68" s="39" t="n"/>
      <c r="H68" s="48">
        <f>IF($F68="","",IFERROR(INDEX('Articles'!$E$5:$E$104,MATCH($F68,'Articles'!$A$5:$A$104,0)),0))</f>
        <v/>
      </c>
      <c r="I68" s="33" t="n"/>
      <c r="J68" s="33" t="n"/>
      <c r="K68" s="37">
        <f>IF(OR($B68="",$C68="",$F68="",$G68=""),"À compléter",IF(OR(AND($C68="Réception",$D68="",$E68&lt;&gt;"",$G68&gt;0),AND($C68="Expédition",$D68&lt;&gt;"",$E68="",$G68&gt;0),AND($C68="Transfert",$D68&lt;&gt;"",$E68&lt;&gt;"",$D68&lt;&gt;$E68,$G68&gt;0),AND($C68="Ajustement",$D68="",$E68&lt;&gt;"",$G68&lt;&gt;0)),"Valide","À corriger"))</f>
        <v/>
      </c>
      <c r="L68" s="48">
        <f>IF($G68="","",IFERROR($G68*$H68,0))</f>
        <v/>
      </c>
    </row>
    <row r="69">
      <c r="A69" s="33" t="n"/>
      <c r="B69" s="47" t="n"/>
      <c r="C69" s="33" t="n"/>
      <c r="D69" s="33" t="n"/>
      <c r="E69" s="33" t="n"/>
      <c r="F69" s="33" t="n"/>
      <c r="G69" s="39" t="n"/>
      <c r="H69" s="48">
        <f>IF($F69="","",IFERROR(INDEX('Articles'!$E$5:$E$104,MATCH($F69,'Articles'!$A$5:$A$104,0)),0))</f>
        <v/>
      </c>
      <c r="I69" s="33" t="n"/>
      <c r="J69" s="33" t="n"/>
      <c r="K69" s="37">
        <f>IF(OR($B69="",$C69="",$F69="",$G69=""),"À compléter",IF(OR(AND($C69="Réception",$D69="",$E69&lt;&gt;"",$G69&gt;0),AND($C69="Expédition",$D69&lt;&gt;"",$E69="",$G69&gt;0),AND($C69="Transfert",$D69&lt;&gt;"",$E69&lt;&gt;"",$D69&lt;&gt;$E69,$G69&gt;0),AND($C69="Ajustement",$D69="",$E69&lt;&gt;"",$G69&lt;&gt;0)),"Valide","À corriger"))</f>
        <v/>
      </c>
      <c r="L69" s="48">
        <f>IF($G69="","",IFERROR($G69*$H69,0))</f>
        <v/>
      </c>
    </row>
    <row r="70">
      <c r="A70" s="33" t="n"/>
      <c r="B70" s="47" t="n"/>
      <c r="C70" s="33" t="n"/>
      <c r="D70" s="33" t="n"/>
      <c r="E70" s="33" t="n"/>
      <c r="F70" s="33" t="n"/>
      <c r="G70" s="39" t="n"/>
      <c r="H70" s="48">
        <f>IF($F70="","",IFERROR(INDEX('Articles'!$E$5:$E$104,MATCH($F70,'Articles'!$A$5:$A$104,0)),0))</f>
        <v/>
      </c>
      <c r="I70" s="33" t="n"/>
      <c r="J70" s="33" t="n"/>
      <c r="K70" s="37">
        <f>IF(OR($B70="",$C70="",$F70="",$G70=""),"À compléter",IF(OR(AND($C70="Réception",$D70="",$E70&lt;&gt;"",$G70&gt;0),AND($C70="Expédition",$D70&lt;&gt;"",$E70="",$G70&gt;0),AND($C70="Transfert",$D70&lt;&gt;"",$E70&lt;&gt;"",$D70&lt;&gt;$E70,$G70&gt;0),AND($C70="Ajustement",$D70="",$E70&lt;&gt;"",$G70&lt;&gt;0)),"Valide","À corriger"))</f>
        <v/>
      </c>
      <c r="L70" s="48">
        <f>IF($G70="","",IFERROR($G70*$H70,0))</f>
        <v/>
      </c>
    </row>
    <row r="71">
      <c r="A71" s="33" t="n"/>
      <c r="B71" s="47" t="n"/>
      <c r="C71" s="33" t="n"/>
      <c r="D71" s="33" t="n"/>
      <c r="E71" s="33" t="n"/>
      <c r="F71" s="33" t="n"/>
      <c r="G71" s="39" t="n"/>
      <c r="H71" s="48">
        <f>IF($F71="","",IFERROR(INDEX('Articles'!$E$5:$E$104,MATCH($F71,'Articles'!$A$5:$A$104,0)),0))</f>
        <v/>
      </c>
      <c r="I71" s="33" t="n"/>
      <c r="J71" s="33" t="n"/>
      <c r="K71" s="37">
        <f>IF(OR($B71="",$C71="",$F71="",$G71=""),"À compléter",IF(OR(AND($C71="Réception",$D71="",$E71&lt;&gt;"",$G71&gt;0),AND($C71="Expédition",$D71&lt;&gt;"",$E71="",$G71&gt;0),AND($C71="Transfert",$D71&lt;&gt;"",$E71&lt;&gt;"",$D71&lt;&gt;$E71,$G71&gt;0),AND($C71="Ajustement",$D71="",$E71&lt;&gt;"",$G71&lt;&gt;0)),"Valide","À corriger"))</f>
        <v/>
      </c>
      <c r="L71" s="48">
        <f>IF($G71="","",IFERROR($G71*$H71,0))</f>
        <v/>
      </c>
    </row>
    <row r="72">
      <c r="A72" s="33" t="n"/>
      <c r="B72" s="47" t="n"/>
      <c r="C72" s="33" t="n"/>
      <c r="D72" s="33" t="n"/>
      <c r="E72" s="33" t="n"/>
      <c r="F72" s="33" t="n"/>
      <c r="G72" s="39" t="n"/>
      <c r="H72" s="48">
        <f>IF($F72="","",IFERROR(INDEX('Articles'!$E$5:$E$104,MATCH($F72,'Articles'!$A$5:$A$104,0)),0))</f>
        <v/>
      </c>
      <c r="I72" s="33" t="n"/>
      <c r="J72" s="33" t="n"/>
      <c r="K72" s="37">
        <f>IF(OR($B72="",$C72="",$F72="",$G72=""),"À compléter",IF(OR(AND($C72="Réception",$D72="",$E72&lt;&gt;"",$G72&gt;0),AND($C72="Expédition",$D72&lt;&gt;"",$E72="",$G72&gt;0),AND($C72="Transfert",$D72&lt;&gt;"",$E72&lt;&gt;"",$D72&lt;&gt;$E72,$G72&gt;0),AND($C72="Ajustement",$D72="",$E72&lt;&gt;"",$G72&lt;&gt;0)),"Valide","À corriger"))</f>
        <v/>
      </c>
      <c r="L72" s="48">
        <f>IF($G72="","",IFERROR($G72*$H72,0))</f>
        <v/>
      </c>
    </row>
    <row r="73">
      <c r="A73" s="33" t="n"/>
      <c r="B73" s="47" t="n"/>
      <c r="C73" s="33" t="n"/>
      <c r="D73" s="33" t="n"/>
      <c r="E73" s="33" t="n"/>
      <c r="F73" s="33" t="n"/>
      <c r="G73" s="39" t="n"/>
      <c r="H73" s="48">
        <f>IF($F73="","",IFERROR(INDEX('Articles'!$E$5:$E$104,MATCH($F73,'Articles'!$A$5:$A$104,0)),0))</f>
        <v/>
      </c>
      <c r="I73" s="33" t="n"/>
      <c r="J73" s="33" t="n"/>
      <c r="K73" s="37">
        <f>IF(OR($B73="",$C73="",$F73="",$G73=""),"À compléter",IF(OR(AND($C73="Réception",$D73="",$E73&lt;&gt;"",$G73&gt;0),AND($C73="Expédition",$D73&lt;&gt;"",$E73="",$G73&gt;0),AND($C73="Transfert",$D73&lt;&gt;"",$E73&lt;&gt;"",$D73&lt;&gt;$E73,$G73&gt;0),AND($C73="Ajustement",$D73="",$E73&lt;&gt;"",$G73&lt;&gt;0)),"Valide","À corriger"))</f>
        <v/>
      </c>
      <c r="L73" s="48">
        <f>IF($G73="","",IFERROR($G73*$H73,0))</f>
        <v/>
      </c>
    </row>
    <row r="74">
      <c r="A74" s="33" t="n"/>
      <c r="B74" s="47" t="n"/>
      <c r="C74" s="33" t="n"/>
      <c r="D74" s="33" t="n"/>
      <c r="E74" s="33" t="n"/>
      <c r="F74" s="33" t="n"/>
      <c r="G74" s="39" t="n"/>
      <c r="H74" s="48">
        <f>IF($F74="","",IFERROR(INDEX('Articles'!$E$5:$E$104,MATCH($F74,'Articles'!$A$5:$A$104,0)),0))</f>
        <v/>
      </c>
      <c r="I74" s="33" t="n"/>
      <c r="J74" s="33" t="n"/>
      <c r="K74" s="37">
        <f>IF(OR($B74="",$C74="",$F74="",$G74=""),"À compléter",IF(OR(AND($C74="Réception",$D74="",$E74&lt;&gt;"",$G74&gt;0),AND($C74="Expédition",$D74&lt;&gt;"",$E74="",$G74&gt;0),AND($C74="Transfert",$D74&lt;&gt;"",$E74&lt;&gt;"",$D74&lt;&gt;$E74,$G74&gt;0),AND($C74="Ajustement",$D74="",$E74&lt;&gt;"",$G74&lt;&gt;0)),"Valide","À corriger"))</f>
        <v/>
      </c>
      <c r="L74" s="48">
        <f>IF($G74="","",IFERROR($G74*$H74,0))</f>
        <v/>
      </c>
    </row>
    <row r="75">
      <c r="A75" s="33" t="n"/>
      <c r="B75" s="47" t="n"/>
      <c r="C75" s="33" t="n"/>
      <c r="D75" s="33" t="n"/>
      <c r="E75" s="33" t="n"/>
      <c r="F75" s="33" t="n"/>
      <c r="G75" s="39" t="n"/>
      <c r="H75" s="48">
        <f>IF($F75="","",IFERROR(INDEX('Articles'!$E$5:$E$104,MATCH($F75,'Articles'!$A$5:$A$104,0)),0))</f>
        <v/>
      </c>
      <c r="I75" s="33" t="n"/>
      <c r="J75" s="33" t="n"/>
      <c r="K75" s="37">
        <f>IF(OR($B75="",$C75="",$F75="",$G75=""),"À compléter",IF(OR(AND($C75="Réception",$D75="",$E75&lt;&gt;"",$G75&gt;0),AND($C75="Expédition",$D75&lt;&gt;"",$E75="",$G75&gt;0),AND($C75="Transfert",$D75&lt;&gt;"",$E75&lt;&gt;"",$D75&lt;&gt;$E75,$G75&gt;0),AND($C75="Ajustement",$D75="",$E75&lt;&gt;"",$G75&lt;&gt;0)),"Valide","À corriger"))</f>
        <v/>
      </c>
      <c r="L75" s="48">
        <f>IF($G75="","",IFERROR($G75*$H75,0))</f>
        <v/>
      </c>
    </row>
    <row r="76">
      <c r="A76" s="33" t="n"/>
      <c r="B76" s="47" t="n"/>
      <c r="C76" s="33" t="n"/>
      <c r="D76" s="33" t="n"/>
      <c r="E76" s="33" t="n"/>
      <c r="F76" s="33" t="n"/>
      <c r="G76" s="39" t="n"/>
      <c r="H76" s="48">
        <f>IF($F76="","",IFERROR(INDEX('Articles'!$E$5:$E$104,MATCH($F76,'Articles'!$A$5:$A$104,0)),0))</f>
        <v/>
      </c>
      <c r="I76" s="33" t="n"/>
      <c r="J76" s="33" t="n"/>
      <c r="K76" s="37">
        <f>IF(OR($B76="",$C76="",$F76="",$G76=""),"À compléter",IF(OR(AND($C76="Réception",$D76="",$E76&lt;&gt;"",$G76&gt;0),AND($C76="Expédition",$D76&lt;&gt;"",$E76="",$G76&gt;0),AND($C76="Transfert",$D76&lt;&gt;"",$E76&lt;&gt;"",$D76&lt;&gt;$E76,$G76&gt;0),AND($C76="Ajustement",$D76="",$E76&lt;&gt;"",$G76&lt;&gt;0)),"Valide","À corriger"))</f>
        <v/>
      </c>
      <c r="L76" s="48">
        <f>IF($G76="","",IFERROR($G76*$H76,0))</f>
        <v/>
      </c>
    </row>
    <row r="77">
      <c r="A77" s="33" t="n"/>
      <c r="B77" s="47" t="n"/>
      <c r="C77" s="33" t="n"/>
      <c r="D77" s="33" t="n"/>
      <c r="E77" s="33" t="n"/>
      <c r="F77" s="33" t="n"/>
      <c r="G77" s="39" t="n"/>
      <c r="H77" s="48">
        <f>IF($F77="","",IFERROR(INDEX('Articles'!$E$5:$E$104,MATCH($F77,'Articles'!$A$5:$A$104,0)),0))</f>
        <v/>
      </c>
      <c r="I77" s="33" t="n"/>
      <c r="J77" s="33" t="n"/>
      <c r="K77" s="37">
        <f>IF(OR($B77="",$C77="",$F77="",$G77=""),"À compléter",IF(OR(AND($C77="Réception",$D77="",$E77&lt;&gt;"",$G77&gt;0),AND($C77="Expédition",$D77&lt;&gt;"",$E77="",$G77&gt;0),AND($C77="Transfert",$D77&lt;&gt;"",$E77&lt;&gt;"",$D77&lt;&gt;$E77,$G77&gt;0),AND($C77="Ajustement",$D77="",$E77&lt;&gt;"",$G77&lt;&gt;0)),"Valide","À corriger"))</f>
        <v/>
      </c>
      <c r="L77" s="48">
        <f>IF($G77="","",IFERROR($G77*$H77,0))</f>
        <v/>
      </c>
    </row>
    <row r="78">
      <c r="A78" s="33" t="n"/>
      <c r="B78" s="47" t="n"/>
      <c r="C78" s="33" t="n"/>
      <c r="D78" s="33" t="n"/>
      <c r="E78" s="33" t="n"/>
      <c r="F78" s="33" t="n"/>
      <c r="G78" s="39" t="n"/>
      <c r="H78" s="48">
        <f>IF($F78="","",IFERROR(INDEX('Articles'!$E$5:$E$104,MATCH($F78,'Articles'!$A$5:$A$104,0)),0))</f>
        <v/>
      </c>
      <c r="I78" s="33" t="n"/>
      <c r="J78" s="33" t="n"/>
      <c r="K78" s="37">
        <f>IF(OR($B78="",$C78="",$F78="",$G78=""),"À compléter",IF(OR(AND($C78="Réception",$D78="",$E78&lt;&gt;"",$G78&gt;0),AND($C78="Expédition",$D78&lt;&gt;"",$E78="",$G78&gt;0),AND($C78="Transfert",$D78&lt;&gt;"",$E78&lt;&gt;"",$D78&lt;&gt;$E78,$G78&gt;0),AND($C78="Ajustement",$D78="",$E78&lt;&gt;"",$G78&lt;&gt;0)),"Valide","À corriger"))</f>
        <v/>
      </c>
      <c r="L78" s="48">
        <f>IF($G78="","",IFERROR($G78*$H78,0))</f>
        <v/>
      </c>
    </row>
    <row r="79">
      <c r="A79" s="33" t="n"/>
      <c r="B79" s="47" t="n"/>
      <c r="C79" s="33" t="n"/>
      <c r="D79" s="33" t="n"/>
      <c r="E79" s="33" t="n"/>
      <c r="F79" s="33" t="n"/>
      <c r="G79" s="39" t="n"/>
      <c r="H79" s="48">
        <f>IF($F79="","",IFERROR(INDEX('Articles'!$E$5:$E$104,MATCH($F79,'Articles'!$A$5:$A$104,0)),0))</f>
        <v/>
      </c>
      <c r="I79" s="33" t="n"/>
      <c r="J79" s="33" t="n"/>
      <c r="K79" s="37">
        <f>IF(OR($B79="",$C79="",$F79="",$G79=""),"À compléter",IF(OR(AND($C79="Réception",$D79="",$E79&lt;&gt;"",$G79&gt;0),AND($C79="Expédition",$D79&lt;&gt;"",$E79="",$G79&gt;0),AND($C79="Transfert",$D79&lt;&gt;"",$E79&lt;&gt;"",$D79&lt;&gt;$E79,$G79&gt;0),AND($C79="Ajustement",$D79="",$E79&lt;&gt;"",$G79&lt;&gt;0)),"Valide","À corriger"))</f>
        <v/>
      </c>
      <c r="L79" s="48">
        <f>IF($G79="","",IFERROR($G79*$H79,0))</f>
        <v/>
      </c>
    </row>
    <row r="80">
      <c r="A80" s="33" t="n"/>
      <c r="B80" s="47" t="n"/>
      <c r="C80" s="33" t="n"/>
      <c r="D80" s="33" t="n"/>
      <c r="E80" s="33" t="n"/>
      <c r="F80" s="33" t="n"/>
      <c r="G80" s="39" t="n"/>
      <c r="H80" s="48">
        <f>IF($F80="","",IFERROR(INDEX('Articles'!$E$5:$E$104,MATCH($F80,'Articles'!$A$5:$A$104,0)),0))</f>
        <v/>
      </c>
      <c r="I80" s="33" t="n"/>
      <c r="J80" s="33" t="n"/>
      <c r="K80" s="37">
        <f>IF(OR($B80="",$C80="",$F80="",$G80=""),"À compléter",IF(OR(AND($C80="Réception",$D80="",$E80&lt;&gt;"",$G80&gt;0),AND($C80="Expédition",$D80&lt;&gt;"",$E80="",$G80&gt;0),AND($C80="Transfert",$D80&lt;&gt;"",$E80&lt;&gt;"",$D80&lt;&gt;$E80,$G80&gt;0),AND($C80="Ajustement",$D80="",$E80&lt;&gt;"",$G80&lt;&gt;0)),"Valide","À corriger"))</f>
        <v/>
      </c>
      <c r="L80" s="48">
        <f>IF($G80="","",IFERROR($G80*$H80,0))</f>
        <v/>
      </c>
    </row>
    <row r="81">
      <c r="A81" s="33" t="n"/>
      <c r="B81" s="47" t="n"/>
      <c r="C81" s="33" t="n"/>
      <c r="D81" s="33" t="n"/>
      <c r="E81" s="33" t="n"/>
      <c r="F81" s="33" t="n"/>
      <c r="G81" s="39" t="n"/>
      <c r="H81" s="48">
        <f>IF($F81="","",IFERROR(INDEX('Articles'!$E$5:$E$104,MATCH($F81,'Articles'!$A$5:$A$104,0)),0))</f>
        <v/>
      </c>
      <c r="I81" s="33" t="n"/>
      <c r="J81" s="33" t="n"/>
      <c r="K81" s="37">
        <f>IF(OR($B81="",$C81="",$F81="",$G81=""),"À compléter",IF(OR(AND($C81="Réception",$D81="",$E81&lt;&gt;"",$G81&gt;0),AND($C81="Expédition",$D81&lt;&gt;"",$E81="",$G81&gt;0),AND($C81="Transfert",$D81&lt;&gt;"",$E81&lt;&gt;"",$D81&lt;&gt;$E81,$G81&gt;0),AND($C81="Ajustement",$D81="",$E81&lt;&gt;"",$G81&lt;&gt;0)),"Valide","À corriger"))</f>
        <v/>
      </c>
      <c r="L81" s="48">
        <f>IF($G81="","",IFERROR($G81*$H81,0))</f>
        <v/>
      </c>
    </row>
    <row r="82">
      <c r="A82" s="33" t="n"/>
      <c r="B82" s="47" t="n"/>
      <c r="C82" s="33" t="n"/>
      <c r="D82" s="33" t="n"/>
      <c r="E82" s="33" t="n"/>
      <c r="F82" s="33" t="n"/>
      <c r="G82" s="39" t="n"/>
      <c r="H82" s="48">
        <f>IF($F82="","",IFERROR(INDEX('Articles'!$E$5:$E$104,MATCH($F82,'Articles'!$A$5:$A$104,0)),0))</f>
        <v/>
      </c>
      <c r="I82" s="33" t="n"/>
      <c r="J82" s="33" t="n"/>
      <c r="K82" s="37">
        <f>IF(OR($B82="",$C82="",$F82="",$G82=""),"À compléter",IF(OR(AND($C82="Réception",$D82="",$E82&lt;&gt;"",$G82&gt;0),AND($C82="Expédition",$D82&lt;&gt;"",$E82="",$G82&gt;0),AND($C82="Transfert",$D82&lt;&gt;"",$E82&lt;&gt;"",$D82&lt;&gt;$E82,$G82&gt;0),AND($C82="Ajustement",$D82="",$E82&lt;&gt;"",$G82&lt;&gt;0)),"Valide","À corriger"))</f>
        <v/>
      </c>
      <c r="L82" s="48">
        <f>IF($G82="","",IFERROR($G82*$H82,0))</f>
        <v/>
      </c>
    </row>
    <row r="83">
      <c r="A83" s="33" t="n"/>
      <c r="B83" s="47" t="n"/>
      <c r="C83" s="33" t="n"/>
      <c r="D83" s="33" t="n"/>
      <c r="E83" s="33" t="n"/>
      <c r="F83" s="33" t="n"/>
      <c r="G83" s="39" t="n"/>
      <c r="H83" s="48">
        <f>IF($F83="","",IFERROR(INDEX('Articles'!$E$5:$E$104,MATCH($F83,'Articles'!$A$5:$A$104,0)),0))</f>
        <v/>
      </c>
      <c r="I83" s="33" t="n"/>
      <c r="J83" s="33" t="n"/>
      <c r="K83" s="37">
        <f>IF(OR($B83="",$C83="",$F83="",$G83=""),"À compléter",IF(OR(AND($C83="Réception",$D83="",$E83&lt;&gt;"",$G83&gt;0),AND($C83="Expédition",$D83&lt;&gt;"",$E83="",$G83&gt;0),AND($C83="Transfert",$D83&lt;&gt;"",$E83&lt;&gt;"",$D83&lt;&gt;$E83,$G83&gt;0),AND($C83="Ajustement",$D83="",$E83&lt;&gt;"",$G83&lt;&gt;0)),"Valide","À corriger"))</f>
        <v/>
      </c>
      <c r="L83" s="48">
        <f>IF($G83="","",IFERROR($G83*$H83,0))</f>
        <v/>
      </c>
    </row>
    <row r="84">
      <c r="A84" s="33" t="n"/>
      <c r="B84" s="47" t="n"/>
      <c r="C84" s="33" t="n"/>
      <c r="D84" s="33" t="n"/>
      <c r="E84" s="33" t="n"/>
      <c r="F84" s="33" t="n"/>
      <c r="G84" s="39" t="n"/>
      <c r="H84" s="48">
        <f>IF($F84="","",IFERROR(INDEX('Articles'!$E$5:$E$104,MATCH($F84,'Articles'!$A$5:$A$104,0)),0))</f>
        <v/>
      </c>
      <c r="I84" s="33" t="n"/>
      <c r="J84" s="33" t="n"/>
      <c r="K84" s="37">
        <f>IF(OR($B84="",$C84="",$F84="",$G84=""),"À compléter",IF(OR(AND($C84="Réception",$D84="",$E84&lt;&gt;"",$G84&gt;0),AND($C84="Expédition",$D84&lt;&gt;"",$E84="",$G84&gt;0),AND($C84="Transfert",$D84&lt;&gt;"",$E84&lt;&gt;"",$D84&lt;&gt;$E84,$G84&gt;0),AND($C84="Ajustement",$D84="",$E84&lt;&gt;"",$G84&lt;&gt;0)),"Valide","À corriger"))</f>
        <v/>
      </c>
      <c r="L84" s="48">
        <f>IF($G84="","",IFERROR($G84*$H84,0))</f>
        <v/>
      </c>
    </row>
    <row r="85">
      <c r="A85" s="33" t="n"/>
      <c r="B85" s="47" t="n"/>
      <c r="C85" s="33" t="n"/>
      <c r="D85" s="33" t="n"/>
      <c r="E85" s="33" t="n"/>
      <c r="F85" s="33" t="n"/>
      <c r="G85" s="39" t="n"/>
      <c r="H85" s="48">
        <f>IF($F85="","",IFERROR(INDEX('Articles'!$E$5:$E$104,MATCH($F85,'Articles'!$A$5:$A$104,0)),0))</f>
        <v/>
      </c>
      <c r="I85" s="33" t="n"/>
      <c r="J85" s="33" t="n"/>
      <c r="K85" s="37">
        <f>IF(OR($B85="",$C85="",$F85="",$G85=""),"À compléter",IF(OR(AND($C85="Réception",$D85="",$E85&lt;&gt;"",$G85&gt;0),AND($C85="Expédition",$D85&lt;&gt;"",$E85="",$G85&gt;0),AND($C85="Transfert",$D85&lt;&gt;"",$E85&lt;&gt;"",$D85&lt;&gt;$E85,$G85&gt;0),AND($C85="Ajustement",$D85="",$E85&lt;&gt;"",$G85&lt;&gt;0)),"Valide","À corriger"))</f>
        <v/>
      </c>
      <c r="L85" s="48">
        <f>IF($G85="","",IFERROR($G85*$H85,0))</f>
        <v/>
      </c>
    </row>
    <row r="86">
      <c r="A86" s="33" t="n"/>
      <c r="B86" s="47" t="n"/>
      <c r="C86" s="33" t="n"/>
      <c r="D86" s="33" t="n"/>
      <c r="E86" s="33" t="n"/>
      <c r="F86" s="33" t="n"/>
      <c r="G86" s="39" t="n"/>
      <c r="H86" s="48">
        <f>IF($F86="","",IFERROR(INDEX('Articles'!$E$5:$E$104,MATCH($F86,'Articles'!$A$5:$A$104,0)),0))</f>
        <v/>
      </c>
      <c r="I86" s="33" t="n"/>
      <c r="J86" s="33" t="n"/>
      <c r="K86" s="37">
        <f>IF(OR($B86="",$C86="",$F86="",$G86=""),"À compléter",IF(OR(AND($C86="Réception",$D86="",$E86&lt;&gt;"",$G86&gt;0),AND($C86="Expédition",$D86&lt;&gt;"",$E86="",$G86&gt;0),AND($C86="Transfert",$D86&lt;&gt;"",$E86&lt;&gt;"",$D86&lt;&gt;$E86,$G86&gt;0),AND($C86="Ajustement",$D86="",$E86&lt;&gt;"",$G86&lt;&gt;0)),"Valide","À corriger"))</f>
        <v/>
      </c>
      <c r="L86" s="48">
        <f>IF($G86="","",IFERROR($G86*$H86,0))</f>
        <v/>
      </c>
    </row>
    <row r="87">
      <c r="A87" s="33" t="n"/>
      <c r="B87" s="47" t="n"/>
      <c r="C87" s="33" t="n"/>
      <c r="D87" s="33" t="n"/>
      <c r="E87" s="33" t="n"/>
      <c r="F87" s="33" t="n"/>
      <c r="G87" s="39" t="n"/>
      <c r="H87" s="48">
        <f>IF($F87="","",IFERROR(INDEX('Articles'!$E$5:$E$104,MATCH($F87,'Articles'!$A$5:$A$104,0)),0))</f>
        <v/>
      </c>
      <c r="I87" s="33" t="n"/>
      <c r="J87" s="33" t="n"/>
      <c r="K87" s="37">
        <f>IF(OR($B87="",$C87="",$F87="",$G87=""),"À compléter",IF(OR(AND($C87="Réception",$D87="",$E87&lt;&gt;"",$G87&gt;0),AND($C87="Expédition",$D87&lt;&gt;"",$E87="",$G87&gt;0),AND($C87="Transfert",$D87&lt;&gt;"",$E87&lt;&gt;"",$D87&lt;&gt;$E87,$G87&gt;0),AND($C87="Ajustement",$D87="",$E87&lt;&gt;"",$G87&lt;&gt;0)),"Valide","À corriger"))</f>
        <v/>
      </c>
      <c r="L87" s="48">
        <f>IF($G87="","",IFERROR($G87*$H87,0))</f>
        <v/>
      </c>
    </row>
    <row r="88">
      <c r="A88" s="33" t="n"/>
      <c r="B88" s="47" t="n"/>
      <c r="C88" s="33" t="n"/>
      <c r="D88" s="33" t="n"/>
      <c r="E88" s="33" t="n"/>
      <c r="F88" s="33" t="n"/>
      <c r="G88" s="39" t="n"/>
      <c r="H88" s="48">
        <f>IF($F88="","",IFERROR(INDEX('Articles'!$E$5:$E$104,MATCH($F88,'Articles'!$A$5:$A$104,0)),0))</f>
        <v/>
      </c>
      <c r="I88" s="33" t="n"/>
      <c r="J88" s="33" t="n"/>
      <c r="K88" s="37">
        <f>IF(OR($B88="",$C88="",$F88="",$G88=""),"À compléter",IF(OR(AND($C88="Réception",$D88="",$E88&lt;&gt;"",$G88&gt;0),AND($C88="Expédition",$D88&lt;&gt;"",$E88="",$G88&gt;0),AND($C88="Transfert",$D88&lt;&gt;"",$E88&lt;&gt;"",$D88&lt;&gt;$E88,$G88&gt;0),AND($C88="Ajustement",$D88="",$E88&lt;&gt;"",$G88&lt;&gt;0)),"Valide","À corriger"))</f>
        <v/>
      </c>
      <c r="L88" s="48">
        <f>IF($G88="","",IFERROR($G88*$H88,0))</f>
        <v/>
      </c>
    </row>
    <row r="89">
      <c r="A89" s="33" t="n"/>
      <c r="B89" s="47" t="n"/>
      <c r="C89" s="33" t="n"/>
      <c r="D89" s="33" t="n"/>
      <c r="E89" s="33" t="n"/>
      <c r="F89" s="33" t="n"/>
      <c r="G89" s="39" t="n"/>
      <c r="H89" s="48">
        <f>IF($F89="","",IFERROR(INDEX('Articles'!$E$5:$E$104,MATCH($F89,'Articles'!$A$5:$A$104,0)),0))</f>
        <v/>
      </c>
      <c r="I89" s="33" t="n"/>
      <c r="J89" s="33" t="n"/>
      <c r="K89" s="37">
        <f>IF(OR($B89="",$C89="",$F89="",$G89=""),"À compléter",IF(OR(AND($C89="Réception",$D89="",$E89&lt;&gt;"",$G89&gt;0),AND($C89="Expédition",$D89&lt;&gt;"",$E89="",$G89&gt;0),AND($C89="Transfert",$D89&lt;&gt;"",$E89&lt;&gt;"",$D89&lt;&gt;$E89,$G89&gt;0),AND($C89="Ajustement",$D89="",$E89&lt;&gt;"",$G89&lt;&gt;0)),"Valide","À corriger"))</f>
        <v/>
      </c>
      <c r="L89" s="48">
        <f>IF($G89="","",IFERROR($G89*$H89,0))</f>
        <v/>
      </c>
    </row>
    <row r="90">
      <c r="A90" s="33" t="n"/>
      <c r="B90" s="47" t="n"/>
      <c r="C90" s="33" t="n"/>
      <c r="D90" s="33" t="n"/>
      <c r="E90" s="33" t="n"/>
      <c r="F90" s="33" t="n"/>
      <c r="G90" s="39" t="n"/>
      <c r="H90" s="48">
        <f>IF($F90="","",IFERROR(INDEX('Articles'!$E$5:$E$104,MATCH($F90,'Articles'!$A$5:$A$104,0)),0))</f>
        <v/>
      </c>
      <c r="I90" s="33" t="n"/>
      <c r="J90" s="33" t="n"/>
      <c r="K90" s="37">
        <f>IF(OR($B90="",$C90="",$F90="",$G90=""),"À compléter",IF(OR(AND($C90="Réception",$D90="",$E90&lt;&gt;"",$G90&gt;0),AND($C90="Expédition",$D90&lt;&gt;"",$E90="",$G90&gt;0),AND($C90="Transfert",$D90&lt;&gt;"",$E90&lt;&gt;"",$D90&lt;&gt;$E90,$G90&gt;0),AND($C90="Ajustement",$D90="",$E90&lt;&gt;"",$G90&lt;&gt;0)),"Valide","À corriger"))</f>
        <v/>
      </c>
      <c r="L90" s="48">
        <f>IF($G90="","",IFERROR($G90*$H90,0))</f>
        <v/>
      </c>
    </row>
    <row r="91">
      <c r="A91" s="33" t="n"/>
      <c r="B91" s="47" t="n"/>
      <c r="C91" s="33" t="n"/>
      <c r="D91" s="33" t="n"/>
      <c r="E91" s="33" t="n"/>
      <c r="F91" s="33" t="n"/>
      <c r="G91" s="39" t="n"/>
      <c r="H91" s="48">
        <f>IF($F91="","",IFERROR(INDEX('Articles'!$E$5:$E$104,MATCH($F91,'Articles'!$A$5:$A$104,0)),0))</f>
        <v/>
      </c>
      <c r="I91" s="33" t="n"/>
      <c r="J91" s="33" t="n"/>
      <c r="K91" s="37">
        <f>IF(OR($B91="",$C91="",$F91="",$G91=""),"À compléter",IF(OR(AND($C91="Réception",$D91="",$E91&lt;&gt;"",$G91&gt;0),AND($C91="Expédition",$D91&lt;&gt;"",$E91="",$G91&gt;0),AND($C91="Transfert",$D91&lt;&gt;"",$E91&lt;&gt;"",$D91&lt;&gt;$E91,$G91&gt;0),AND($C91="Ajustement",$D91="",$E91&lt;&gt;"",$G91&lt;&gt;0)),"Valide","À corriger"))</f>
        <v/>
      </c>
      <c r="L91" s="48">
        <f>IF($G91="","",IFERROR($G91*$H91,0))</f>
        <v/>
      </c>
    </row>
    <row r="92">
      <c r="A92" s="33" t="n"/>
      <c r="B92" s="47" t="n"/>
      <c r="C92" s="33" t="n"/>
      <c r="D92" s="33" t="n"/>
      <c r="E92" s="33" t="n"/>
      <c r="F92" s="33" t="n"/>
      <c r="G92" s="39" t="n"/>
      <c r="H92" s="48">
        <f>IF($F92="","",IFERROR(INDEX('Articles'!$E$5:$E$104,MATCH($F92,'Articles'!$A$5:$A$104,0)),0))</f>
        <v/>
      </c>
      <c r="I92" s="33" t="n"/>
      <c r="J92" s="33" t="n"/>
      <c r="K92" s="37">
        <f>IF(OR($B92="",$C92="",$F92="",$G92=""),"À compléter",IF(OR(AND($C92="Réception",$D92="",$E92&lt;&gt;"",$G92&gt;0),AND($C92="Expédition",$D92&lt;&gt;"",$E92="",$G92&gt;0),AND($C92="Transfert",$D92&lt;&gt;"",$E92&lt;&gt;"",$D92&lt;&gt;$E92,$G92&gt;0),AND($C92="Ajustement",$D92="",$E92&lt;&gt;"",$G92&lt;&gt;0)),"Valide","À corriger"))</f>
        <v/>
      </c>
      <c r="L92" s="48">
        <f>IF($G92="","",IFERROR($G92*$H92,0))</f>
        <v/>
      </c>
    </row>
    <row r="93">
      <c r="A93" s="33" t="n"/>
      <c r="B93" s="47" t="n"/>
      <c r="C93" s="33" t="n"/>
      <c r="D93" s="33" t="n"/>
      <c r="E93" s="33" t="n"/>
      <c r="F93" s="33" t="n"/>
      <c r="G93" s="39" t="n"/>
      <c r="H93" s="48">
        <f>IF($F93="","",IFERROR(INDEX('Articles'!$E$5:$E$104,MATCH($F93,'Articles'!$A$5:$A$104,0)),0))</f>
        <v/>
      </c>
      <c r="I93" s="33" t="n"/>
      <c r="J93" s="33" t="n"/>
      <c r="K93" s="37">
        <f>IF(OR($B93="",$C93="",$F93="",$G93=""),"À compléter",IF(OR(AND($C93="Réception",$D93="",$E93&lt;&gt;"",$G93&gt;0),AND($C93="Expédition",$D93&lt;&gt;"",$E93="",$G93&gt;0),AND($C93="Transfert",$D93&lt;&gt;"",$E93&lt;&gt;"",$D93&lt;&gt;$E93,$G93&gt;0),AND($C93="Ajustement",$D93="",$E93&lt;&gt;"",$G93&lt;&gt;0)),"Valide","À corriger"))</f>
        <v/>
      </c>
      <c r="L93" s="48">
        <f>IF($G93="","",IFERROR($G93*$H93,0))</f>
        <v/>
      </c>
    </row>
    <row r="94">
      <c r="A94" s="33" t="n"/>
      <c r="B94" s="47" t="n"/>
      <c r="C94" s="33" t="n"/>
      <c r="D94" s="33" t="n"/>
      <c r="E94" s="33" t="n"/>
      <c r="F94" s="33" t="n"/>
      <c r="G94" s="39" t="n"/>
      <c r="H94" s="48">
        <f>IF($F94="","",IFERROR(INDEX('Articles'!$E$5:$E$104,MATCH($F94,'Articles'!$A$5:$A$104,0)),0))</f>
        <v/>
      </c>
      <c r="I94" s="33" t="n"/>
      <c r="J94" s="33" t="n"/>
      <c r="K94" s="37">
        <f>IF(OR($B94="",$C94="",$F94="",$G94=""),"À compléter",IF(OR(AND($C94="Réception",$D94="",$E94&lt;&gt;"",$G94&gt;0),AND($C94="Expédition",$D94&lt;&gt;"",$E94="",$G94&gt;0),AND($C94="Transfert",$D94&lt;&gt;"",$E94&lt;&gt;"",$D94&lt;&gt;$E94,$G94&gt;0),AND($C94="Ajustement",$D94="",$E94&lt;&gt;"",$G94&lt;&gt;0)),"Valide","À corriger"))</f>
        <v/>
      </c>
      <c r="L94" s="48">
        <f>IF($G94="","",IFERROR($G94*$H94,0))</f>
        <v/>
      </c>
    </row>
    <row r="95">
      <c r="A95" s="33" t="n"/>
      <c r="B95" s="47" t="n"/>
      <c r="C95" s="33" t="n"/>
      <c r="D95" s="33" t="n"/>
      <c r="E95" s="33" t="n"/>
      <c r="F95" s="33" t="n"/>
      <c r="G95" s="39" t="n"/>
      <c r="H95" s="48">
        <f>IF($F95="","",IFERROR(INDEX('Articles'!$E$5:$E$104,MATCH($F95,'Articles'!$A$5:$A$104,0)),0))</f>
        <v/>
      </c>
      <c r="I95" s="33" t="n"/>
      <c r="J95" s="33" t="n"/>
      <c r="K95" s="37">
        <f>IF(OR($B95="",$C95="",$F95="",$G95=""),"À compléter",IF(OR(AND($C95="Réception",$D95="",$E95&lt;&gt;"",$G95&gt;0),AND($C95="Expédition",$D95&lt;&gt;"",$E95="",$G95&gt;0),AND($C95="Transfert",$D95&lt;&gt;"",$E95&lt;&gt;"",$D95&lt;&gt;$E95,$G95&gt;0),AND($C95="Ajustement",$D95="",$E95&lt;&gt;"",$G95&lt;&gt;0)),"Valide","À corriger"))</f>
        <v/>
      </c>
      <c r="L95" s="48">
        <f>IF($G95="","",IFERROR($G95*$H95,0))</f>
        <v/>
      </c>
    </row>
    <row r="96">
      <c r="A96" s="33" t="n"/>
      <c r="B96" s="47" t="n"/>
      <c r="C96" s="33" t="n"/>
      <c r="D96" s="33" t="n"/>
      <c r="E96" s="33" t="n"/>
      <c r="F96" s="33" t="n"/>
      <c r="G96" s="39" t="n"/>
      <c r="H96" s="48">
        <f>IF($F96="","",IFERROR(INDEX('Articles'!$E$5:$E$104,MATCH($F96,'Articles'!$A$5:$A$104,0)),0))</f>
        <v/>
      </c>
      <c r="I96" s="33" t="n"/>
      <c r="J96" s="33" t="n"/>
      <c r="K96" s="37">
        <f>IF(OR($B96="",$C96="",$F96="",$G96=""),"À compléter",IF(OR(AND($C96="Réception",$D96="",$E96&lt;&gt;"",$G96&gt;0),AND($C96="Expédition",$D96&lt;&gt;"",$E96="",$G96&gt;0),AND($C96="Transfert",$D96&lt;&gt;"",$E96&lt;&gt;"",$D96&lt;&gt;$E96,$G96&gt;0),AND($C96="Ajustement",$D96="",$E96&lt;&gt;"",$G96&lt;&gt;0)),"Valide","À corriger"))</f>
        <v/>
      </c>
      <c r="L96" s="48">
        <f>IF($G96="","",IFERROR($G96*$H96,0))</f>
        <v/>
      </c>
    </row>
    <row r="97">
      <c r="A97" s="33" t="n"/>
      <c r="B97" s="47" t="n"/>
      <c r="C97" s="33" t="n"/>
      <c r="D97" s="33" t="n"/>
      <c r="E97" s="33" t="n"/>
      <c r="F97" s="33" t="n"/>
      <c r="G97" s="39" t="n"/>
      <c r="H97" s="48">
        <f>IF($F97="","",IFERROR(INDEX('Articles'!$E$5:$E$104,MATCH($F97,'Articles'!$A$5:$A$104,0)),0))</f>
        <v/>
      </c>
      <c r="I97" s="33" t="n"/>
      <c r="J97" s="33" t="n"/>
      <c r="K97" s="37">
        <f>IF(OR($B97="",$C97="",$F97="",$G97=""),"À compléter",IF(OR(AND($C97="Réception",$D97="",$E97&lt;&gt;"",$G97&gt;0),AND($C97="Expédition",$D97&lt;&gt;"",$E97="",$G97&gt;0),AND($C97="Transfert",$D97&lt;&gt;"",$E97&lt;&gt;"",$D97&lt;&gt;$E97,$G97&gt;0),AND($C97="Ajustement",$D97="",$E97&lt;&gt;"",$G97&lt;&gt;0)),"Valide","À corriger"))</f>
        <v/>
      </c>
      <c r="L97" s="48">
        <f>IF($G97="","",IFERROR($G97*$H97,0))</f>
        <v/>
      </c>
    </row>
    <row r="98">
      <c r="A98" s="33" t="n"/>
      <c r="B98" s="47" t="n"/>
      <c r="C98" s="33" t="n"/>
      <c r="D98" s="33" t="n"/>
      <c r="E98" s="33" t="n"/>
      <c r="F98" s="33" t="n"/>
      <c r="G98" s="39" t="n"/>
      <c r="H98" s="48">
        <f>IF($F98="","",IFERROR(INDEX('Articles'!$E$5:$E$104,MATCH($F98,'Articles'!$A$5:$A$104,0)),0))</f>
        <v/>
      </c>
      <c r="I98" s="33" t="n"/>
      <c r="J98" s="33" t="n"/>
      <c r="K98" s="37">
        <f>IF(OR($B98="",$C98="",$F98="",$G98=""),"À compléter",IF(OR(AND($C98="Réception",$D98="",$E98&lt;&gt;"",$G98&gt;0),AND($C98="Expédition",$D98&lt;&gt;"",$E98="",$G98&gt;0),AND($C98="Transfert",$D98&lt;&gt;"",$E98&lt;&gt;"",$D98&lt;&gt;$E98,$G98&gt;0),AND($C98="Ajustement",$D98="",$E98&lt;&gt;"",$G98&lt;&gt;0)),"Valide","À corriger"))</f>
        <v/>
      </c>
      <c r="L98" s="48">
        <f>IF($G98="","",IFERROR($G98*$H98,0))</f>
        <v/>
      </c>
    </row>
    <row r="99">
      <c r="A99" s="33" t="n"/>
      <c r="B99" s="47" t="n"/>
      <c r="C99" s="33" t="n"/>
      <c r="D99" s="33" t="n"/>
      <c r="E99" s="33" t="n"/>
      <c r="F99" s="33" t="n"/>
      <c r="G99" s="39" t="n"/>
      <c r="H99" s="48">
        <f>IF($F99="","",IFERROR(INDEX('Articles'!$E$5:$E$104,MATCH($F99,'Articles'!$A$5:$A$104,0)),0))</f>
        <v/>
      </c>
      <c r="I99" s="33" t="n"/>
      <c r="J99" s="33" t="n"/>
      <c r="K99" s="37">
        <f>IF(OR($B99="",$C99="",$F99="",$G99=""),"À compléter",IF(OR(AND($C99="Réception",$D99="",$E99&lt;&gt;"",$G99&gt;0),AND($C99="Expédition",$D99&lt;&gt;"",$E99="",$G99&gt;0),AND($C99="Transfert",$D99&lt;&gt;"",$E99&lt;&gt;"",$D99&lt;&gt;$E99,$G99&gt;0),AND($C99="Ajustement",$D99="",$E99&lt;&gt;"",$G99&lt;&gt;0)),"Valide","À corriger"))</f>
        <v/>
      </c>
      <c r="L99" s="48">
        <f>IF($G99="","",IFERROR($G99*$H99,0))</f>
        <v/>
      </c>
    </row>
    <row r="100">
      <c r="A100" s="33" t="n"/>
      <c r="B100" s="47" t="n"/>
      <c r="C100" s="33" t="n"/>
      <c r="D100" s="33" t="n"/>
      <c r="E100" s="33" t="n"/>
      <c r="F100" s="33" t="n"/>
      <c r="G100" s="39" t="n"/>
      <c r="H100" s="48">
        <f>IF($F100="","",IFERROR(INDEX('Articles'!$E$5:$E$104,MATCH($F100,'Articles'!$A$5:$A$104,0)),0))</f>
        <v/>
      </c>
      <c r="I100" s="33" t="n"/>
      <c r="J100" s="33" t="n"/>
      <c r="K100" s="37">
        <f>IF(OR($B100="",$C100="",$F100="",$G100=""),"À compléter",IF(OR(AND($C100="Réception",$D100="",$E100&lt;&gt;"",$G100&gt;0),AND($C100="Expédition",$D100&lt;&gt;"",$E100="",$G100&gt;0),AND($C100="Transfert",$D100&lt;&gt;"",$E100&lt;&gt;"",$D100&lt;&gt;$E100,$G100&gt;0),AND($C100="Ajustement",$D100="",$E100&lt;&gt;"",$G100&lt;&gt;0)),"Valide","À corriger"))</f>
        <v/>
      </c>
      <c r="L100" s="48">
        <f>IF($G100="","",IFERROR($G100*$H100,0))</f>
        <v/>
      </c>
    </row>
    <row r="101">
      <c r="A101" s="33" t="n"/>
      <c r="B101" s="47" t="n"/>
      <c r="C101" s="33" t="n"/>
      <c r="D101" s="33" t="n"/>
      <c r="E101" s="33" t="n"/>
      <c r="F101" s="33" t="n"/>
      <c r="G101" s="39" t="n"/>
      <c r="H101" s="48">
        <f>IF($F101="","",IFERROR(INDEX('Articles'!$E$5:$E$104,MATCH($F101,'Articles'!$A$5:$A$104,0)),0))</f>
        <v/>
      </c>
      <c r="I101" s="33" t="n"/>
      <c r="J101" s="33" t="n"/>
      <c r="K101" s="37">
        <f>IF(OR($B101="",$C101="",$F101="",$G101=""),"À compléter",IF(OR(AND($C101="Réception",$D101="",$E101&lt;&gt;"",$G101&gt;0),AND($C101="Expédition",$D101&lt;&gt;"",$E101="",$G101&gt;0),AND($C101="Transfert",$D101&lt;&gt;"",$E101&lt;&gt;"",$D101&lt;&gt;$E101,$G101&gt;0),AND($C101="Ajustement",$D101="",$E101&lt;&gt;"",$G101&lt;&gt;0)),"Valide","À corriger"))</f>
        <v/>
      </c>
      <c r="L101" s="48">
        <f>IF($G101="","",IFERROR($G101*$H101,0))</f>
        <v/>
      </c>
    </row>
    <row r="102">
      <c r="A102" s="33" t="n"/>
      <c r="B102" s="47" t="n"/>
      <c r="C102" s="33" t="n"/>
      <c r="D102" s="33" t="n"/>
      <c r="E102" s="33" t="n"/>
      <c r="F102" s="33" t="n"/>
      <c r="G102" s="39" t="n"/>
      <c r="H102" s="48">
        <f>IF($F102="","",IFERROR(INDEX('Articles'!$E$5:$E$104,MATCH($F102,'Articles'!$A$5:$A$104,0)),0))</f>
        <v/>
      </c>
      <c r="I102" s="33" t="n"/>
      <c r="J102" s="33" t="n"/>
      <c r="K102" s="37">
        <f>IF(OR($B102="",$C102="",$F102="",$G102=""),"À compléter",IF(OR(AND($C102="Réception",$D102="",$E102&lt;&gt;"",$G102&gt;0),AND($C102="Expédition",$D102&lt;&gt;"",$E102="",$G102&gt;0),AND($C102="Transfert",$D102&lt;&gt;"",$E102&lt;&gt;"",$D102&lt;&gt;$E102,$G102&gt;0),AND($C102="Ajustement",$D102="",$E102&lt;&gt;"",$G102&lt;&gt;0)),"Valide","À corriger"))</f>
        <v/>
      </c>
      <c r="L102" s="48">
        <f>IF($G102="","",IFERROR($G102*$H102,0))</f>
        <v/>
      </c>
    </row>
    <row r="103">
      <c r="A103" s="33" t="n"/>
      <c r="B103" s="47" t="n"/>
      <c r="C103" s="33" t="n"/>
      <c r="D103" s="33" t="n"/>
      <c r="E103" s="33" t="n"/>
      <c r="F103" s="33" t="n"/>
      <c r="G103" s="39" t="n"/>
      <c r="H103" s="48">
        <f>IF($F103="","",IFERROR(INDEX('Articles'!$E$5:$E$104,MATCH($F103,'Articles'!$A$5:$A$104,0)),0))</f>
        <v/>
      </c>
      <c r="I103" s="33" t="n"/>
      <c r="J103" s="33" t="n"/>
      <c r="K103" s="37">
        <f>IF(OR($B103="",$C103="",$F103="",$G103=""),"À compléter",IF(OR(AND($C103="Réception",$D103="",$E103&lt;&gt;"",$G103&gt;0),AND($C103="Expédition",$D103&lt;&gt;"",$E103="",$G103&gt;0),AND($C103="Transfert",$D103&lt;&gt;"",$E103&lt;&gt;"",$D103&lt;&gt;$E103,$G103&gt;0),AND($C103="Ajustement",$D103="",$E103&lt;&gt;"",$G103&lt;&gt;0)),"Valide","À corriger"))</f>
        <v/>
      </c>
      <c r="L103" s="48">
        <f>IF($G103="","",IFERROR($G103*$H103,0))</f>
        <v/>
      </c>
    </row>
    <row r="104">
      <c r="A104" s="33" t="n"/>
      <c r="B104" s="47" t="n"/>
      <c r="C104" s="33" t="n"/>
      <c r="D104" s="33" t="n"/>
      <c r="E104" s="33" t="n"/>
      <c r="F104" s="33" t="n"/>
      <c r="G104" s="39" t="n"/>
      <c r="H104" s="48">
        <f>IF($F104="","",IFERROR(INDEX('Articles'!$E$5:$E$104,MATCH($F104,'Articles'!$A$5:$A$104,0)),0))</f>
        <v/>
      </c>
      <c r="I104" s="33" t="n"/>
      <c r="J104" s="33" t="n"/>
      <c r="K104" s="37">
        <f>IF(OR($B104="",$C104="",$F104="",$G104=""),"À compléter",IF(OR(AND($C104="Réception",$D104="",$E104&lt;&gt;"",$G104&gt;0),AND($C104="Expédition",$D104&lt;&gt;"",$E104="",$G104&gt;0),AND($C104="Transfert",$D104&lt;&gt;"",$E104&lt;&gt;"",$D104&lt;&gt;$E104,$G104&gt;0),AND($C104="Ajustement",$D104="",$E104&lt;&gt;"",$G104&lt;&gt;0)),"Valide","À corriger"))</f>
        <v/>
      </c>
      <c r="L104" s="48">
        <f>IF($G104="","",IFERROR($G104*$H104,0))</f>
        <v/>
      </c>
    </row>
  </sheetData>
  <mergeCells count="2">
    <mergeCell ref="A1:L1"/>
    <mergeCell ref="A2:L2"/>
  </mergeCells>
  <conditionalFormatting sqref="K5:K104">
    <cfRule type="expression" priority="1" dxfId="2">
      <formula>$K5="Valide"</formula>
    </cfRule>
    <cfRule type="expression" priority="2" dxfId="0">
      <formula>$K5="À compléter"</formula>
    </cfRule>
    <cfRule type="expression" priority="3" dxfId="1">
      <formula>$K5="À corriger"</formula>
    </cfRule>
  </conditionalFormatting>
  <conditionalFormatting sqref="G5:G104">
    <cfRule type="cellIs" priority="4" operator="lessThan" dxfId="3">
      <formula>0</formula>
    </cfRule>
  </conditionalFormatting>
  <conditionalFormatting sqref="C5:C104">
    <cfRule type="expression" priority="5" dxfId="4">
      <formula>$C5="Ajustement"</formula>
    </cfRule>
  </conditionalFormatting>
  <dataValidations count="7">
    <dataValidation sqref="A5:A104" showErrorMessage="1" showInputMessage="1" allowBlank="1" type="custom">
      <formula1>=COUNTIF($A:$A,A5)=1</formula1>
    </dataValidation>
    <dataValidation sqref="B5:B104" showErrorMessage="1" showInputMessage="1" allowBlank="1" type="date" operator="between">
      <formula1>DATE(2020,1,1)</formula1>
      <formula2>DATE(2100,12,31)</formula2>
    </dataValidation>
    <dataValidation sqref="C5:C104" showErrorMessage="1" showInputMessage="1" allowBlank="1" type="list">
      <formula1>='Paramètres'!$D$9:$D$12</formula1>
    </dataValidation>
    <dataValidation sqref="D5:D104" showErrorMessage="1" showInputMessage="1" allowBlank="1" type="list">
      <formula1>='Paramètres'!$B$9:$B$11</formula1>
    </dataValidation>
    <dataValidation sqref="E5:E104" showErrorMessage="1" showInputMessage="1" allowBlank="1" type="list">
      <formula1>='Paramètres'!$B$9:$B$11</formula1>
    </dataValidation>
    <dataValidation sqref="F5:F104" showErrorMessage="1" showInputMessage="1" allowBlank="1" type="list">
      <formula1>='Articles'!$A$5:$A$104</formula1>
    </dataValidation>
    <dataValidation sqref="G5:G104" showErrorMessage="1" showInputMessage="1" allowBlank="1" type="custom">
      <formula1>=AND(ISNUMBER(G5),G5&lt;&gt;0)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2026-09-02T12:12:18Z</dcterms:created>
  <dcterms:modified xmlns:dcterms="http://purl.org/dc/terms/" xmlns:xsi="http://www.w3.org/2001/XMLSchema-instance" xsi:type="dcterms:W3CDTF">2026-09-02T12:12:18Z</dcterms:modified>
</cp:coreProperties>
</file>