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Registre achats" sheetId="2" state="visible" r:id="rId2"/>
    <sheet xmlns:r="http://schemas.openxmlformats.org/officeDocument/2006/relationships" name="Paramètres" sheetId="3" state="visible" r:id="rId3"/>
  </sheets>
  <definedNames>
    <definedName name="_xlnm._FilterDatabase" localSheetId="1" hidden="1">'Registre achats'!$A$5:$T$505</definedName>
  </definedNames>
  <calcPr calcId="124519" fullCalcOnLoad="1"/>
</workbook>
</file>

<file path=xl/styles.xml><?xml version="1.0" encoding="utf-8"?>
<styleSheet xmlns="http://schemas.openxmlformats.org/spreadsheetml/2006/main">
  <numFmts count="3">
    <numFmt numFmtId="164" formatCode="#,##0.00 [$$-fr-CA]"/>
    <numFmt numFmtId="165" formatCode="yyyy-mm-dd"/>
    <numFmt numFmtId="166" formatCode="0.000%"/>
  </numFmts>
  <fonts count="8">
    <font>
      <name val="Calibri"/>
      <family val="2"/>
      <color theme="1"/>
      <sz val="11"/>
      <scheme val="minor"/>
    </font>
    <font>
      <name val="Aptos Display"/>
      <b val="1"/>
      <color rgb="00FFFFFF"/>
      <sz val="16"/>
    </font>
    <font>
      <name val="Aptos"/>
      <i val="1"/>
      <color rgb="00404040"/>
      <sz val="11"/>
    </font>
    <font>
      <name val="Aptos"/>
      <b val="1"/>
      <sz val="10"/>
    </font>
    <font>
      <name val="Aptos"/>
      <b val="1"/>
      <color rgb="00004B87"/>
      <sz val="11"/>
    </font>
    <font>
      <name val="Aptos"/>
      <b val="1"/>
      <color rgb="00147D64"/>
      <sz val="11"/>
    </font>
    <font>
      <name val="Aptos"/>
      <b val="1"/>
      <color rgb="00FFFFFF"/>
      <sz val="11"/>
    </font>
    <font>
      <name val="Aptos"/>
      <color rgb="00000000"/>
      <sz val="10"/>
    </font>
  </fonts>
  <fills count="8">
    <fill>
      <patternFill/>
    </fill>
    <fill>
      <patternFill patternType="gray125"/>
    </fill>
    <fill>
      <patternFill patternType="solid">
        <fgColor rgb="00004B87"/>
      </patternFill>
    </fill>
    <fill>
      <patternFill patternType="solid">
        <fgColor rgb="00E7E6E6"/>
      </patternFill>
    </fill>
    <fill>
      <patternFill patternType="solid">
        <fgColor rgb="00FFF4D6"/>
      </patternFill>
    </fill>
    <fill>
      <patternFill patternType="solid">
        <fgColor rgb="00DCEAF7"/>
      </patternFill>
    </fill>
    <fill>
      <patternFill patternType="solid">
        <fgColor rgb="00D9EAD3"/>
      </patternFill>
    </fill>
    <fill>
      <patternFill patternType="solid">
        <fgColor rgb="002D6A9F"/>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xf>
    <xf numFmtId="0" fontId="0" fillId="3" borderId="1" applyAlignment="1" pivotButton="0" quotePrefix="0" xfId="0">
      <alignment horizontal="left" vertical="center" wrapText="1"/>
    </xf>
    <xf numFmtId="0" fontId="3" fillId="0" borderId="0" pivotButton="0" quotePrefix="0" xfId="0"/>
    <xf numFmtId="49" fontId="0" fillId="4" borderId="1" applyAlignment="1" pivotButton="0" quotePrefix="0" xfId="0">
      <alignment horizontal="center" vertical="center"/>
    </xf>
    <xf numFmtId="0" fontId="3" fillId="3" borderId="1" applyAlignment="1" pivotButton="0" quotePrefix="0" xfId="0">
      <alignment horizontal="left" vertical="center"/>
    </xf>
    <xf numFmtId="164" fontId="4" fillId="5" borderId="1" applyAlignment="1" pivotButton="0" quotePrefix="0" xfId="0">
      <alignment horizontal="center" vertical="center"/>
    </xf>
    <xf numFmtId="1" fontId="4" fillId="5" borderId="1" applyAlignment="1" pivotButton="0" quotePrefix="0" xfId="0">
      <alignment horizontal="center" vertical="center"/>
    </xf>
    <xf numFmtId="164" fontId="5" fillId="6" borderId="1" applyAlignment="1" pivotButton="0" quotePrefix="0" xfId="0">
      <alignment horizontal="center" vertical="center"/>
    </xf>
    <xf numFmtId="0" fontId="6" fillId="7" borderId="1" applyAlignment="1" pivotButton="0" quotePrefix="0" xfId="0">
      <alignment horizontal="center" vertical="center" wrapText="1"/>
    </xf>
    <xf numFmtId="0" fontId="7" fillId="4" borderId="1" applyAlignment="1" pivotButton="0" quotePrefix="0" xfId="0">
      <alignment horizontal="left" vertical="center"/>
    </xf>
    <xf numFmtId="165" fontId="7" fillId="4" borderId="1" applyAlignment="1" pivotButton="0" quotePrefix="0" xfId="0">
      <alignment horizontal="left" vertical="center"/>
    </xf>
    <xf numFmtId="164" fontId="7" fillId="4" borderId="1" applyAlignment="1" pivotButton="0" quotePrefix="0" xfId="0">
      <alignment horizontal="left" vertical="center"/>
    </xf>
    <xf numFmtId="164" fontId="7" fillId="5" borderId="1" applyAlignment="1" pivotButton="0" quotePrefix="0" xfId="0">
      <alignment horizontal="left" vertical="center"/>
    </xf>
    <xf numFmtId="9" fontId="7" fillId="4" borderId="1" applyAlignment="1" pivotButton="0" quotePrefix="0" xfId="0">
      <alignment horizontal="left" vertical="center"/>
    </xf>
    <xf numFmtId="0" fontId="7" fillId="5" borderId="1" applyAlignment="1" pivotButton="0" quotePrefix="0" xfId="0">
      <alignment horizontal="left" vertical="center"/>
    </xf>
    <xf numFmtId="0" fontId="7" fillId="3" borderId="1" applyAlignment="1" pivotButton="0" quotePrefix="0" xfId="0">
      <alignment horizontal="left" vertical="center" wrapText="1"/>
    </xf>
    <xf numFmtId="0" fontId="6" fillId="7" borderId="1" applyAlignment="1" pivotButton="0" quotePrefix="0" xfId="0">
      <alignment horizontal="center" vertical="center"/>
    </xf>
    <xf numFmtId="0" fontId="0" fillId="4" borderId="1" applyAlignment="1" pivotButton="0" quotePrefix="0" xfId="0">
      <alignment horizontal="left" vertical="center"/>
    </xf>
    <xf numFmtId="166" fontId="0" fillId="4" borderId="1" applyAlignment="1" pivotButton="0" quotePrefix="0" xfId="0">
      <alignment horizontal="left" vertical="center"/>
    </xf>
    <xf numFmtId="0" fontId="4" fillId="3" borderId="1" pivotButton="0" quotePrefix="0" xfId="0"/>
    <xf numFmtId="165" fontId="7" fillId="4" borderId="1" applyAlignment="1" pivotButton="0" quotePrefix="0" xfId="0">
      <alignment horizontal="left" vertical="center"/>
    </xf>
    <xf numFmtId="166" fontId="0" fillId="4" borderId="1" applyAlignment="1" pivotButton="0" quotePrefix="0" xfId="0">
      <alignment horizontal="left" vertical="center"/>
    </xf>
  </cellXfs>
  <cellStyles count="1">
    <cellStyle name="Normal" xfId="0" builtinId="0" hidden="0"/>
  </cellStyles>
  <dxfs count="4">
    <dxf>
      <font>
        <name val="Aptos"/>
        <color rgb="00C73939"/>
        <sz val="10"/>
      </font>
      <fill>
        <patternFill patternType="solid">
          <fgColor rgb="00F4CCCC"/>
        </patternFill>
      </fill>
    </dxf>
    <dxf>
      <font>
        <name val="Aptos"/>
        <color rgb="008A4B08"/>
        <sz val="10"/>
      </font>
      <fill>
        <patternFill patternType="solid">
          <fgColor rgb="00FCE4D6"/>
        </patternFill>
      </fill>
    </dxf>
    <dxf>
      <fill>
        <patternFill patternType="solid">
          <fgColor rgb="00FFF4D6"/>
        </patternFill>
      </fill>
    </dxf>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tblAchats" displayName="tblAchats" ref="A5:T505" headerRowCount="1">
  <autoFilter ref="A5:T505"/>
  <tableColumns count="20">
    <tableColumn id="1" name="ID achat"/>
    <tableColumn id="2" name="Date achat"/>
    <tableColumn id="3" name="Fournisseur"/>
    <tableColumn id="4" name="No pièce justificative"/>
    <tableColumn id="5" name="No inscription TPS/TVQ fournisseur"/>
    <tableColumn id="6" name="Catégorie"/>
    <tableColumn id="7" name="Description"/>
    <tableColumn id="8" name="Montant avant taxes"/>
    <tableColumn id="9" name="Code de taxe"/>
    <tableColumn id="10" name="TPS calculée"/>
    <tableColumn id="11" name="TVQ calculée"/>
    <tableColumn id="12" name="% admissible"/>
    <tableColumn id="13" name="CTI à réclamer"/>
    <tableColumn id="14" name="RTI à réclamer"/>
    <tableColumn id="15" name="Total facture"/>
    <tableColumn id="16" name="Période de déclaration"/>
    <tableColumn id="17" name="Date réclamation"/>
    <tableColumn id="18" name="Statut"/>
    <tableColumn id="19" name="Contrôle pièce"/>
    <tableColumn id="20" name="Contrôle total facture"/>
  </tableColumns>
  <tableStyleInfo name="TableStyleMedium2" showFirstColumn="0" showLastColumn="0" showRowStripes="1" showColumnStripes="0"/>
</table>
</file>

<file path=xl/tables/table2.xml><?xml version="1.0" encoding="utf-8"?>
<table xmlns="http://schemas.openxmlformats.org/spreadsheetml/2006/main" id="2" name="tblCodesTaxes" displayName="tblCodesTaxes" ref="A5:D9" headerRowCount="1">
  <autoFilter ref="A5:D9"/>
  <tableColumns count="4">
    <tableColumn id="1" name="Code"/>
    <tableColumn id="2" name="Description"/>
    <tableColumn id="3" name="Taux TPS"/>
    <tableColumn id="4" name="Taux TVQ"/>
  </tableColumns>
  <tableStyleInfo name="TableStyleMedium2" showFirstColumn="0" showLastColumn="0" showRowStripes="1" showColumnStripes="0"/>
</table>
</file>

<file path=xl/tables/table3.xml><?xml version="1.0" encoding="utf-8"?>
<table xmlns="http://schemas.openxmlformats.org/spreadsheetml/2006/main" id="3" name="tblCategories" displayName="tblCategories" ref="F5:F16" headerRowCount="1">
  <autoFilter ref="F5:F16"/>
  <tableColumns count="1">
    <tableColumn id="6" name="Catégorie"/>
  </tableColumns>
  <tableStyleInfo name="TableStyleMedium2" showFirstColumn="0" showLastColumn="0" showRowStripes="1" showColumnStripes="0"/>
</table>
</file>

<file path=xl/tables/table4.xml><?xml version="1.0" encoding="utf-8"?>
<table xmlns="http://schemas.openxmlformats.org/spreadsheetml/2006/main" id="4" name="tblPeriodes" displayName="tblPeriodes" ref="F18:G23" headerRowCount="1">
  <autoFilter ref="F18:G23"/>
  <tableColumns count="2">
    <tableColumn id="6" name="Code période"/>
    <tableColumn id="7"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 Type="http://schemas.openxmlformats.org/officeDocument/2006/relationships/table" Target="/xl/tables/table4.xml" Id="rId3"/></Relationships>
</file>

<file path=xl/worksheets/sheet1.xml><?xml version="1.0" encoding="utf-8"?>
<worksheet xmlns="http://schemas.openxmlformats.org/spreadsheetml/2006/main">
  <sheetPr>
    <outlinePr summaryBelow="1" summaryRight="1"/>
    <pageSetUpPr/>
  </sheetPr>
  <dimension ref="A1:H101"/>
  <sheetViews>
    <sheetView showGridLines="0" workbookViewId="0">
      <pane ySplit="4" topLeftCell="A5" activePane="bottomLeft" state="frozen"/>
      <selection pane="bottomLeft" activeCell="A1" sqref="A1"/>
    </sheetView>
  </sheetViews>
  <sheetFormatPr baseColWidth="8" defaultRowHeight="15"/>
  <cols>
    <col width="36" customWidth="1" min="1" max="1"/>
    <col width="18" customWidth="1" min="2" max="2"/>
    <col width="4" customWidth="1" min="3" max="3"/>
    <col width="34" customWidth="1" min="4" max="4"/>
    <col width="18" customWidth="1" min="5" max="5"/>
    <col width="12" customWidth="1" min="6" max="6"/>
    <col width="12" customWidth="1" min="7" max="7"/>
    <col width="12" customWidth="1" min="8" max="8"/>
  </cols>
  <sheetData>
    <row r="1" ht="28" customHeight="1">
      <c r="A1" s="1" t="inlineStr">
        <is>
          <t>Registre achats — Suivi des CTI et RTI</t>
        </is>
      </c>
    </row>
    <row r="2">
      <c r="A2" s="2" t="inlineStr">
        <is>
          <t>Sommaire administratif des achats d’entreprise</t>
        </is>
      </c>
    </row>
    <row r="3" ht="42" customHeight="1">
      <c r="A3" s="3" t="inlineStr">
        <is>
          <t>Les CTI et RTI présentés sont indicatifs. Validez l’admissibilité de chaque dépense, les taux applicables et les pièces justificatives auprès de votre professionnel comptable, de l’ARC ou de Revenu Québec.</t>
        </is>
      </c>
    </row>
    <row r="4"/>
    <row r="5">
      <c r="A5" s="4" t="inlineStr">
        <is>
          <t>Période de déclaration</t>
        </is>
      </c>
      <c r="B5" s="5" t="inlineStr">
        <is>
          <t>2026-T1</t>
        </is>
      </c>
    </row>
    <row r="6"/>
    <row r="7">
      <c r="A7" s="6" t="inlineStr">
        <is>
          <t>Achats avant taxes</t>
        </is>
      </c>
      <c r="B7" s="7">
        <f>IFERROR(SUMIFS('Registre achats'!$H$6:$H$505,'Registre achats'!$P$6:$P$505,$B$5),0)</f>
        <v/>
      </c>
      <c r="D7" s="6" t="inlineStr">
        <is>
          <t>Achats à réclamer</t>
        </is>
      </c>
      <c r="E7" s="8">
        <f>COUNTIFS('Registre achats'!$P$6:$P$505,$B$5,'Registre achats'!$R$6:$R$505,"À réclamer")</f>
        <v/>
      </c>
    </row>
    <row r="8">
      <c r="A8" s="6" t="inlineStr">
        <is>
          <t>TPS calculée</t>
        </is>
      </c>
      <c r="B8" s="7">
        <f>IFERROR(SUMIFS('Registre achats'!$J$6:$J$505,'Registre achats'!$P$6:$P$505,$B$5),0)</f>
        <v/>
      </c>
      <c r="D8" s="6" t="inlineStr">
        <is>
          <t>Achats déjà réclamés</t>
        </is>
      </c>
      <c r="E8" s="8">
        <f>COUNTIFS('Registre achats'!$P$6:$P$505,$B$5,'Registre achats'!$R$6:$R$505,"Réclamé")</f>
        <v/>
      </c>
    </row>
    <row r="9">
      <c r="A9" s="6" t="inlineStr">
        <is>
          <t>TVQ calculée</t>
        </is>
      </c>
      <c r="B9" s="7">
        <f>IFERROR(SUMIFS('Registre achats'!$K$6:$K$505,'Registre achats'!$P$6:$P$505,$B$5),0)</f>
        <v/>
      </c>
      <c r="D9" s="6" t="inlineStr">
        <is>
          <t>Pièces manquantes ou en double</t>
        </is>
      </c>
      <c r="E9" s="8">
        <f>COUNTIFS('Registre achats'!$P$6:$P$505,$B$5,'Registre achats'!$S$6:$S$505,"&lt;&gt;OK")</f>
        <v/>
      </c>
    </row>
    <row r="10">
      <c r="A10" s="6" t="inlineStr">
        <is>
          <t>CTI potentiel à réclamer</t>
        </is>
      </c>
      <c r="B10" s="9">
        <f>IFERROR(SUMIFS('Registre achats'!$M$6:$M$505,'Registre achats'!$P$6:$P$505,$B$5),0)</f>
        <v/>
      </c>
      <c r="D10" s="6" t="inlineStr">
        <is>
          <t>Achats sans période attribuée</t>
        </is>
      </c>
      <c r="E10" s="8">
        <f>COUNTIF('Registre achats'!$P$6:$P$505,"")</f>
        <v/>
      </c>
    </row>
    <row r="11">
      <c r="A11" s="6" t="inlineStr">
        <is>
          <t>RTI potentiel à réclamer</t>
        </is>
      </c>
      <c r="B11" s="9">
        <f>IFERROR(SUMIFS('Registre achats'!$N$6:$N$505,'Registre achats'!$P$6:$P$505,$B$5),0)</f>
        <v/>
      </c>
      <c r="D11" s="6" t="inlineStr">
        <is>
          <t>Écart de calcul des factures</t>
        </is>
      </c>
      <c r="E11" s="7">
        <f>IFERROR(SUM('Registre achats'!$T$6:$T$505),0)</f>
        <v/>
      </c>
    </row>
    <row r="12">
      <c r="A12" s="6" t="inlineStr">
        <is>
          <t>Total potentiel de taxes récupérables</t>
        </is>
      </c>
      <c r="B12" s="9">
        <f>IFERROR(B10+B11,0)</f>
        <v/>
      </c>
      <c r="E12">
        <f>""</f>
        <v/>
      </c>
    </row>
    <row r="13" ht="38" customHeight="1">
      <c r="A13" s="6" t="inlineStr">
        <is>
          <t>Total des factures</t>
        </is>
      </c>
      <c r="B13" s="7">
        <f>IFERROR(SUMIFS('Registre achats'!$O$6:$O$505,'Registre achats'!$P$6:$P$505,$B$5),0)</f>
        <v/>
      </c>
      <c r="D13" s="3" t="inlineStr">
        <is>
          <t>Un écart de calcul devrait être de 0,00 $. Vérifiez les montants avant taxes, le code de taxe et les taux configurés dans la feuille Paramètres si un écart est affiché.</t>
        </is>
      </c>
      <c r="E13">
        <f>""</f>
        <v/>
      </c>
    </row>
    <row r="14">
      <c r="B14">
        <f>""</f>
        <v/>
      </c>
      <c r="E14">
        <f>""</f>
        <v/>
      </c>
    </row>
    <row r="15">
      <c r="B15">
        <f>""</f>
        <v/>
      </c>
      <c r="E15">
        <f>""</f>
        <v/>
      </c>
    </row>
    <row r="16">
      <c r="B16">
        <f>""</f>
        <v/>
      </c>
      <c r="E16">
        <f>""</f>
        <v/>
      </c>
    </row>
    <row r="17">
      <c r="B17">
        <f>""</f>
        <v/>
      </c>
      <c r="E17">
        <f>""</f>
        <v/>
      </c>
    </row>
    <row r="18">
      <c r="B18">
        <f>""</f>
        <v/>
      </c>
      <c r="E18">
        <f>""</f>
        <v/>
      </c>
    </row>
    <row r="19">
      <c r="B19">
        <f>""</f>
        <v/>
      </c>
      <c r="E19">
        <f>""</f>
        <v/>
      </c>
    </row>
    <row r="20">
      <c r="B20">
        <f>""</f>
        <v/>
      </c>
      <c r="E20">
        <f>""</f>
        <v/>
      </c>
    </row>
    <row r="21">
      <c r="B21">
        <f>""</f>
        <v/>
      </c>
      <c r="E21">
        <f>""</f>
        <v/>
      </c>
    </row>
    <row r="22">
      <c r="B22">
        <f>""</f>
        <v/>
      </c>
      <c r="E22">
        <f>""</f>
        <v/>
      </c>
    </row>
    <row r="23">
      <c r="B23">
        <f>""</f>
        <v/>
      </c>
      <c r="E23">
        <f>""</f>
        <v/>
      </c>
    </row>
    <row r="24">
      <c r="B24">
        <f>""</f>
        <v/>
      </c>
      <c r="E24">
        <f>""</f>
        <v/>
      </c>
    </row>
    <row r="25">
      <c r="B25">
        <f>""</f>
        <v/>
      </c>
      <c r="E25">
        <f>""</f>
        <v/>
      </c>
    </row>
    <row r="26">
      <c r="B26">
        <f>""</f>
        <v/>
      </c>
      <c r="E26">
        <f>""</f>
        <v/>
      </c>
    </row>
    <row r="27">
      <c r="B27">
        <f>""</f>
        <v/>
      </c>
      <c r="E27">
        <f>""</f>
        <v/>
      </c>
    </row>
    <row r="28">
      <c r="B28">
        <f>""</f>
        <v/>
      </c>
      <c r="E28">
        <f>""</f>
        <v/>
      </c>
    </row>
    <row r="29">
      <c r="B29">
        <f>""</f>
        <v/>
      </c>
      <c r="E29">
        <f>""</f>
        <v/>
      </c>
    </row>
    <row r="30">
      <c r="B30">
        <f>""</f>
        <v/>
      </c>
      <c r="E30">
        <f>""</f>
        <v/>
      </c>
    </row>
    <row r="31">
      <c r="B31">
        <f>""</f>
        <v/>
      </c>
      <c r="E31">
        <f>""</f>
        <v/>
      </c>
    </row>
    <row r="32">
      <c r="B32">
        <f>""</f>
        <v/>
      </c>
      <c r="E32">
        <f>""</f>
        <v/>
      </c>
    </row>
    <row r="33">
      <c r="B33">
        <f>""</f>
        <v/>
      </c>
      <c r="E33">
        <f>""</f>
        <v/>
      </c>
    </row>
    <row r="34">
      <c r="B34">
        <f>""</f>
        <v/>
      </c>
      <c r="E34">
        <f>""</f>
        <v/>
      </c>
    </row>
    <row r="35">
      <c r="B35">
        <f>""</f>
        <v/>
      </c>
      <c r="E35">
        <f>""</f>
        <v/>
      </c>
    </row>
    <row r="36">
      <c r="B36">
        <f>""</f>
        <v/>
      </c>
      <c r="E36">
        <f>""</f>
        <v/>
      </c>
    </row>
    <row r="37">
      <c r="B37">
        <f>""</f>
        <v/>
      </c>
      <c r="E37">
        <f>""</f>
        <v/>
      </c>
    </row>
    <row r="38">
      <c r="B38">
        <f>""</f>
        <v/>
      </c>
      <c r="E38">
        <f>""</f>
        <v/>
      </c>
    </row>
    <row r="39">
      <c r="B39">
        <f>""</f>
        <v/>
      </c>
      <c r="E39">
        <f>""</f>
        <v/>
      </c>
    </row>
    <row r="40">
      <c r="B40">
        <f>""</f>
        <v/>
      </c>
      <c r="E40">
        <f>""</f>
        <v/>
      </c>
    </row>
    <row r="41">
      <c r="B41">
        <f>""</f>
        <v/>
      </c>
      <c r="E41">
        <f>""</f>
        <v/>
      </c>
    </row>
    <row r="42">
      <c r="B42">
        <f>""</f>
        <v/>
      </c>
      <c r="E42">
        <f>""</f>
        <v/>
      </c>
    </row>
    <row r="43">
      <c r="B43">
        <f>""</f>
        <v/>
      </c>
      <c r="E43">
        <f>""</f>
        <v/>
      </c>
    </row>
    <row r="44">
      <c r="B44">
        <f>""</f>
        <v/>
      </c>
      <c r="E44">
        <f>""</f>
        <v/>
      </c>
    </row>
    <row r="45">
      <c r="B45">
        <f>""</f>
        <v/>
      </c>
      <c r="E45">
        <f>""</f>
        <v/>
      </c>
    </row>
    <row r="46">
      <c r="B46">
        <f>""</f>
        <v/>
      </c>
      <c r="E46">
        <f>""</f>
        <v/>
      </c>
    </row>
    <row r="47">
      <c r="B47">
        <f>""</f>
        <v/>
      </c>
      <c r="E47">
        <f>""</f>
        <v/>
      </c>
    </row>
    <row r="48">
      <c r="B48">
        <f>""</f>
        <v/>
      </c>
      <c r="E48">
        <f>""</f>
        <v/>
      </c>
    </row>
    <row r="49">
      <c r="B49">
        <f>""</f>
        <v/>
      </c>
      <c r="E49">
        <f>""</f>
        <v/>
      </c>
    </row>
    <row r="50">
      <c r="B50">
        <f>""</f>
        <v/>
      </c>
      <c r="E50">
        <f>""</f>
        <v/>
      </c>
    </row>
    <row r="51">
      <c r="B51">
        <f>""</f>
        <v/>
      </c>
      <c r="E51">
        <f>""</f>
        <v/>
      </c>
    </row>
    <row r="52">
      <c r="B52">
        <f>""</f>
        <v/>
      </c>
      <c r="E52">
        <f>""</f>
        <v/>
      </c>
    </row>
    <row r="53">
      <c r="B53">
        <f>""</f>
        <v/>
      </c>
      <c r="E53">
        <f>""</f>
        <v/>
      </c>
    </row>
    <row r="54">
      <c r="B54">
        <f>""</f>
        <v/>
      </c>
      <c r="E54">
        <f>""</f>
        <v/>
      </c>
    </row>
    <row r="55">
      <c r="B55">
        <f>""</f>
        <v/>
      </c>
      <c r="E55">
        <f>""</f>
        <v/>
      </c>
    </row>
    <row r="56">
      <c r="B56">
        <f>""</f>
        <v/>
      </c>
      <c r="E56">
        <f>""</f>
        <v/>
      </c>
    </row>
    <row r="57">
      <c r="B57">
        <f>""</f>
        <v/>
      </c>
      <c r="E57">
        <f>""</f>
        <v/>
      </c>
    </row>
    <row r="58">
      <c r="B58">
        <f>""</f>
        <v/>
      </c>
      <c r="E58">
        <f>""</f>
        <v/>
      </c>
    </row>
    <row r="59">
      <c r="B59">
        <f>""</f>
        <v/>
      </c>
      <c r="E59">
        <f>""</f>
        <v/>
      </c>
    </row>
    <row r="60">
      <c r="B60">
        <f>""</f>
        <v/>
      </c>
      <c r="E60">
        <f>""</f>
        <v/>
      </c>
    </row>
    <row r="61">
      <c r="B61">
        <f>""</f>
        <v/>
      </c>
      <c r="E61">
        <f>""</f>
        <v/>
      </c>
    </row>
    <row r="62">
      <c r="B62">
        <f>""</f>
        <v/>
      </c>
      <c r="E62">
        <f>""</f>
        <v/>
      </c>
    </row>
    <row r="63">
      <c r="B63">
        <f>""</f>
        <v/>
      </c>
      <c r="E63">
        <f>""</f>
        <v/>
      </c>
    </row>
    <row r="64">
      <c r="B64">
        <f>""</f>
        <v/>
      </c>
      <c r="E64">
        <f>""</f>
        <v/>
      </c>
    </row>
    <row r="65">
      <c r="B65">
        <f>""</f>
        <v/>
      </c>
      <c r="E65">
        <f>""</f>
        <v/>
      </c>
    </row>
    <row r="66">
      <c r="B66">
        <f>""</f>
        <v/>
      </c>
      <c r="E66">
        <f>""</f>
        <v/>
      </c>
    </row>
    <row r="67">
      <c r="B67">
        <f>""</f>
        <v/>
      </c>
      <c r="E67">
        <f>""</f>
        <v/>
      </c>
    </row>
    <row r="68">
      <c r="B68">
        <f>""</f>
        <v/>
      </c>
      <c r="E68">
        <f>""</f>
        <v/>
      </c>
    </row>
    <row r="69">
      <c r="B69">
        <f>""</f>
        <v/>
      </c>
      <c r="E69">
        <f>""</f>
        <v/>
      </c>
    </row>
    <row r="70">
      <c r="B70">
        <f>""</f>
        <v/>
      </c>
      <c r="E70">
        <f>""</f>
        <v/>
      </c>
    </row>
    <row r="71">
      <c r="B71">
        <f>""</f>
        <v/>
      </c>
      <c r="E71">
        <f>""</f>
        <v/>
      </c>
    </row>
    <row r="72">
      <c r="B72">
        <f>""</f>
        <v/>
      </c>
      <c r="E72">
        <f>""</f>
        <v/>
      </c>
    </row>
    <row r="73">
      <c r="B73">
        <f>""</f>
        <v/>
      </c>
      <c r="E73">
        <f>""</f>
        <v/>
      </c>
    </row>
    <row r="74">
      <c r="B74">
        <f>""</f>
        <v/>
      </c>
      <c r="E74">
        <f>""</f>
        <v/>
      </c>
    </row>
    <row r="75">
      <c r="B75">
        <f>""</f>
        <v/>
      </c>
      <c r="E75">
        <f>""</f>
        <v/>
      </c>
    </row>
    <row r="76">
      <c r="B76">
        <f>""</f>
        <v/>
      </c>
      <c r="E76">
        <f>""</f>
        <v/>
      </c>
    </row>
    <row r="77">
      <c r="B77">
        <f>""</f>
        <v/>
      </c>
      <c r="E77">
        <f>""</f>
        <v/>
      </c>
    </row>
    <row r="78">
      <c r="B78">
        <f>""</f>
        <v/>
      </c>
      <c r="E78">
        <f>""</f>
        <v/>
      </c>
    </row>
    <row r="79">
      <c r="B79">
        <f>""</f>
        <v/>
      </c>
      <c r="E79">
        <f>""</f>
        <v/>
      </c>
    </row>
    <row r="80">
      <c r="B80">
        <f>""</f>
        <v/>
      </c>
      <c r="E80">
        <f>""</f>
        <v/>
      </c>
    </row>
    <row r="81">
      <c r="B81">
        <f>""</f>
        <v/>
      </c>
      <c r="E81">
        <f>""</f>
        <v/>
      </c>
    </row>
    <row r="82">
      <c r="B82">
        <f>""</f>
        <v/>
      </c>
      <c r="E82">
        <f>""</f>
        <v/>
      </c>
    </row>
    <row r="83">
      <c r="B83">
        <f>""</f>
        <v/>
      </c>
      <c r="E83">
        <f>""</f>
        <v/>
      </c>
    </row>
    <row r="84">
      <c r="B84">
        <f>""</f>
        <v/>
      </c>
      <c r="E84">
        <f>""</f>
        <v/>
      </c>
    </row>
    <row r="85">
      <c r="B85">
        <f>""</f>
        <v/>
      </c>
      <c r="E85">
        <f>""</f>
        <v/>
      </c>
    </row>
    <row r="86">
      <c r="B86">
        <f>""</f>
        <v/>
      </c>
      <c r="E86">
        <f>""</f>
        <v/>
      </c>
    </row>
    <row r="87">
      <c r="B87">
        <f>""</f>
        <v/>
      </c>
      <c r="E87">
        <f>""</f>
        <v/>
      </c>
    </row>
    <row r="88">
      <c r="B88">
        <f>""</f>
        <v/>
      </c>
      <c r="E88">
        <f>""</f>
        <v/>
      </c>
    </row>
    <row r="89">
      <c r="B89">
        <f>""</f>
        <v/>
      </c>
      <c r="E89">
        <f>""</f>
        <v/>
      </c>
    </row>
    <row r="90">
      <c r="B90">
        <f>""</f>
        <v/>
      </c>
      <c r="E90">
        <f>""</f>
        <v/>
      </c>
    </row>
    <row r="91">
      <c r="B91">
        <f>""</f>
        <v/>
      </c>
      <c r="E91">
        <f>""</f>
        <v/>
      </c>
    </row>
    <row r="92">
      <c r="B92">
        <f>""</f>
        <v/>
      </c>
      <c r="E92">
        <f>""</f>
        <v/>
      </c>
    </row>
    <row r="93">
      <c r="B93">
        <f>""</f>
        <v/>
      </c>
      <c r="E93">
        <f>""</f>
        <v/>
      </c>
    </row>
    <row r="94">
      <c r="B94">
        <f>""</f>
        <v/>
      </c>
      <c r="E94">
        <f>""</f>
        <v/>
      </c>
    </row>
    <row r="95">
      <c r="B95">
        <f>""</f>
        <v/>
      </c>
      <c r="E95">
        <f>""</f>
        <v/>
      </c>
    </row>
    <row r="96">
      <c r="B96">
        <f>""</f>
        <v/>
      </c>
      <c r="E96">
        <f>""</f>
        <v/>
      </c>
    </row>
    <row r="97">
      <c r="B97">
        <f>""</f>
        <v/>
      </c>
      <c r="E97">
        <f>""</f>
        <v/>
      </c>
    </row>
    <row r="98">
      <c r="B98">
        <f>""</f>
        <v/>
      </c>
      <c r="E98">
        <f>""</f>
        <v/>
      </c>
    </row>
    <row r="99">
      <c r="B99">
        <f>""</f>
        <v/>
      </c>
      <c r="E99">
        <f>""</f>
        <v/>
      </c>
    </row>
    <row r="100">
      <c r="B100">
        <f>""</f>
        <v/>
      </c>
      <c r="E100">
        <f>""</f>
        <v/>
      </c>
    </row>
    <row r="101">
      <c r="B101">
        <f>""</f>
        <v/>
      </c>
      <c r="E101">
        <f>""</f>
        <v/>
      </c>
    </row>
  </sheetData>
  <mergeCells count="1">
    <mergeCell ref="A1:H1"/>
  </mergeCells>
  <conditionalFormatting sqref="E9">
    <cfRule type="cellIs" priority="1" operator="greaterThan" dxfId="0">
      <formula>0</formula>
    </cfRule>
  </conditionalFormatting>
  <conditionalFormatting sqref="E11">
    <cfRule type="cellIs" priority="2" operator="notEqual" dxfId="0">
      <formula>0</formula>
    </cfRule>
  </conditionalFormatting>
  <dataValidations count="1">
    <dataValidation sqref="B5" showErrorMessage="1" showInputMessage="1" allowBlank="0" errorTitle="Période invalide" error="Sélectionner une période de déclaration dans la liste." type="list">
      <formula1>'Paramètres'!$F$19:$F$23</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505"/>
  <sheetViews>
    <sheetView showGridLines="0" workbookViewId="0">
      <pane ySplit="5" topLeftCell="A6" activePane="bottomLeft" state="frozen"/>
      <selection pane="bottomLeft" activeCell="A1" sqref="A1"/>
    </sheetView>
  </sheetViews>
  <sheetFormatPr baseColWidth="8" defaultRowHeight="15"/>
  <cols>
    <col width="16" customWidth="1" min="1" max="1"/>
    <col width="13" customWidth="1" min="2" max="2"/>
    <col width="25" customWidth="1" min="3" max="3"/>
    <col width="22" customWidth="1" min="4" max="4"/>
    <col width="30" customWidth="1" min="5" max="5"/>
    <col width="24" customWidth="1" min="6" max="6"/>
    <col width="38" customWidth="1" min="7" max="7"/>
    <col width="18" customWidth="1" min="8" max="8"/>
    <col width="14" customWidth="1" min="9" max="9"/>
    <col width="15" customWidth="1" min="10" max="10"/>
    <col width="15" customWidth="1" min="11" max="11"/>
    <col width="14" customWidth="1" min="12" max="12"/>
    <col width="16" customWidth="1" min="13" max="13"/>
    <col width="16" customWidth="1" min="14" max="14"/>
    <col width="16" customWidth="1" min="15" max="15"/>
    <col width="19" customWidth="1" min="16" max="16"/>
    <col width="16" customWidth="1" min="17" max="17"/>
    <col width="15" customWidth="1" min="18" max="18"/>
    <col width="19" customWidth="1" min="19" max="19"/>
    <col width="20" customWidth="1" min="20" max="20"/>
  </cols>
  <sheetData>
    <row r="1" ht="28" customHeight="1">
      <c r="A1" s="1" t="inlineStr">
        <is>
          <t>Registre des achats — CTI et RTI</t>
        </is>
      </c>
    </row>
    <row r="2" ht="42" customHeight="1">
      <c r="A2" s="3" t="inlineStr">
        <is>
          <t>Saisir un achat par ligne. Conservez la facture ou le reçu correspondant. Les colonnes jaunes sont des cellules d’entrée. Les colonnes bleues sont calculées automatiquement. Les taux, périodes et catégories se gèrent dans la feuille Paramètres.</t>
        </is>
      </c>
    </row>
    <row r="5" ht="42" customHeight="1">
      <c r="A5" s="10" t="inlineStr">
        <is>
          <t>ID achat</t>
        </is>
      </c>
      <c r="B5" s="10" t="inlineStr">
        <is>
          <t>Date achat</t>
        </is>
      </c>
      <c r="C5" s="10" t="inlineStr">
        <is>
          <t>Fournisseur</t>
        </is>
      </c>
      <c r="D5" s="10" t="inlineStr">
        <is>
          <t>No pièce justificative</t>
        </is>
      </c>
      <c r="E5" s="10" t="inlineStr">
        <is>
          <t>No inscription TPS/TVQ fournisseur</t>
        </is>
      </c>
      <c r="F5" s="10" t="inlineStr">
        <is>
          <t>Catégorie</t>
        </is>
      </c>
      <c r="G5" s="10" t="inlineStr">
        <is>
          <t>Description</t>
        </is>
      </c>
      <c r="H5" s="10" t="inlineStr">
        <is>
          <t>Montant avant taxes</t>
        </is>
      </c>
      <c r="I5" s="10" t="inlineStr">
        <is>
          <t>Code de taxe</t>
        </is>
      </c>
      <c r="J5" s="10" t="inlineStr">
        <is>
          <t>TPS calculée</t>
        </is>
      </c>
      <c r="K5" s="10" t="inlineStr">
        <is>
          <t>TVQ calculée</t>
        </is>
      </c>
      <c r="L5" s="10" t="inlineStr">
        <is>
          <t>% admissible</t>
        </is>
      </c>
      <c r="M5" s="10" t="inlineStr">
        <is>
          <t>CTI à réclamer</t>
        </is>
      </c>
      <c r="N5" s="10" t="inlineStr">
        <is>
          <t>RTI à réclamer</t>
        </is>
      </c>
      <c r="O5" s="10" t="inlineStr">
        <is>
          <t>Total facture</t>
        </is>
      </c>
      <c r="P5" s="10" t="inlineStr">
        <is>
          <t>Période de déclaration</t>
        </is>
      </c>
      <c r="Q5" s="10" t="inlineStr">
        <is>
          <t>Date réclamation</t>
        </is>
      </c>
      <c r="R5" s="10" t="inlineStr">
        <is>
          <t>Statut</t>
        </is>
      </c>
      <c r="S5" s="10" t="inlineStr">
        <is>
          <t>Contrôle pièce</t>
        </is>
      </c>
      <c r="T5" s="10" t="inlineStr">
        <is>
          <t>Contrôle total facture</t>
        </is>
      </c>
    </row>
    <row r="6">
      <c r="A6" s="11" t="inlineStr">
        <is>
          <t>ACH-2026-001</t>
        </is>
      </c>
      <c r="B6" s="22" t="n">
        <v>46028</v>
      </c>
      <c r="C6" s="11" t="inlineStr">
        <is>
          <t>Bureau en Gros</t>
        </is>
      </c>
      <c r="D6" s="11" t="inlineStr">
        <is>
          <t>BENG-104582</t>
        </is>
      </c>
      <c r="E6" s="11" t="inlineStr">
        <is>
          <t>123456789 RT0001 / TQ0001</t>
        </is>
      </c>
      <c r="F6" s="11" t="inlineStr">
        <is>
          <t>Fournitures de bureau</t>
        </is>
      </c>
      <c r="G6" s="11" t="inlineStr">
        <is>
          <t>Papier, cartouches d’encre et classement</t>
        </is>
      </c>
      <c r="H6" s="13" t="n">
        <v>240</v>
      </c>
      <c r="I6" s="11" t="inlineStr">
        <is>
          <t>TPS_TVQ</t>
        </is>
      </c>
      <c r="J6" s="14">
        <f>IF($A6="","",IFERROR(ROUND($H6*VLOOKUP($I6,'Paramètres'!$A$6:$D$9,3,FALSE),2),0))</f>
        <v/>
      </c>
      <c r="K6" s="14">
        <f>IF($A6="","",IFERROR(ROUND($H6*VLOOKUP($I6,'Paramètres'!$A$6:$D$9,4,FALSE),2),0))</f>
        <v/>
      </c>
      <c r="L6" s="15" t="n">
        <v>1</v>
      </c>
      <c r="M6" s="14">
        <f>IF($A6="","",IFERROR(ROUND($J6*$L6,2),0))</f>
        <v/>
      </c>
      <c r="N6" s="14">
        <f>IF($A6="","",IFERROR(ROUND($K6*$L6,2),0))</f>
        <v/>
      </c>
      <c r="O6" s="14">
        <f>IF($A6="","",IFERROR($H6+$J6+$K6,0))</f>
        <v/>
      </c>
      <c r="P6" s="11" t="inlineStr">
        <is>
          <t>2026-T1</t>
        </is>
      </c>
      <c r="Q6" s="22" t="n">
        <v>46127</v>
      </c>
      <c r="R6" s="16">
        <f>IF($A6="","",IF($P6="","À attribuer",IF($Q6="","À réclamer","Réclamé")))</f>
        <v/>
      </c>
      <c r="S6" s="16">
        <f>IF($A6="","",IF($D6="","PIÈCE MANQUANTE",IF(COUNTIF($D$6:$D$505,$D6)&gt;1,"DOUBLON","OK")))</f>
        <v/>
      </c>
      <c r="T6" s="14">
        <f>IF($A6="","",IFERROR($O6-($H6+$J6+$K6),0))</f>
        <v/>
      </c>
    </row>
    <row r="7">
      <c r="A7" s="11" t="inlineStr">
        <is>
          <t>ACH-2026-002</t>
        </is>
      </c>
      <c r="B7" s="22" t="n">
        <v>46036</v>
      </c>
      <c r="C7" s="11" t="inlineStr">
        <is>
          <t>Bell Canada</t>
        </is>
      </c>
      <c r="D7" s="11" t="inlineStr">
        <is>
          <t>BELL-880214</t>
        </is>
      </c>
      <c r="E7" s="11" t="inlineStr">
        <is>
          <t>987654321 RT0001 / TQ0001</t>
        </is>
      </c>
      <c r="F7" s="11" t="inlineStr">
        <is>
          <t>Télécommunications</t>
        </is>
      </c>
      <c r="G7" s="11" t="inlineStr">
        <is>
          <t>Téléphonie et Internet d’entreprise</t>
        </is>
      </c>
      <c r="H7" s="13" t="n">
        <v>80</v>
      </c>
      <c r="I7" s="11" t="inlineStr">
        <is>
          <t>TPS_TVQ</t>
        </is>
      </c>
      <c r="J7" s="14">
        <f>IF($A7="","",IFERROR(ROUND($H7*VLOOKUP($I7,'Paramètres'!$A$6:$D$9,3,FALSE),2),0))</f>
        <v/>
      </c>
      <c r="K7" s="14">
        <f>IF($A7="","",IFERROR(ROUND($H7*VLOOKUP($I7,'Paramètres'!$A$6:$D$9,4,FALSE),2),0))</f>
        <v/>
      </c>
      <c r="L7" s="15" t="n">
        <v>1</v>
      </c>
      <c r="M7" s="14">
        <f>IF($A7="","",IFERROR(ROUND($J7*$L7,2),0))</f>
        <v/>
      </c>
      <c r="N7" s="14">
        <f>IF($A7="","",IFERROR(ROUND($K7*$L7,2),0))</f>
        <v/>
      </c>
      <c r="O7" s="14">
        <f>IF($A7="","",IFERROR($H7+$J7+$K7,0))</f>
        <v/>
      </c>
      <c r="P7" s="11" t="inlineStr">
        <is>
          <t>2026-T1</t>
        </is>
      </c>
      <c r="Q7" s="22" t="n">
        <v>46127</v>
      </c>
      <c r="R7" s="16">
        <f>IF($A7="","",IF($P7="","À attribuer",IF($Q7="","À réclamer","Réclamé")))</f>
        <v/>
      </c>
      <c r="S7" s="16">
        <f>IF($A7="","",IF($D7="","PIÈCE MANQUANTE",IF(COUNTIF($D$6:$D$505,$D7)&gt;1,"DOUBLON","OK")))</f>
        <v/>
      </c>
      <c r="T7" s="14">
        <f>IF($A7="","",IFERROR($O7-($H7+$J7+$K7),0))</f>
        <v/>
      </c>
    </row>
    <row r="8">
      <c r="A8" s="11" t="inlineStr">
        <is>
          <t>ACH-2026-003</t>
        </is>
      </c>
      <c r="B8" s="22" t="n">
        <v>46043</v>
      </c>
      <c r="C8" s="11" t="inlineStr">
        <is>
          <t>Hydro-Québec</t>
        </is>
      </c>
      <c r="D8" s="11" t="inlineStr">
        <is>
          <t>HQ-550091</t>
        </is>
      </c>
      <c r="E8" s="11" t="inlineStr">
        <is>
          <t>100000001 RT0001 / TQ0001</t>
        </is>
      </c>
      <c r="F8" s="11" t="inlineStr">
        <is>
          <t>Services publics</t>
        </is>
      </c>
      <c r="G8" s="11" t="inlineStr">
        <is>
          <t>Électricité du bureau</t>
        </is>
      </c>
      <c r="H8" s="13" t="n">
        <v>200</v>
      </c>
      <c r="I8" s="11" t="inlineStr">
        <is>
          <t>TPS_TVQ</t>
        </is>
      </c>
      <c r="J8" s="14">
        <f>IF($A8="","",IFERROR(ROUND($H8*VLOOKUP($I8,'Paramètres'!$A$6:$D$9,3,FALSE),2),0))</f>
        <v/>
      </c>
      <c r="K8" s="14">
        <f>IF($A8="","",IFERROR(ROUND($H8*VLOOKUP($I8,'Paramètres'!$A$6:$D$9,4,FALSE),2),0))</f>
        <v/>
      </c>
      <c r="L8" s="15" t="n">
        <v>1</v>
      </c>
      <c r="M8" s="14">
        <f>IF($A8="","",IFERROR(ROUND($J8*$L8,2),0))</f>
        <v/>
      </c>
      <c r="N8" s="14">
        <f>IF($A8="","",IFERROR(ROUND($K8*$L8,2),0))</f>
        <v/>
      </c>
      <c r="O8" s="14">
        <f>IF($A8="","",IFERROR($H8+$J8+$K8,0))</f>
        <v/>
      </c>
      <c r="P8" s="11" t="inlineStr">
        <is>
          <t>2026-T1</t>
        </is>
      </c>
      <c r="Q8" s="22" t="n"/>
      <c r="R8" s="16">
        <f>IF($A8="","",IF($P8="","À attribuer",IF($Q8="","À réclamer","Réclamé")))</f>
        <v/>
      </c>
      <c r="S8" s="16">
        <f>IF($A8="","",IF($D8="","PIÈCE MANQUANTE",IF(COUNTIF($D$6:$D$505,$D8)&gt;1,"DOUBLON","OK")))</f>
        <v/>
      </c>
      <c r="T8" s="14">
        <f>IF($A8="","",IFERROR($O8-($H8+$J8+$K8),0))</f>
        <v/>
      </c>
    </row>
    <row r="9">
      <c r="A9" s="11" t="inlineStr">
        <is>
          <t>ACH-2026-004</t>
        </is>
      </c>
      <c r="B9" s="22" t="n">
        <v>46056</v>
      </c>
      <c r="C9" s="11" t="inlineStr">
        <is>
          <t>Petro-Canada</t>
        </is>
      </c>
      <c r="D9" s="11" t="inlineStr">
        <is>
          <t>PC-260203-18</t>
        </is>
      </c>
      <c r="E9" s="11" t="inlineStr">
        <is>
          <t>222333444 RT0001 / TQ0001</t>
        </is>
      </c>
      <c r="F9" s="11" t="inlineStr">
        <is>
          <t>Déplacements</t>
        </is>
      </c>
      <c r="G9" s="11" t="inlineStr">
        <is>
          <t>Carburant pour véhicule utilisé en affaires</t>
        </is>
      </c>
      <c r="H9" s="13" t="n">
        <v>120</v>
      </c>
      <c r="I9" s="11" t="inlineStr">
        <is>
          <t>TPS_TVQ</t>
        </is>
      </c>
      <c r="J9" s="14">
        <f>IF($A9="","",IFERROR(ROUND($H9*VLOOKUP($I9,'Paramètres'!$A$6:$D$9,3,FALSE),2),0))</f>
        <v/>
      </c>
      <c r="K9" s="14">
        <f>IF($A9="","",IFERROR(ROUND($H9*VLOOKUP($I9,'Paramètres'!$A$6:$D$9,4,FALSE),2),0))</f>
        <v/>
      </c>
      <c r="L9" s="15" t="n">
        <v>0.75</v>
      </c>
      <c r="M9" s="14">
        <f>IF($A9="","",IFERROR(ROUND($J9*$L9,2),0))</f>
        <v/>
      </c>
      <c r="N9" s="14">
        <f>IF($A9="","",IFERROR(ROUND($K9*$L9,2),0))</f>
        <v/>
      </c>
      <c r="O9" s="14">
        <f>IF($A9="","",IFERROR($H9+$J9+$K9,0))</f>
        <v/>
      </c>
      <c r="P9" s="11" t="inlineStr">
        <is>
          <t>2026-T1</t>
        </is>
      </c>
      <c r="Q9" s="22" t="n"/>
      <c r="R9" s="16">
        <f>IF($A9="","",IF($P9="","À attribuer",IF($Q9="","À réclamer","Réclamé")))</f>
        <v/>
      </c>
      <c r="S9" s="16">
        <f>IF($A9="","",IF($D9="","PIÈCE MANQUANTE",IF(COUNTIF($D$6:$D$505,$D9)&gt;1,"DOUBLON","OK")))</f>
        <v/>
      </c>
      <c r="T9" s="14">
        <f>IF($A9="","",IFERROR($O9-($H9+$J9+$K9),0))</f>
        <v/>
      </c>
    </row>
    <row r="10">
      <c r="A10" s="11" t="inlineStr">
        <is>
          <t>ACH-2026-005</t>
        </is>
      </c>
      <c r="B10" s="22" t="n">
        <v>46065</v>
      </c>
      <c r="C10" s="11" t="inlineStr">
        <is>
          <t>Hôtel Le Concorde Québec</t>
        </is>
      </c>
      <c r="D10" s="11" t="inlineStr">
        <is>
          <t>LCQ-20260212</t>
        </is>
      </c>
      <c r="E10" s="11" t="inlineStr">
        <is>
          <t>333444555 RT0001 / TQ0001</t>
        </is>
      </c>
      <c r="F10" s="11" t="inlineStr">
        <is>
          <t>Hébergement</t>
        </is>
      </c>
      <c r="G10" s="11" t="inlineStr">
        <is>
          <t>Hébergement lors d’un déplacement d’affaires</t>
        </is>
      </c>
      <c r="H10" s="13" t="n">
        <v>300</v>
      </c>
      <c r="I10" s="11" t="inlineStr">
        <is>
          <t>TPS_TVQ</t>
        </is>
      </c>
      <c r="J10" s="14">
        <f>IF($A10="","",IFERROR(ROUND($H10*VLOOKUP($I10,'Paramètres'!$A$6:$D$9,3,FALSE),2),0))</f>
        <v/>
      </c>
      <c r="K10" s="14">
        <f>IF($A10="","",IFERROR(ROUND($H10*VLOOKUP($I10,'Paramètres'!$A$6:$D$9,4,FALSE),2),0))</f>
        <v/>
      </c>
      <c r="L10" s="15" t="n">
        <v>1</v>
      </c>
      <c r="M10" s="14">
        <f>IF($A10="","",IFERROR(ROUND($J10*$L10,2),0))</f>
        <v/>
      </c>
      <c r="N10" s="14">
        <f>IF($A10="","",IFERROR(ROUND($K10*$L10,2),0))</f>
        <v/>
      </c>
      <c r="O10" s="14">
        <f>IF($A10="","",IFERROR($H10+$J10+$K10,0))</f>
        <v/>
      </c>
      <c r="P10" s="11" t="inlineStr">
        <is>
          <t>2026-T1</t>
        </is>
      </c>
      <c r="Q10" s="22" t="n"/>
      <c r="R10" s="16">
        <f>IF($A10="","",IF($P10="","À attribuer",IF($Q10="","À réclamer","Réclamé")))</f>
        <v/>
      </c>
      <c r="S10" s="16">
        <f>IF($A10="","",IF($D10="","PIÈCE MANQUANTE",IF(COUNTIF($D$6:$D$505,$D10)&gt;1,"DOUBLON","OK")))</f>
        <v/>
      </c>
      <c r="T10" s="14">
        <f>IF($A10="","",IFERROR($O10-($H10+$J10+$K10),0))</f>
        <v/>
      </c>
    </row>
    <row r="11">
      <c r="A11" s="11" t="inlineStr">
        <is>
          <t>ACH-2026-006</t>
        </is>
      </c>
      <c r="B11" s="22" t="n">
        <v>46071</v>
      </c>
      <c r="C11" s="11" t="inlineStr">
        <is>
          <t>Restaurant Saint-Paul</t>
        </is>
      </c>
      <c r="D11" s="11" t="inlineStr">
        <is>
          <t>RSP-98317</t>
        </is>
      </c>
      <c r="E11" s="11" t="inlineStr">
        <is>
          <t>444555666 RT0001 / TQ0001</t>
        </is>
      </c>
      <c r="F11" s="11" t="inlineStr">
        <is>
          <t>Repas et représentation</t>
        </is>
      </c>
      <c r="G11" s="11" t="inlineStr">
        <is>
          <t>Repas d’affaires — admissibilité à valider</t>
        </is>
      </c>
      <c r="H11" s="13" t="n">
        <v>80</v>
      </c>
      <c r="I11" s="11" t="inlineStr">
        <is>
          <t>TPS_TVQ</t>
        </is>
      </c>
      <c r="J11" s="14">
        <f>IF($A11="","",IFERROR(ROUND($H11*VLOOKUP($I11,'Paramètres'!$A$6:$D$9,3,FALSE),2),0))</f>
        <v/>
      </c>
      <c r="K11" s="14">
        <f>IF($A11="","",IFERROR(ROUND($H11*VLOOKUP($I11,'Paramètres'!$A$6:$D$9,4,FALSE),2),0))</f>
        <v/>
      </c>
      <c r="L11" s="15" t="n">
        <v>0</v>
      </c>
      <c r="M11" s="14">
        <f>IF($A11="","",IFERROR(ROUND($J11*$L11,2),0))</f>
        <v/>
      </c>
      <c r="N11" s="14">
        <f>IF($A11="","",IFERROR(ROUND($K11*$L11,2),0))</f>
        <v/>
      </c>
      <c r="O11" s="14">
        <f>IF($A11="","",IFERROR($H11+$J11+$K11,0))</f>
        <v/>
      </c>
      <c r="P11" s="11" t="inlineStr">
        <is>
          <t>2026-T1</t>
        </is>
      </c>
      <c r="Q11" s="22" t="n"/>
      <c r="R11" s="16">
        <f>IF($A11="","",IF($P11="","À attribuer",IF($Q11="","À réclamer","Réclamé")))</f>
        <v/>
      </c>
      <c r="S11" s="16">
        <f>IF($A11="","",IF($D11="","PIÈCE MANQUANTE",IF(COUNTIF($D$6:$D$505,$D11)&gt;1,"DOUBLON","OK")))</f>
        <v/>
      </c>
      <c r="T11" s="14">
        <f>IF($A11="","",IFERROR($O11-($H11+$J11+$K11),0))</f>
        <v/>
      </c>
    </row>
    <row r="12">
      <c r="A12" s="11" t="inlineStr">
        <is>
          <t>ACH-2026-007</t>
        </is>
      </c>
      <c r="B12" s="22" t="n">
        <v>46082</v>
      </c>
      <c r="C12" s="11" t="inlineStr">
        <is>
          <t>Adobe Systems Software</t>
        </is>
      </c>
      <c r="D12" s="11" t="inlineStr">
        <is>
          <t>ADOBE-030126</t>
        </is>
      </c>
      <c r="E12" s="11" t="inlineStr">
        <is>
          <t>555666777 RT0001 / TQ0001</t>
        </is>
      </c>
      <c r="F12" s="11" t="inlineStr">
        <is>
          <t>Logiciels et abonnements</t>
        </is>
      </c>
      <c r="G12" s="11" t="inlineStr">
        <is>
          <t>Abonnement mensuel Adobe Creative Cloud</t>
        </is>
      </c>
      <c r="H12" s="13" t="n">
        <v>50</v>
      </c>
      <c r="I12" s="11" t="inlineStr">
        <is>
          <t>TPS_TVQ</t>
        </is>
      </c>
      <c r="J12" s="14">
        <f>IF($A12="","",IFERROR(ROUND($H12*VLOOKUP($I12,'Paramètres'!$A$6:$D$9,3,FALSE),2),0))</f>
        <v/>
      </c>
      <c r="K12" s="14">
        <f>IF($A12="","",IFERROR(ROUND($H12*VLOOKUP($I12,'Paramètres'!$A$6:$D$9,4,FALSE),2),0))</f>
        <v/>
      </c>
      <c r="L12" s="15" t="n">
        <v>1</v>
      </c>
      <c r="M12" s="14">
        <f>IF($A12="","",IFERROR(ROUND($J12*$L12,2),0))</f>
        <v/>
      </c>
      <c r="N12" s="14">
        <f>IF($A12="","",IFERROR(ROUND($K12*$L12,2),0))</f>
        <v/>
      </c>
      <c r="O12" s="14">
        <f>IF($A12="","",IFERROR($H12+$J12+$K12,0))</f>
        <v/>
      </c>
      <c r="P12" s="11" t="inlineStr">
        <is>
          <t>2026-T1</t>
        </is>
      </c>
      <c r="Q12" s="22" t="n"/>
      <c r="R12" s="16">
        <f>IF($A12="","",IF($P12="","À attribuer",IF($Q12="","À réclamer","Réclamé")))</f>
        <v/>
      </c>
      <c r="S12" s="16">
        <f>IF($A12="","",IF($D12="","PIÈCE MANQUANTE",IF(COUNTIF($D$6:$D$505,$D12)&gt;1,"DOUBLON","OK")))</f>
        <v/>
      </c>
      <c r="T12" s="14">
        <f>IF($A12="","",IFERROR($O12-($H12+$J12+$K12),0))</f>
        <v/>
      </c>
    </row>
    <row r="13">
      <c r="A13" s="11" t="inlineStr">
        <is>
          <t>ACH-2026-008</t>
        </is>
      </c>
      <c r="B13" s="22" t="n">
        <v>46090</v>
      </c>
      <c r="C13" s="11" t="inlineStr">
        <is>
          <t>Intact Assurance</t>
        </is>
      </c>
      <c r="D13" s="11" t="inlineStr"/>
      <c r="E13" s="11" t="inlineStr"/>
      <c r="F13" s="11" t="inlineStr">
        <is>
          <t>Assurances</t>
        </is>
      </c>
      <c r="G13" s="11" t="inlineStr">
        <is>
          <t>Prime d’assurance commerciale</t>
        </is>
      </c>
      <c r="H13" s="13" t="n">
        <v>650</v>
      </c>
      <c r="I13" s="11" t="inlineStr">
        <is>
          <t>AUCUNE</t>
        </is>
      </c>
      <c r="J13" s="14">
        <f>IF($A13="","",IFERROR(ROUND($H13*VLOOKUP($I13,'Paramètres'!$A$6:$D$9,3,FALSE),2),0))</f>
        <v/>
      </c>
      <c r="K13" s="14">
        <f>IF($A13="","",IFERROR(ROUND($H13*VLOOKUP($I13,'Paramètres'!$A$6:$D$9,4,FALSE),2),0))</f>
        <v/>
      </c>
      <c r="L13" s="15" t="n">
        <v>0</v>
      </c>
      <c r="M13" s="14">
        <f>IF($A13="","",IFERROR(ROUND($J13*$L13,2),0))</f>
        <v/>
      </c>
      <c r="N13" s="14">
        <f>IF($A13="","",IFERROR(ROUND($K13*$L13,2),0))</f>
        <v/>
      </c>
      <c r="O13" s="14">
        <f>IF($A13="","",IFERROR($H13+$J13+$K13,0))</f>
        <v/>
      </c>
      <c r="P13" s="11" t="inlineStr">
        <is>
          <t>2026-T1</t>
        </is>
      </c>
      <c r="Q13" s="22" t="n"/>
      <c r="R13" s="16">
        <f>IF($A13="","",IF($P13="","À attribuer",IF($Q13="","À réclamer","Réclamé")))</f>
        <v/>
      </c>
      <c r="S13" s="16">
        <f>IF($A13="","",IF($D13="","PIÈCE MANQUANTE",IF(COUNTIF($D$6:$D$505,$D13)&gt;1,"DOUBLON","OK")))</f>
        <v/>
      </c>
      <c r="T13" s="14">
        <f>IF($A13="","",IFERROR($O13-($H13+$J13+$K13),0))</f>
        <v/>
      </c>
    </row>
    <row r="14">
      <c r="A14" s="11" t="inlineStr">
        <is>
          <t>ACH-2026-009</t>
        </is>
      </c>
      <c r="B14" s="22" t="n">
        <v>46099</v>
      </c>
      <c r="C14" s="11" t="inlineStr">
        <is>
          <t>Postes Canada</t>
        </is>
      </c>
      <c r="D14" s="11" t="inlineStr"/>
      <c r="E14" s="11" t="inlineStr"/>
      <c r="F14" s="11" t="inlineStr">
        <is>
          <t>Frais postaux</t>
        </is>
      </c>
      <c r="G14" s="11" t="inlineStr">
        <is>
          <t>Affranchissement et envoi de documents</t>
        </is>
      </c>
      <c r="H14" s="13" t="n">
        <v>36</v>
      </c>
      <c r="I14" s="11" t="inlineStr">
        <is>
          <t>AUCUNE</t>
        </is>
      </c>
      <c r="J14" s="14">
        <f>IF($A14="","",IFERROR(ROUND($H14*VLOOKUP($I14,'Paramètres'!$A$6:$D$9,3,FALSE),2),0))</f>
        <v/>
      </c>
      <c r="K14" s="14">
        <f>IF($A14="","",IFERROR(ROUND($H14*VLOOKUP($I14,'Paramètres'!$A$6:$D$9,4,FALSE),2),0))</f>
        <v/>
      </c>
      <c r="L14" s="15" t="n">
        <v>0</v>
      </c>
      <c r="M14" s="14">
        <f>IF($A14="","",IFERROR(ROUND($J14*$L14,2),0))</f>
        <v/>
      </c>
      <c r="N14" s="14">
        <f>IF($A14="","",IFERROR(ROUND($K14*$L14,2),0))</f>
        <v/>
      </c>
      <c r="O14" s="14">
        <f>IF($A14="","",IFERROR($H14+$J14+$K14,0))</f>
        <v/>
      </c>
      <c r="P14" s="11" t="inlineStr">
        <is>
          <t>2026-T1</t>
        </is>
      </c>
      <c r="Q14" s="22" t="n"/>
      <c r="R14" s="16">
        <f>IF($A14="","",IF($P14="","À attribuer",IF($Q14="","À réclamer","Réclamé")))</f>
        <v/>
      </c>
      <c r="S14" s="16">
        <f>IF($A14="","",IF($D14="","PIÈCE MANQUANTE",IF(COUNTIF($D$6:$D$505,$D14)&gt;1,"DOUBLON","OK")))</f>
        <v/>
      </c>
      <c r="T14" s="14">
        <f>IF($A14="","",IFERROR($O14-($H14+$J14+$K14),0))</f>
        <v/>
      </c>
    </row>
    <row r="15">
      <c r="A15" s="11" t="n"/>
      <c r="B15" s="22" t="n"/>
      <c r="C15" s="11" t="n"/>
      <c r="D15" s="11" t="n"/>
      <c r="E15" s="11" t="n"/>
      <c r="F15" s="11" t="n"/>
      <c r="G15" s="11" t="n"/>
      <c r="H15" s="13" t="n"/>
      <c r="I15" s="11" t="n"/>
      <c r="J15" s="14">
        <f>IF($A15="","",IFERROR(ROUND($H15*VLOOKUP($I15,'Paramètres'!$A$6:$D$9,3,FALSE),2),0))</f>
        <v/>
      </c>
      <c r="K15" s="14">
        <f>IF($A15="","",IFERROR(ROUND($H15*VLOOKUP($I15,'Paramètres'!$A$6:$D$9,4,FALSE),2),0))</f>
        <v/>
      </c>
      <c r="L15" s="15" t="n"/>
      <c r="M15" s="14">
        <f>IF($A15="","",IFERROR(ROUND($J15*$L15,2),0))</f>
        <v/>
      </c>
      <c r="N15" s="14">
        <f>IF($A15="","",IFERROR(ROUND($K15*$L15,2),0))</f>
        <v/>
      </c>
      <c r="O15" s="14">
        <f>IF($A15="","",IFERROR($H15+$J15+$K15,0))</f>
        <v/>
      </c>
      <c r="P15" s="11" t="n"/>
      <c r="Q15" s="22" t="n"/>
      <c r="R15" s="16">
        <f>IF($A15="","",IF($P15="","À attribuer",IF($Q15="","À réclamer","Réclamé")))</f>
        <v/>
      </c>
      <c r="S15" s="16">
        <f>IF($A15="","",IF($D15="","PIÈCE MANQUANTE",IF(COUNTIF($D$6:$D$505,$D15)&gt;1,"DOUBLON","OK")))</f>
        <v/>
      </c>
      <c r="T15" s="14">
        <f>IF($A15="","",IFERROR($O15-($H15+$J15+$K15),0))</f>
        <v/>
      </c>
    </row>
    <row r="16" ht="38" customHeight="1">
      <c r="A16" s="17" t="inlineStr">
        <is>
          <t>Les numéros d’inscription affichés dans les exemples sont fictifs et servent uniquement à illustrer la structure du registre. Conservez les renseignements tels qu’ils apparaissent sur les factures réelles.</t>
        </is>
      </c>
      <c r="B16" s="22" t="n"/>
      <c r="C16" s="11" t="n"/>
      <c r="D16" s="11" t="n"/>
      <c r="E16" s="11" t="n"/>
      <c r="F16" s="11" t="n"/>
      <c r="G16" s="11" t="n"/>
      <c r="H16" s="13" t="n"/>
      <c r="I16" s="11" t="n"/>
      <c r="J16" s="14">
        <f>IF($A16="","",IFERROR(ROUND($H16*VLOOKUP($I16,'Paramètres'!$A$6:$D$9,3,FALSE),2),0))</f>
        <v/>
      </c>
      <c r="K16" s="14">
        <f>IF($A16="","",IFERROR(ROUND($H16*VLOOKUP($I16,'Paramètres'!$A$6:$D$9,4,FALSE),2),0))</f>
        <v/>
      </c>
      <c r="L16" s="15" t="n"/>
      <c r="M16" s="14">
        <f>IF($A16="","",IFERROR(ROUND($J16*$L16,2),0))</f>
        <v/>
      </c>
      <c r="N16" s="14">
        <f>IF($A16="","",IFERROR(ROUND($K16*$L16,2),0))</f>
        <v/>
      </c>
      <c r="O16" s="14">
        <f>IF($A16="","",IFERROR($H16+$J16+$K16,0))</f>
        <v/>
      </c>
      <c r="P16" s="11" t="n"/>
      <c r="Q16" s="22" t="n"/>
      <c r="R16" s="16">
        <f>IF($A16="","",IF($P16="","À attribuer",IF($Q16="","À réclamer","Réclamé")))</f>
        <v/>
      </c>
      <c r="S16" s="16">
        <f>IF($A16="","",IF($D16="","PIÈCE MANQUANTE",IF(COUNTIF($D$6:$D$505,$D16)&gt;1,"DOUBLON","OK")))</f>
        <v/>
      </c>
      <c r="T16" s="14">
        <f>IF($A16="","",IFERROR($O16-($H16+$J16+$K16),0))</f>
        <v/>
      </c>
    </row>
    <row r="17">
      <c r="A17" s="11" t="n"/>
      <c r="B17" s="22" t="n"/>
      <c r="C17" s="11" t="n"/>
      <c r="D17" s="11" t="n"/>
      <c r="E17" s="11" t="n"/>
      <c r="F17" s="11" t="n"/>
      <c r="G17" s="11" t="n"/>
      <c r="H17" s="13" t="n"/>
      <c r="I17" s="11" t="n"/>
      <c r="J17" s="14">
        <f>IF($A17="","",IFERROR(ROUND($H17*VLOOKUP($I17,'Paramètres'!$A$6:$D$9,3,FALSE),2),0))</f>
        <v/>
      </c>
      <c r="K17" s="14">
        <f>IF($A17="","",IFERROR(ROUND($H17*VLOOKUP($I17,'Paramètres'!$A$6:$D$9,4,FALSE),2),0))</f>
        <v/>
      </c>
      <c r="L17" s="15" t="n"/>
      <c r="M17" s="14">
        <f>IF($A17="","",IFERROR(ROUND($J17*$L17,2),0))</f>
        <v/>
      </c>
      <c r="N17" s="14">
        <f>IF($A17="","",IFERROR(ROUND($K17*$L17,2),0))</f>
        <v/>
      </c>
      <c r="O17" s="14">
        <f>IF($A17="","",IFERROR($H17+$J17+$K17,0))</f>
        <v/>
      </c>
      <c r="P17" s="11" t="n"/>
      <c r="Q17" s="22" t="n"/>
      <c r="R17" s="16">
        <f>IF($A17="","",IF($P17="","À attribuer",IF($Q17="","À réclamer","Réclamé")))</f>
        <v/>
      </c>
      <c r="S17" s="16">
        <f>IF($A17="","",IF($D17="","PIÈCE MANQUANTE",IF(COUNTIF($D$6:$D$505,$D17)&gt;1,"DOUBLON","OK")))</f>
        <v/>
      </c>
      <c r="T17" s="14">
        <f>IF($A17="","",IFERROR($O17-($H17+$J17+$K17),0))</f>
        <v/>
      </c>
    </row>
    <row r="18">
      <c r="A18" s="11" t="n"/>
      <c r="B18" s="22" t="n"/>
      <c r="C18" s="11" t="n"/>
      <c r="D18" s="11" t="n"/>
      <c r="E18" s="11" t="n"/>
      <c r="F18" s="11" t="n"/>
      <c r="G18" s="11" t="n"/>
      <c r="H18" s="13" t="n"/>
      <c r="I18" s="11" t="n"/>
      <c r="J18" s="14">
        <f>IF($A18="","",IFERROR(ROUND($H18*VLOOKUP($I18,'Paramètres'!$A$6:$D$9,3,FALSE),2),0))</f>
        <v/>
      </c>
      <c r="K18" s="14">
        <f>IF($A18="","",IFERROR(ROUND($H18*VLOOKUP($I18,'Paramètres'!$A$6:$D$9,4,FALSE),2),0))</f>
        <v/>
      </c>
      <c r="L18" s="15" t="n"/>
      <c r="M18" s="14">
        <f>IF($A18="","",IFERROR(ROUND($J18*$L18,2),0))</f>
        <v/>
      </c>
      <c r="N18" s="14">
        <f>IF($A18="","",IFERROR(ROUND($K18*$L18,2),0))</f>
        <v/>
      </c>
      <c r="O18" s="14">
        <f>IF($A18="","",IFERROR($H18+$J18+$K18,0))</f>
        <v/>
      </c>
      <c r="P18" s="11" t="n"/>
      <c r="Q18" s="22" t="n"/>
      <c r="R18" s="16">
        <f>IF($A18="","",IF($P18="","À attribuer",IF($Q18="","À réclamer","Réclamé")))</f>
        <v/>
      </c>
      <c r="S18" s="16">
        <f>IF($A18="","",IF($D18="","PIÈCE MANQUANTE",IF(COUNTIF($D$6:$D$505,$D18)&gt;1,"DOUBLON","OK")))</f>
        <v/>
      </c>
      <c r="T18" s="14">
        <f>IF($A18="","",IFERROR($O18-($H18+$J18+$K18),0))</f>
        <v/>
      </c>
    </row>
    <row r="19">
      <c r="A19" s="11" t="n"/>
      <c r="B19" s="22" t="n"/>
      <c r="C19" s="11" t="n"/>
      <c r="D19" s="11" t="n"/>
      <c r="E19" s="11" t="n"/>
      <c r="F19" s="11" t="n"/>
      <c r="G19" s="11" t="n"/>
      <c r="H19" s="13" t="n"/>
      <c r="I19" s="11" t="n"/>
      <c r="J19" s="14">
        <f>IF($A19="","",IFERROR(ROUND($H19*VLOOKUP($I19,'Paramètres'!$A$6:$D$9,3,FALSE),2),0))</f>
        <v/>
      </c>
      <c r="K19" s="14">
        <f>IF($A19="","",IFERROR(ROUND($H19*VLOOKUP($I19,'Paramètres'!$A$6:$D$9,4,FALSE),2),0))</f>
        <v/>
      </c>
      <c r="L19" s="15" t="n"/>
      <c r="M19" s="14">
        <f>IF($A19="","",IFERROR(ROUND($J19*$L19,2),0))</f>
        <v/>
      </c>
      <c r="N19" s="14">
        <f>IF($A19="","",IFERROR(ROUND($K19*$L19,2),0))</f>
        <v/>
      </c>
      <c r="O19" s="14">
        <f>IF($A19="","",IFERROR($H19+$J19+$K19,0))</f>
        <v/>
      </c>
      <c r="P19" s="11" t="n"/>
      <c r="Q19" s="22" t="n"/>
      <c r="R19" s="16">
        <f>IF($A19="","",IF($P19="","À attribuer",IF($Q19="","À réclamer","Réclamé")))</f>
        <v/>
      </c>
      <c r="S19" s="16">
        <f>IF($A19="","",IF($D19="","PIÈCE MANQUANTE",IF(COUNTIF($D$6:$D$505,$D19)&gt;1,"DOUBLON","OK")))</f>
        <v/>
      </c>
      <c r="T19" s="14">
        <f>IF($A19="","",IFERROR($O19-($H19+$J19+$K19),0))</f>
        <v/>
      </c>
    </row>
    <row r="20">
      <c r="A20" s="11" t="n"/>
      <c r="B20" s="22" t="n"/>
      <c r="C20" s="11" t="n"/>
      <c r="D20" s="11" t="n"/>
      <c r="E20" s="11" t="n"/>
      <c r="F20" s="11" t="n"/>
      <c r="G20" s="11" t="n"/>
      <c r="H20" s="13" t="n"/>
      <c r="I20" s="11" t="n"/>
      <c r="J20" s="14">
        <f>IF($A20="","",IFERROR(ROUND($H20*VLOOKUP($I20,'Paramètres'!$A$6:$D$9,3,FALSE),2),0))</f>
        <v/>
      </c>
      <c r="K20" s="14">
        <f>IF($A20="","",IFERROR(ROUND($H20*VLOOKUP($I20,'Paramètres'!$A$6:$D$9,4,FALSE),2),0))</f>
        <v/>
      </c>
      <c r="L20" s="15" t="n"/>
      <c r="M20" s="14">
        <f>IF($A20="","",IFERROR(ROUND($J20*$L20,2),0))</f>
        <v/>
      </c>
      <c r="N20" s="14">
        <f>IF($A20="","",IFERROR(ROUND($K20*$L20,2),0))</f>
        <v/>
      </c>
      <c r="O20" s="14">
        <f>IF($A20="","",IFERROR($H20+$J20+$K20,0))</f>
        <v/>
      </c>
      <c r="P20" s="11" t="n"/>
      <c r="Q20" s="22" t="n"/>
      <c r="R20" s="16">
        <f>IF($A20="","",IF($P20="","À attribuer",IF($Q20="","À réclamer","Réclamé")))</f>
        <v/>
      </c>
      <c r="S20" s="16">
        <f>IF($A20="","",IF($D20="","PIÈCE MANQUANTE",IF(COUNTIF($D$6:$D$505,$D20)&gt;1,"DOUBLON","OK")))</f>
        <v/>
      </c>
      <c r="T20" s="14">
        <f>IF($A20="","",IFERROR($O20-($H20+$J20+$K20),0))</f>
        <v/>
      </c>
    </row>
    <row r="21">
      <c r="A21" s="11" t="n"/>
      <c r="B21" s="22" t="n"/>
      <c r="C21" s="11" t="n"/>
      <c r="D21" s="11" t="n"/>
      <c r="E21" s="11" t="n"/>
      <c r="F21" s="11" t="n"/>
      <c r="G21" s="11" t="n"/>
      <c r="H21" s="13" t="n"/>
      <c r="I21" s="11" t="n"/>
      <c r="J21" s="14">
        <f>IF($A21="","",IFERROR(ROUND($H21*VLOOKUP($I21,'Paramètres'!$A$6:$D$9,3,FALSE),2),0))</f>
        <v/>
      </c>
      <c r="K21" s="14">
        <f>IF($A21="","",IFERROR(ROUND($H21*VLOOKUP($I21,'Paramètres'!$A$6:$D$9,4,FALSE),2),0))</f>
        <v/>
      </c>
      <c r="L21" s="15" t="n"/>
      <c r="M21" s="14">
        <f>IF($A21="","",IFERROR(ROUND($J21*$L21,2),0))</f>
        <v/>
      </c>
      <c r="N21" s="14">
        <f>IF($A21="","",IFERROR(ROUND($K21*$L21,2),0))</f>
        <v/>
      </c>
      <c r="O21" s="14">
        <f>IF($A21="","",IFERROR($H21+$J21+$K21,0))</f>
        <v/>
      </c>
      <c r="P21" s="11" t="n"/>
      <c r="Q21" s="22" t="n"/>
      <c r="R21" s="16">
        <f>IF($A21="","",IF($P21="","À attribuer",IF($Q21="","À réclamer","Réclamé")))</f>
        <v/>
      </c>
      <c r="S21" s="16">
        <f>IF($A21="","",IF($D21="","PIÈCE MANQUANTE",IF(COUNTIF($D$6:$D$505,$D21)&gt;1,"DOUBLON","OK")))</f>
        <v/>
      </c>
      <c r="T21" s="14">
        <f>IF($A21="","",IFERROR($O21-($H21+$J21+$K21),0))</f>
        <v/>
      </c>
    </row>
    <row r="22">
      <c r="A22" s="11" t="n"/>
      <c r="B22" s="22" t="n"/>
      <c r="C22" s="11" t="n"/>
      <c r="D22" s="11" t="n"/>
      <c r="E22" s="11" t="n"/>
      <c r="F22" s="11" t="n"/>
      <c r="G22" s="11" t="n"/>
      <c r="H22" s="13" t="n"/>
      <c r="I22" s="11" t="n"/>
      <c r="J22" s="14">
        <f>IF($A22="","",IFERROR(ROUND($H22*VLOOKUP($I22,'Paramètres'!$A$6:$D$9,3,FALSE),2),0))</f>
        <v/>
      </c>
      <c r="K22" s="14">
        <f>IF($A22="","",IFERROR(ROUND($H22*VLOOKUP($I22,'Paramètres'!$A$6:$D$9,4,FALSE),2),0))</f>
        <v/>
      </c>
      <c r="L22" s="15" t="n"/>
      <c r="M22" s="14">
        <f>IF($A22="","",IFERROR(ROUND($J22*$L22,2),0))</f>
        <v/>
      </c>
      <c r="N22" s="14">
        <f>IF($A22="","",IFERROR(ROUND($K22*$L22,2),0))</f>
        <v/>
      </c>
      <c r="O22" s="14">
        <f>IF($A22="","",IFERROR($H22+$J22+$K22,0))</f>
        <v/>
      </c>
      <c r="P22" s="11" t="n"/>
      <c r="Q22" s="22" t="n"/>
      <c r="R22" s="16">
        <f>IF($A22="","",IF($P22="","À attribuer",IF($Q22="","À réclamer","Réclamé")))</f>
        <v/>
      </c>
      <c r="S22" s="16">
        <f>IF($A22="","",IF($D22="","PIÈCE MANQUANTE",IF(COUNTIF($D$6:$D$505,$D22)&gt;1,"DOUBLON","OK")))</f>
        <v/>
      </c>
      <c r="T22" s="14">
        <f>IF($A22="","",IFERROR($O22-($H22+$J22+$K22),0))</f>
        <v/>
      </c>
    </row>
    <row r="23">
      <c r="A23" s="11" t="n"/>
      <c r="B23" s="22" t="n"/>
      <c r="C23" s="11" t="n"/>
      <c r="D23" s="11" t="n"/>
      <c r="E23" s="11" t="n"/>
      <c r="F23" s="11" t="n"/>
      <c r="G23" s="11" t="n"/>
      <c r="H23" s="13" t="n"/>
      <c r="I23" s="11" t="n"/>
      <c r="J23" s="14">
        <f>IF($A23="","",IFERROR(ROUND($H23*VLOOKUP($I23,'Paramètres'!$A$6:$D$9,3,FALSE),2),0))</f>
        <v/>
      </c>
      <c r="K23" s="14">
        <f>IF($A23="","",IFERROR(ROUND($H23*VLOOKUP($I23,'Paramètres'!$A$6:$D$9,4,FALSE),2),0))</f>
        <v/>
      </c>
      <c r="L23" s="15" t="n"/>
      <c r="M23" s="14">
        <f>IF($A23="","",IFERROR(ROUND($J23*$L23,2),0))</f>
        <v/>
      </c>
      <c r="N23" s="14">
        <f>IF($A23="","",IFERROR(ROUND($K23*$L23,2),0))</f>
        <v/>
      </c>
      <c r="O23" s="14">
        <f>IF($A23="","",IFERROR($H23+$J23+$K23,0))</f>
        <v/>
      </c>
      <c r="P23" s="11" t="n"/>
      <c r="Q23" s="22" t="n"/>
      <c r="R23" s="16">
        <f>IF($A23="","",IF($P23="","À attribuer",IF($Q23="","À réclamer","Réclamé")))</f>
        <v/>
      </c>
      <c r="S23" s="16">
        <f>IF($A23="","",IF($D23="","PIÈCE MANQUANTE",IF(COUNTIF($D$6:$D$505,$D23)&gt;1,"DOUBLON","OK")))</f>
        <v/>
      </c>
      <c r="T23" s="14">
        <f>IF($A23="","",IFERROR($O23-($H23+$J23+$K23),0))</f>
        <v/>
      </c>
    </row>
    <row r="24">
      <c r="A24" s="11" t="n"/>
      <c r="B24" s="22" t="n"/>
      <c r="C24" s="11" t="n"/>
      <c r="D24" s="11" t="n"/>
      <c r="E24" s="11" t="n"/>
      <c r="F24" s="11" t="n"/>
      <c r="G24" s="11" t="n"/>
      <c r="H24" s="13" t="n"/>
      <c r="I24" s="11" t="n"/>
      <c r="J24" s="14">
        <f>IF($A24="","",IFERROR(ROUND($H24*VLOOKUP($I24,'Paramètres'!$A$6:$D$9,3,FALSE),2),0))</f>
        <v/>
      </c>
      <c r="K24" s="14">
        <f>IF($A24="","",IFERROR(ROUND($H24*VLOOKUP($I24,'Paramètres'!$A$6:$D$9,4,FALSE),2),0))</f>
        <v/>
      </c>
      <c r="L24" s="15" t="n"/>
      <c r="M24" s="14">
        <f>IF($A24="","",IFERROR(ROUND($J24*$L24,2),0))</f>
        <v/>
      </c>
      <c r="N24" s="14">
        <f>IF($A24="","",IFERROR(ROUND($K24*$L24,2),0))</f>
        <v/>
      </c>
      <c r="O24" s="14">
        <f>IF($A24="","",IFERROR($H24+$J24+$K24,0))</f>
        <v/>
      </c>
      <c r="P24" s="11" t="n"/>
      <c r="Q24" s="22" t="n"/>
      <c r="R24" s="16">
        <f>IF($A24="","",IF($P24="","À attribuer",IF($Q24="","À réclamer","Réclamé")))</f>
        <v/>
      </c>
      <c r="S24" s="16">
        <f>IF($A24="","",IF($D24="","PIÈCE MANQUANTE",IF(COUNTIF($D$6:$D$505,$D24)&gt;1,"DOUBLON","OK")))</f>
        <v/>
      </c>
      <c r="T24" s="14">
        <f>IF($A24="","",IFERROR($O24-($H24+$J24+$K24),0))</f>
        <v/>
      </c>
    </row>
    <row r="25">
      <c r="A25" s="11" t="n"/>
      <c r="B25" s="22" t="n"/>
      <c r="C25" s="11" t="n"/>
      <c r="D25" s="11" t="n"/>
      <c r="E25" s="11" t="n"/>
      <c r="F25" s="11" t="n"/>
      <c r="G25" s="11" t="n"/>
      <c r="H25" s="13" t="n"/>
      <c r="I25" s="11" t="n"/>
      <c r="J25" s="14">
        <f>IF($A25="","",IFERROR(ROUND($H25*VLOOKUP($I25,'Paramètres'!$A$6:$D$9,3,FALSE),2),0))</f>
        <v/>
      </c>
      <c r="K25" s="14">
        <f>IF($A25="","",IFERROR(ROUND($H25*VLOOKUP($I25,'Paramètres'!$A$6:$D$9,4,FALSE),2),0))</f>
        <v/>
      </c>
      <c r="L25" s="15" t="n"/>
      <c r="M25" s="14">
        <f>IF($A25="","",IFERROR(ROUND($J25*$L25,2),0))</f>
        <v/>
      </c>
      <c r="N25" s="14">
        <f>IF($A25="","",IFERROR(ROUND($K25*$L25,2),0))</f>
        <v/>
      </c>
      <c r="O25" s="14">
        <f>IF($A25="","",IFERROR($H25+$J25+$K25,0))</f>
        <v/>
      </c>
      <c r="P25" s="11" t="n"/>
      <c r="Q25" s="22" t="n"/>
      <c r="R25" s="16">
        <f>IF($A25="","",IF($P25="","À attribuer",IF($Q25="","À réclamer","Réclamé")))</f>
        <v/>
      </c>
      <c r="S25" s="16">
        <f>IF($A25="","",IF($D25="","PIÈCE MANQUANTE",IF(COUNTIF($D$6:$D$505,$D25)&gt;1,"DOUBLON","OK")))</f>
        <v/>
      </c>
      <c r="T25" s="14">
        <f>IF($A25="","",IFERROR($O25-($H25+$J25+$K25),0))</f>
        <v/>
      </c>
    </row>
    <row r="26">
      <c r="A26" s="11" t="n"/>
      <c r="B26" s="22" t="n"/>
      <c r="C26" s="11" t="n"/>
      <c r="D26" s="11" t="n"/>
      <c r="E26" s="11" t="n"/>
      <c r="F26" s="11" t="n"/>
      <c r="G26" s="11" t="n"/>
      <c r="H26" s="13" t="n"/>
      <c r="I26" s="11" t="n"/>
      <c r="J26" s="14">
        <f>IF($A26="","",IFERROR(ROUND($H26*VLOOKUP($I26,'Paramètres'!$A$6:$D$9,3,FALSE),2),0))</f>
        <v/>
      </c>
      <c r="K26" s="14">
        <f>IF($A26="","",IFERROR(ROUND($H26*VLOOKUP($I26,'Paramètres'!$A$6:$D$9,4,FALSE),2),0))</f>
        <v/>
      </c>
      <c r="L26" s="15" t="n"/>
      <c r="M26" s="14">
        <f>IF($A26="","",IFERROR(ROUND($J26*$L26,2),0))</f>
        <v/>
      </c>
      <c r="N26" s="14">
        <f>IF($A26="","",IFERROR(ROUND($K26*$L26,2),0))</f>
        <v/>
      </c>
      <c r="O26" s="14">
        <f>IF($A26="","",IFERROR($H26+$J26+$K26,0))</f>
        <v/>
      </c>
      <c r="P26" s="11" t="n"/>
      <c r="Q26" s="22" t="n"/>
      <c r="R26" s="16">
        <f>IF($A26="","",IF($P26="","À attribuer",IF($Q26="","À réclamer","Réclamé")))</f>
        <v/>
      </c>
      <c r="S26" s="16">
        <f>IF($A26="","",IF($D26="","PIÈCE MANQUANTE",IF(COUNTIF($D$6:$D$505,$D26)&gt;1,"DOUBLON","OK")))</f>
        <v/>
      </c>
      <c r="T26" s="14">
        <f>IF($A26="","",IFERROR($O26-($H26+$J26+$K26),0))</f>
        <v/>
      </c>
    </row>
    <row r="27">
      <c r="A27" s="11" t="n"/>
      <c r="B27" s="22" t="n"/>
      <c r="C27" s="11" t="n"/>
      <c r="D27" s="11" t="n"/>
      <c r="E27" s="11" t="n"/>
      <c r="F27" s="11" t="n"/>
      <c r="G27" s="11" t="n"/>
      <c r="H27" s="13" t="n"/>
      <c r="I27" s="11" t="n"/>
      <c r="J27" s="14">
        <f>IF($A27="","",IFERROR(ROUND($H27*VLOOKUP($I27,'Paramètres'!$A$6:$D$9,3,FALSE),2),0))</f>
        <v/>
      </c>
      <c r="K27" s="14">
        <f>IF($A27="","",IFERROR(ROUND($H27*VLOOKUP($I27,'Paramètres'!$A$6:$D$9,4,FALSE),2),0))</f>
        <v/>
      </c>
      <c r="L27" s="15" t="n"/>
      <c r="M27" s="14">
        <f>IF($A27="","",IFERROR(ROUND($J27*$L27,2),0))</f>
        <v/>
      </c>
      <c r="N27" s="14">
        <f>IF($A27="","",IFERROR(ROUND($K27*$L27,2),0))</f>
        <v/>
      </c>
      <c r="O27" s="14">
        <f>IF($A27="","",IFERROR($H27+$J27+$K27,0))</f>
        <v/>
      </c>
      <c r="P27" s="11" t="n"/>
      <c r="Q27" s="22" t="n"/>
      <c r="R27" s="16">
        <f>IF($A27="","",IF($P27="","À attribuer",IF($Q27="","À réclamer","Réclamé")))</f>
        <v/>
      </c>
      <c r="S27" s="16">
        <f>IF($A27="","",IF($D27="","PIÈCE MANQUANTE",IF(COUNTIF($D$6:$D$505,$D27)&gt;1,"DOUBLON","OK")))</f>
        <v/>
      </c>
      <c r="T27" s="14">
        <f>IF($A27="","",IFERROR($O27-($H27+$J27+$K27),0))</f>
        <v/>
      </c>
    </row>
    <row r="28">
      <c r="A28" s="11" t="n"/>
      <c r="B28" s="22" t="n"/>
      <c r="C28" s="11" t="n"/>
      <c r="D28" s="11" t="n"/>
      <c r="E28" s="11" t="n"/>
      <c r="F28" s="11" t="n"/>
      <c r="G28" s="11" t="n"/>
      <c r="H28" s="13" t="n"/>
      <c r="I28" s="11" t="n"/>
      <c r="J28" s="14">
        <f>IF($A28="","",IFERROR(ROUND($H28*VLOOKUP($I28,'Paramètres'!$A$6:$D$9,3,FALSE),2),0))</f>
        <v/>
      </c>
      <c r="K28" s="14">
        <f>IF($A28="","",IFERROR(ROUND($H28*VLOOKUP($I28,'Paramètres'!$A$6:$D$9,4,FALSE),2),0))</f>
        <v/>
      </c>
      <c r="L28" s="15" t="n"/>
      <c r="M28" s="14">
        <f>IF($A28="","",IFERROR(ROUND($J28*$L28,2),0))</f>
        <v/>
      </c>
      <c r="N28" s="14">
        <f>IF($A28="","",IFERROR(ROUND($K28*$L28,2),0))</f>
        <v/>
      </c>
      <c r="O28" s="14">
        <f>IF($A28="","",IFERROR($H28+$J28+$K28,0))</f>
        <v/>
      </c>
      <c r="P28" s="11" t="n"/>
      <c r="Q28" s="22" t="n"/>
      <c r="R28" s="16">
        <f>IF($A28="","",IF($P28="","À attribuer",IF($Q28="","À réclamer","Réclamé")))</f>
        <v/>
      </c>
      <c r="S28" s="16">
        <f>IF($A28="","",IF($D28="","PIÈCE MANQUANTE",IF(COUNTIF($D$6:$D$505,$D28)&gt;1,"DOUBLON","OK")))</f>
        <v/>
      </c>
      <c r="T28" s="14">
        <f>IF($A28="","",IFERROR($O28-($H28+$J28+$K28),0))</f>
        <v/>
      </c>
    </row>
    <row r="29">
      <c r="A29" s="11" t="n"/>
      <c r="B29" s="22" t="n"/>
      <c r="C29" s="11" t="n"/>
      <c r="D29" s="11" t="n"/>
      <c r="E29" s="11" t="n"/>
      <c r="F29" s="11" t="n"/>
      <c r="G29" s="11" t="n"/>
      <c r="H29" s="13" t="n"/>
      <c r="I29" s="11" t="n"/>
      <c r="J29" s="14">
        <f>IF($A29="","",IFERROR(ROUND($H29*VLOOKUP($I29,'Paramètres'!$A$6:$D$9,3,FALSE),2),0))</f>
        <v/>
      </c>
      <c r="K29" s="14">
        <f>IF($A29="","",IFERROR(ROUND($H29*VLOOKUP($I29,'Paramètres'!$A$6:$D$9,4,FALSE),2),0))</f>
        <v/>
      </c>
      <c r="L29" s="15" t="n"/>
      <c r="M29" s="14">
        <f>IF($A29="","",IFERROR(ROUND($J29*$L29,2),0))</f>
        <v/>
      </c>
      <c r="N29" s="14">
        <f>IF($A29="","",IFERROR(ROUND($K29*$L29,2),0))</f>
        <v/>
      </c>
      <c r="O29" s="14">
        <f>IF($A29="","",IFERROR($H29+$J29+$K29,0))</f>
        <v/>
      </c>
      <c r="P29" s="11" t="n"/>
      <c r="Q29" s="22" t="n"/>
      <c r="R29" s="16">
        <f>IF($A29="","",IF($P29="","À attribuer",IF($Q29="","À réclamer","Réclamé")))</f>
        <v/>
      </c>
      <c r="S29" s="16">
        <f>IF($A29="","",IF($D29="","PIÈCE MANQUANTE",IF(COUNTIF($D$6:$D$505,$D29)&gt;1,"DOUBLON","OK")))</f>
        <v/>
      </c>
      <c r="T29" s="14">
        <f>IF($A29="","",IFERROR($O29-($H29+$J29+$K29),0))</f>
        <v/>
      </c>
    </row>
    <row r="30">
      <c r="A30" s="11" t="n"/>
      <c r="B30" s="22" t="n"/>
      <c r="C30" s="11" t="n"/>
      <c r="D30" s="11" t="n"/>
      <c r="E30" s="11" t="n"/>
      <c r="F30" s="11" t="n"/>
      <c r="G30" s="11" t="n"/>
      <c r="H30" s="13" t="n"/>
      <c r="I30" s="11" t="n"/>
      <c r="J30" s="14">
        <f>IF($A30="","",IFERROR(ROUND($H30*VLOOKUP($I30,'Paramètres'!$A$6:$D$9,3,FALSE),2),0))</f>
        <v/>
      </c>
      <c r="K30" s="14">
        <f>IF($A30="","",IFERROR(ROUND($H30*VLOOKUP($I30,'Paramètres'!$A$6:$D$9,4,FALSE),2),0))</f>
        <v/>
      </c>
      <c r="L30" s="15" t="n"/>
      <c r="M30" s="14">
        <f>IF($A30="","",IFERROR(ROUND($J30*$L30,2),0))</f>
        <v/>
      </c>
      <c r="N30" s="14">
        <f>IF($A30="","",IFERROR(ROUND($K30*$L30,2),0))</f>
        <v/>
      </c>
      <c r="O30" s="14">
        <f>IF($A30="","",IFERROR($H30+$J30+$K30,0))</f>
        <v/>
      </c>
      <c r="P30" s="11" t="n"/>
      <c r="Q30" s="22" t="n"/>
      <c r="R30" s="16">
        <f>IF($A30="","",IF($P30="","À attribuer",IF($Q30="","À réclamer","Réclamé")))</f>
        <v/>
      </c>
      <c r="S30" s="16">
        <f>IF($A30="","",IF($D30="","PIÈCE MANQUANTE",IF(COUNTIF($D$6:$D$505,$D30)&gt;1,"DOUBLON","OK")))</f>
        <v/>
      </c>
      <c r="T30" s="14">
        <f>IF($A30="","",IFERROR($O30-($H30+$J30+$K30),0))</f>
        <v/>
      </c>
    </row>
    <row r="31">
      <c r="A31" s="11" t="n"/>
      <c r="B31" s="22" t="n"/>
      <c r="C31" s="11" t="n"/>
      <c r="D31" s="11" t="n"/>
      <c r="E31" s="11" t="n"/>
      <c r="F31" s="11" t="n"/>
      <c r="G31" s="11" t="n"/>
      <c r="H31" s="13" t="n"/>
      <c r="I31" s="11" t="n"/>
      <c r="J31" s="14">
        <f>IF($A31="","",IFERROR(ROUND($H31*VLOOKUP($I31,'Paramètres'!$A$6:$D$9,3,FALSE),2),0))</f>
        <v/>
      </c>
      <c r="K31" s="14">
        <f>IF($A31="","",IFERROR(ROUND($H31*VLOOKUP($I31,'Paramètres'!$A$6:$D$9,4,FALSE),2),0))</f>
        <v/>
      </c>
      <c r="L31" s="15" t="n"/>
      <c r="M31" s="14">
        <f>IF($A31="","",IFERROR(ROUND($J31*$L31,2),0))</f>
        <v/>
      </c>
      <c r="N31" s="14">
        <f>IF($A31="","",IFERROR(ROUND($K31*$L31,2),0))</f>
        <v/>
      </c>
      <c r="O31" s="14">
        <f>IF($A31="","",IFERROR($H31+$J31+$K31,0))</f>
        <v/>
      </c>
      <c r="P31" s="11" t="n"/>
      <c r="Q31" s="22" t="n"/>
      <c r="R31" s="16">
        <f>IF($A31="","",IF($P31="","À attribuer",IF($Q31="","À réclamer","Réclamé")))</f>
        <v/>
      </c>
      <c r="S31" s="16">
        <f>IF($A31="","",IF($D31="","PIÈCE MANQUANTE",IF(COUNTIF($D$6:$D$505,$D31)&gt;1,"DOUBLON","OK")))</f>
        <v/>
      </c>
      <c r="T31" s="14">
        <f>IF($A31="","",IFERROR($O31-($H31+$J31+$K31),0))</f>
        <v/>
      </c>
    </row>
    <row r="32">
      <c r="A32" s="11" t="n"/>
      <c r="B32" s="22" t="n"/>
      <c r="C32" s="11" t="n"/>
      <c r="D32" s="11" t="n"/>
      <c r="E32" s="11" t="n"/>
      <c r="F32" s="11" t="n"/>
      <c r="G32" s="11" t="n"/>
      <c r="H32" s="13" t="n"/>
      <c r="I32" s="11" t="n"/>
      <c r="J32" s="14">
        <f>IF($A32="","",IFERROR(ROUND($H32*VLOOKUP($I32,'Paramètres'!$A$6:$D$9,3,FALSE),2),0))</f>
        <v/>
      </c>
      <c r="K32" s="14">
        <f>IF($A32="","",IFERROR(ROUND($H32*VLOOKUP($I32,'Paramètres'!$A$6:$D$9,4,FALSE),2),0))</f>
        <v/>
      </c>
      <c r="L32" s="15" t="n"/>
      <c r="M32" s="14">
        <f>IF($A32="","",IFERROR(ROUND($J32*$L32,2),0))</f>
        <v/>
      </c>
      <c r="N32" s="14">
        <f>IF($A32="","",IFERROR(ROUND($K32*$L32,2),0))</f>
        <v/>
      </c>
      <c r="O32" s="14">
        <f>IF($A32="","",IFERROR($H32+$J32+$K32,0))</f>
        <v/>
      </c>
      <c r="P32" s="11" t="n"/>
      <c r="Q32" s="22" t="n"/>
      <c r="R32" s="16">
        <f>IF($A32="","",IF($P32="","À attribuer",IF($Q32="","À réclamer","Réclamé")))</f>
        <v/>
      </c>
      <c r="S32" s="16">
        <f>IF($A32="","",IF($D32="","PIÈCE MANQUANTE",IF(COUNTIF($D$6:$D$505,$D32)&gt;1,"DOUBLON","OK")))</f>
        <v/>
      </c>
      <c r="T32" s="14">
        <f>IF($A32="","",IFERROR($O32-($H32+$J32+$K32),0))</f>
        <v/>
      </c>
    </row>
    <row r="33">
      <c r="A33" s="11" t="n"/>
      <c r="B33" s="22" t="n"/>
      <c r="C33" s="11" t="n"/>
      <c r="D33" s="11" t="n"/>
      <c r="E33" s="11" t="n"/>
      <c r="F33" s="11" t="n"/>
      <c r="G33" s="11" t="n"/>
      <c r="H33" s="13" t="n"/>
      <c r="I33" s="11" t="n"/>
      <c r="J33" s="14">
        <f>IF($A33="","",IFERROR(ROUND($H33*VLOOKUP($I33,'Paramètres'!$A$6:$D$9,3,FALSE),2),0))</f>
        <v/>
      </c>
      <c r="K33" s="14">
        <f>IF($A33="","",IFERROR(ROUND($H33*VLOOKUP($I33,'Paramètres'!$A$6:$D$9,4,FALSE),2),0))</f>
        <v/>
      </c>
      <c r="L33" s="15" t="n"/>
      <c r="M33" s="14">
        <f>IF($A33="","",IFERROR(ROUND($J33*$L33,2),0))</f>
        <v/>
      </c>
      <c r="N33" s="14">
        <f>IF($A33="","",IFERROR(ROUND($K33*$L33,2),0))</f>
        <v/>
      </c>
      <c r="O33" s="14">
        <f>IF($A33="","",IFERROR($H33+$J33+$K33,0))</f>
        <v/>
      </c>
      <c r="P33" s="11" t="n"/>
      <c r="Q33" s="22" t="n"/>
      <c r="R33" s="16">
        <f>IF($A33="","",IF($P33="","À attribuer",IF($Q33="","À réclamer","Réclamé")))</f>
        <v/>
      </c>
      <c r="S33" s="16">
        <f>IF($A33="","",IF($D33="","PIÈCE MANQUANTE",IF(COUNTIF($D$6:$D$505,$D33)&gt;1,"DOUBLON","OK")))</f>
        <v/>
      </c>
      <c r="T33" s="14">
        <f>IF($A33="","",IFERROR($O33-($H33+$J33+$K33),0))</f>
        <v/>
      </c>
    </row>
    <row r="34">
      <c r="A34" s="11" t="n"/>
      <c r="B34" s="22" t="n"/>
      <c r="C34" s="11" t="n"/>
      <c r="D34" s="11" t="n"/>
      <c r="E34" s="11" t="n"/>
      <c r="F34" s="11" t="n"/>
      <c r="G34" s="11" t="n"/>
      <c r="H34" s="13" t="n"/>
      <c r="I34" s="11" t="n"/>
      <c r="J34" s="14">
        <f>IF($A34="","",IFERROR(ROUND($H34*VLOOKUP($I34,'Paramètres'!$A$6:$D$9,3,FALSE),2),0))</f>
        <v/>
      </c>
      <c r="K34" s="14">
        <f>IF($A34="","",IFERROR(ROUND($H34*VLOOKUP($I34,'Paramètres'!$A$6:$D$9,4,FALSE),2),0))</f>
        <v/>
      </c>
      <c r="L34" s="15" t="n"/>
      <c r="M34" s="14">
        <f>IF($A34="","",IFERROR(ROUND($J34*$L34,2),0))</f>
        <v/>
      </c>
      <c r="N34" s="14">
        <f>IF($A34="","",IFERROR(ROUND($K34*$L34,2),0))</f>
        <v/>
      </c>
      <c r="O34" s="14">
        <f>IF($A34="","",IFERROR($H34+$J34+$K34,0))</f>
        <v/>
      </c>
      <c r="P34" s="11" t="n"/>
      <c r="Q34" s="22" t="n"/>
      <c r="R34" s="16">
        <f>IF($A34="","",IF($P34="","À attribuer",IF($Q34="","À réclamer","Réclamé")))</f>
        <v/>
      </c>
      <c r="S34" s="16">
        <f>IF($A34="","",IF($D34="","PIÈCE MANQUANTE",IF(COUNTIF($D$6:$D$505,$D34)&gt;1,"DOUBLON","OK")))</f>
        <v/>
      </c>
      <c r="T34" s="14">
        <f>IF($A34="","",IFERROR($O34-($H34+$J34+$K34),0))</f>
        <v/>
      </c>
    </row>
    <row r="35">
      <c r="A35" s="11" t="n"/>
      <c r="B35" s="22" t="n"/>
      <c r="C35" s="11" t="n"/>
      <c r="D35" s="11" t="n"/>
      <c r="E35" s="11" t="n"/>
      <c r="F35" s="11" t="n"/>
      <c r="G35" s="11" t="n"/>
      <c r="H35" s="13" t="n"/>
      <c r="I35" s="11" t="n"/>
      <c r="J35" s="14">
        <f>IF($A35="","",IFERROR(ROUND($H35*VLOOKUP($I35,'Paramètres'!$A$6:$D$9,3,FALSE),2),0))</f>
        <v/>
      </c>
      <c r="K35" s="14">
        <f>IF($A35="","",IFERROR(ROUND($H35*VLOOKUP($I35,'Paramètres'!$A$6:$D$9,4,FALSE),2),0))</f>
        <v/>
      </c>
      <c r="L35" s="15" t="n"/>
      <c r="M35" s="14">
        <f>IF($A35="","",IFERROR(ROUND($J35*$L35,2),0))</f>
        <v/>
      </c>
      <c r="N35" s="14">
        <f>IF($A35="","",IFERROR(ROUND($K35*$L35,2),0))</f>
        <v/>
      </c>
      <c r="O35" s="14">
        <f>IF($A35="","",IFERROR($H35+$J35+$K35,0))</f>
        <v/>
      </c>
      <c r="P35" s="11" t="n"/>
      <c r="Q35" s="22" t="n"/>
      <c r="R35" s="16">
        <f>IF($A35="","",IF($P35="","À attribuer",IF($Q35="","À réclamer","Réclamé")))</f>
        <v/>
      </c>
      <c r="S35" s="16">
        <f>IF($A35="","",IF($D35="","PIÈCE MANQUANTE",IF(COUNTIF($D$6:$D$505,$D35)&gt;1,"DOUBLON","OK")))</f>
        <v/>
      </c>
      <c r="T35" s="14">
        <f>IF($A35="","",IFERROR($O35-($H35+$J35+$K35),0))</f>
        <v/>
      </c>
    </row>
    <row r="36">
      <c r="A36" s="11" t="n"/>
      <c r="B36" s="22" t="n"/>
      <c r="C36" s="11" t="n"/>
      <c r="D36" s="11" t="n"/>
      <c r="E36" s="11" t="n"/>
      <c r="F36" s="11" t="n"/>
      <c r="G36" s="11" t="n"/>
      <c r="H36" s="13" t="n"/>
      <c r="I36" s="11" t="n"/>
      <c r="J36" s="14">
        <f>IF($A36="","",IFERROR(ROUND($H36*VLOOKUP($I36,'Paramètres'!$A$6:$D$9,3,FALSE),2),0))</f>
        <v/>
      </c>
      <c r="K36" s="14">
        <f>IF($A36="","",IFERROR(ROUND($H36*VLOOKUP($I36,'Paramètres'!$A$6:$D$9,4,FALSE),2),0))</f>
        <v/>
      </c>
      <c r="L36" s="15" t="n"/>
      <c r="M36" s="14">
        <f>IF($A36="","",IFERROR(ROUND($J36*$L36,2),0))</f>
        <v/>
      </c>
      <c r="N36" s="14">
        <f>IF($A36="","",IFERROR(ROUND($K36*$L36,2),0))</f>
        <v/>
      </c>
      <c r="O36" s="14">
        <f>IF($A36="","",IFERROR($H36+$J36+$K36,0))</f>
        <v/>
      </c>
      <c r="P36" s="11" t="n"/>
      <c r="Q36" s="22" t="n"/>
      <c r="R36" s="16">
        <f>IF($A36="","",IF($P36="","À attribuer",IF($Q36="","À réclamer","Réclamé")))</f>
        <v/>
      </c>
      <c r="S36" s="16">
        <f>IF($A36="","",IF($D36="","PIÈCE MANQUANTE",IF(COUNTIF($D$6:$D$505,$D36)&gt;1,"DOUBLON","OK")))</f>
        <v/>
      </c>
      <c r="T36" s="14">
        <f>IF($A36="","",IFERROR($O36-($H36+$J36+$K36),0))</f>
        <v/>
      </c>
    </row>
    <row r="37">
      <c r="A37" s="11" t="n"/>
      <c r="B37" s="22" t="n"/>
      <c r="C37" s="11" t="n"/>
      <c r="D37" s="11" t="n"/>
      <c r="E37" s="11" t="n"/>
      <c r="F37" s="11" t="n"/>
      <c r="G37" s="11" t="n"/>
      <c r="H37" s="13" t="n"/>
      <c r="I37" s="11" t="n"/>
      <c r="J37" s="14">
        <f>IF($A37="","",IFERROR(ROUND($H37*VLOOKUP($I37,'Paramètres'!$A$6:$D$9,3,FALSE),2),0))</f>
        <v/>
      </c>
      <c r="K37" s="14">
        <f>IF($A37="","",IFERROR(ROUND($H37*VLOOKUP($I37,'Paramètres'!$A$6:$D$9,4,FALSE),2),0))</f>
        <v/>
      </c>
      <c r="L37" s="15" t="n"/>
      <c r="M37" s="14">
        <f>IF($A37="","",IFERROR(ROUND($J37*$L37,2),0))</f>
        <v/>
      </c>
      <c r="N37" s="14">
        <f>IF($A37="","",IFERROR(ROUND($K37*$L37,2),0))</f>
        <v/>
      </c>
      <c r="O37" s="14">
        <f>IF($A37="","",IFERROR($H37+$J37+$K37,0))</f>
        <v/>
      </c>
      <c r="P37" s="11" t="n"/>
      <c r="Q37" s="22" t="n"/>
      <c r="R37" s="16">
        <f>IF($A37="","",IF($P37="","À attribuer",IF($Q37="","À réclamer","Réclamé")))</f>
        <v/>
      </c>
      <c r="S37" s="16">
        <f>IF($A37="","",IF($D37="","PIÈCE MANQUANTE",IF(COUNTIF($D$6:$D$505,$D37)&gt;1,"DOUBLON","OK")))</f>
        <v/>
      </c>
      <c r="T37" s="14">
        <f>IF($A37="","",IFERROR($O37-($H37+$J37+$K37),0))</f>
        <v/>
      </c>
    </row>
    <row r="38">
      <c r="A38" s="11" t="n"/>
      <c r="B38" s="22" t="n"/>
      <c r="C38" s="11" t="n"/>
      <c r="D38" s="11" t="n"/>
      <c r="E38" s="11" t="n"/>
      <c r="F38" s="11" t="n"/>
      <c r="G38" s="11" t="n"/>
      <c r="H38" s="13" t="n"/>
      <c r="I38" s="11" t="n"/>
      <c r="J38" s="14">
        <f>IF($A38="","",IFERROR(ROUND($H38*VLOOKUP($I38,'Paramètres'!$A$6:$D$9,3,FALSE),2),0))</f>
        <v/>
      </c>
      <c r="K38" s="14">
        <f>IF($A38="","",IFERROR(ROUND($H38*VLOOKUP($I38,'Paramètres'!$A$6:$D$9,4,FALSE),2),0))</f>
        <v/>
      </c>
      <c r="L38" s="15" t="n"/>
      <c r="M38" s="14">
        <f>IF($A38="","",IFERROR(ROUND($J38*$L38,2),0))</f>
        <v/>
      </c>
      <c r="N38" s="14">
        <f>IF($A38="","",IFERROR(ROUND($K38*$L38,2),0))</f>
        <v/>
      </c>
      <c r="O38" s="14">
        <f>IF($A38="","",IFERROR($H38+$J38+$K38,0))</f>
        <v/>
      </c>
      <c r="P38" s="11" t="n"/>
      <c r="Q38" s="22" t="n"/>
      <c r="R38" s="16">
        <f>IF($A38="","",IF($P38="","À attribuer",IF($Q38="","À réclamer","Réclamé")))</f>
        <v/>
      </c>
      <c r="S38" s="16">
        <f>IF($A38="","",IF($D38="","PIÈCE MANQUANTE",IF(COUNTIF($D$6:$D$505,$D38)&gt;1,"DOUBLON","OK")))</f>
        <v/>
      </c>
      <c r="T38" s="14">
        <f>IF($A38="","",IFERROR($O38-($H38+$J38+$K38),0))</f>
        <v/>
      </c>
    </row>
    <row r="39">
      <c r="A39" s="11" t="n"/>
      <c r="B39" s="22" t="n"/>
      <c r="C39" s="11" t="n"/>
      <c r="D39" s="11" t="n"/>
      <c r="E39" s="11" t="n"/>
      <c r="F39" s="11" t="n"/>
      <c r="G39" s="11" t="n"/>
      <c r="H39" s="13" t="n"/>
      <c r="I39" s="11" t="n"/>
      <c r="J39" s="14">
        <f>IF($A39="","",IFERROR(ROUND($H39*VLOOKUP($I39,'Paramètres'!$A$6:$D$9,3,FALSE),2),0))</f>
        <v/>
      </c>
      <c r="K39" s="14">
        <f>IF($A39="","",IFERROR(ROUND($H39*VLOOKUP($I39,'Paramètres'!$A$6:$D$9,4,FALSE),2),0))</f>
        <v/>
      </c>
      <c r="L39" s="15" t="n"/>
      <c r="M39" s="14">
        <f>IF($A39="","",IFERROR(ROUND($J39*$L39,2),0))</f>
        <v/>
      </c>
      <c r="N39" s="14">
        <f>IF($A39="","",IFERROR(ROUND($K39*$L39,2),0))</f>
        <v/>
      </c>
      <c r="O39" s="14">
        <f>IF($A39="","",IFERROR($H39+$J39+$K39,0))</f>
        <v/>
      </c>
      <c r="P39" s="11" t="n"/>
      <c r="Q39" s="22" t="n"/>
      <c r="R39" s="16">
        <f>IF($A39="","",IF($P39="","À attribuer",IF($Q39="","À réclamer","Réclamé")))</f>
        <v/>
      </c>
      <c r="S39" s="16">
        <f>IF($A39="","",IF($D39="","PIÈCE MANQUANTE",IF(COUNTIF($D$6:$D$505,$D39)&gt;1,"DOUBLON","OK")))</f>
        <v/>
      </c>
      <c r="T39" s="14">
        <f>IF($A39="","",IFERROR($O39-($H39+$J39+$K39),0))</f>
        <v/>
      </c>
    </row>
    <row r="40">
      <c r="A40" s="11" t="n"/>
      <c r="B40" s="22" t="n"/>
      <c r="C40" s="11" t="n"/>
      <c r="D40" s="11" t="n"/>
      <c r="E40" s="11" t="n"/>
      <c r="F40" s="11" t="n"/>
      <c r="G40" s="11" t="n"/>
      <c r="H40" s="13" t="n"/>
      <c r="I40" s="11" t="n"/>
      <c r="J40" s="14">
        <f>IF($A40="","",IFERROR(ROUND($H40*VLOOKUP($I40,'Paramètres'!$A$6:$D$9,3,FALSE),2),0))</f>
        <v/>
      </c>
      <c r="K40" s="14">
        <f>IF($A40="","",IFERROR(ROUND($H40*VLOOKUP($I40,'Paramètres'!$A$6:$D$9,4,FALSE),2),0))</f>
        <v/>
      </c>
      <c r="L40" s="15" t="n"/>
      <c r="M40" s="14">
        <f>IF($A40="","",IFERROR(ROUND($J40*$L40,2),0))</f>
        <v/>
      </c>
      <c r="N40" s="14">
        <f>IF($A40="","",IFERROR(ROUND($K40*$L40,2),0))</f>
        <v/>
      </c>
      <c r="O40" s="14">
        <f>IF($A40="","",IFERROR($H40+$J40+$K40,0))</f>
        <v/>
      </c>
      <c r="P40" s="11" t="n"/>
      <c r="Q40" s="22" t="n"/>
      <c r="R40" s="16">
        <f>IF($A40="","",IF($P40="","À attribuer",IF($Q40="","À réclamer","Réclamé")))</f>
        <v/>
      </c>
      <c r="S40" s="16">
        <f>IF($A40="","",IF($D40="","PIÈCE MANQUANTE",IF(COUNTIF($D$6:$D$505,$D40)&gt;1,"DOUBLON","OK")))</f>
        <v/>
      </c>
      <c r="T40" s="14">
        <f>IF($A40="","",IFERROR($O40-($H40+$J40+$K40),0))</f>
        <v/>
      </c>
    </row>
    <row r="41">
      <c r="A41" s="11" t="n"/>
      <c r="B41" s="22" t="n"/>
      <c r="C41" s="11" t="n"/>
      <c r="D41" s="11" t="n"/>
      <c r="E41" s="11" t="n"/>
      <c r="F41" s="11" t="n"/>
      <c r="G41" s="11" t="n"/>
      <c r="H41" s="13" t="n"/>
      <c r="I41" s="11" t="n"/>
      <c r="J41" s="14">
        <f>IF($A41="","",IFERROR(ROUND($H41*VLOOKUP($I41,'Paramètres'!$A$6:$D$9,3,FALSE),2),0))</f>
        <v/>
      </c>
      <c r="K41" s="14">
        <f>IF($A41="","",IFERROR(ROUND($H41*VLOOKUP($I41,'Paramètres'!$A$6:$D$9,4,FALSE),2),0))</f>
        <v/>
      </c>
      <c r="L41" s="15" t="n"/>
      <c r="M41" s="14">
        <f>IF($A41="","",IFERROR(ROUND($J41*$L41,2),0))</f>
        <v/>
      </c>
      <c r="N41" s="14">
        <f>IF($A41="","",IFERROR(ROUND($K41*$L41,2),0))</f>
        <v/>
      </c>
      <c r="O41" s="14">
        <f>IF($A41="","",IFERROR($H41+$J41+$K41,0))</f>
        <v/>
      </c>
      <c r="P41" s="11" t="n"/>
      <c r="Q41" s="22" t="n"/>
      <c r="R41" s="16">
        <f>IF($A41="","",IF($P41="","À attribuer",IF($Q41="","À réclamer","Réclamé")))</f>
        <v/>
      </c>
      <c r="S41" s="16">
        <f>IF($A41="","",IF($D41="","PIÈCE MANQUANTE",IF(COUNTIF($D$6:$D$505,$D41)&gt;1,"DOUBLON","OK")))</f>
        <v/>
      </c>
      <c r="T41" s="14">
        <f>IF($A41="","",IFERROR($O41-($H41+$J41+$K41),0))</f>
        <v/>
      </c>
    </row>
    <row r="42">
      <c r="A42" s="11" t="n"/>
      <c r="B42" s="22" t="n"/>
      <c r="C42" s="11" t="n"/>
      <c r="D42" s="11" t="n"/>
      <c r="E42" s="11" t="n"/>
      <c r="F42" s="11" t="n"/>
      <c r="G42" s="11" t="n"/>
      <c r="H42" s="13" t="n"/>
      <c r="I42" s="11" t="n"/>
      <c r="J42" s="14">
        <f>IF($A42="","",IFERROR(ROUND($H42*VLOOKUP($I42,'Paramètres'!$A$6:$D$9,3,FALSE),2),0))</f>
        <v/>
      </c>
      <c r="K42" s="14">
        <f>IF($A42="","",IFERROR(ROUND($H42*VLOOKUP($I42,'Paramètres'!$A$6:$D$9,4,FALSE),2),0))</f>
        <v/>
      </c>
      <c r="L42" s="15" t="n"/>
      <c r="M42" s="14">
        <f>IF($A42="","",IFERROR(ROUND($J42*$L42,2),0))</f>
        <v/>
      </c>
      <c r="N42" s="14">
        <f>IF($A42="","",IFERROR(ROUND($K42*$L42,2),0))</f>
        <v/>
      </c>
      <c r="O42" s="14">
        <f>IF($A42="","",IFERROR($H42+$J42+$K42,0))</f>
        <v/>
      </c>
      <c r="P42" s="11" t="n"/>
      <c r="Q42" s="22" t="n"/>
      <c r="R42" s="16">
        <f>IF($A42="","",IF($P42="","À attribuer",IF($Q42="","À réclamer","Réclamé")))</f>
        <v/>
      </c>
      <c r="S42" s="16">
        <f>IF($A42="","",IF($D42="","PIÈCE MANQUANTE",IF(COUNTIF($D$6:$D$505,$D42)&gt;1,"DOUBLON","OK")))</f>
        <v/>
      </c>
      <c r="T42" s="14">
        <f>IF($A42="","",IFERROR($O42-($H42+$J42+$K42),0))</f>
        <v/>
      </c>
    </row>
    <row r="43">
      <c r="A43" s="11" t="n"/>
      <c r="B43" s="22" t="n"/>
      <c r="C43" s="11" t="n"/>
      <c r="D43" s="11" t="n"/>
      <c r="E43" s="11" t="n"/>
      <c r="F43" s="11" t="n"/>
      <c r="G43" s="11" t="n"/>
      <c r="H43" s="13" t="n"/>
      <c r="I43" s="11" t="n"/>
      <c r="J43" s="14">
        <f>IF($A43="","",IFERROR(ROUND($H43*VLOOKUP($I43,'Paramètres'!$A$6:$D$9,3,FALSE),2),0))</f>
        <v/>
      </c>
      <c r="K43" s="14">
        <f>IF($A43="","",IFERROR(ROUND($H43*VLOOKUP($I43,'Paramètres'!$A$6:$D$9,4,FALSE),2),0))</f>
        <v/>
      </c>
      <c r="L43" s="15" t="n"/>
      <c r="M43" s="14">
        <f>IF($A43="","",IFERROR(ROUND($J43*$L43,2),0))</f>
        <v/>
      </c>
      <c r="N43" s="14">
        <f>IF($A43="","",IFERROR(ROUND($K43*$L43,2),0))</f>
        <v/>
      </c>
      <c r="O43" s="14">
        <f>IF($A43="","",IFERROR($H43+$J43+$K43,0))</f>
        <v/>
      </c>
      <c r="P43" s="11" t="n"/>
      <c r="Q43" s="22" t="n"/>
      <c r="R43" s="16">
        <f>IF($A43="","",IF($P43="","À attribuer",IF($Q43="","À réclamer","Réclamé")))</f>
        <v/>
      </c>
      <c r="S43" s="16">
        <f>IF($A43="","",IF($D43="","PIÈCE MANQUANTE",IF(COUNTIF($D$6:$D$505,$D43)&gt;1,"DOUBLON","OK")))</f>
        <v/>
      </c>
      <c r="T43" s="14">
        <f>IF($A43="","",IFERROR($O43-($H43+$J43+$K43),0))</f>
        <v/>
      </c>
    </row>
    <row r="44">
      <c r="A44" s="11" t="n"/>
      <c r="B44" s="22" t="n"/>
      <c r="C44" s="11" t="n"/>
      <c r="D44" s="11" t="n"/>
      <c r="E44" s="11" t="n"/>
      <c r="F44" s="11" t="n"/>
      <c r="G44" s="11" t="n"/>
      <c r="H44" s="13" t="n"/>
      <c r="I44" s="11" t="n"/>
      <c r="J44" s="14">
        <f>IF($A44="","",IFERROR(ROUND($H44*VLOOKUP($I44,'Paramètres'!$A$6:$D$9,3,FALSE),2),0))</f>
        <v/>
      </c>
      <c r="K44" s="14">
        <f>IF($A44="","",IFERROR(ROUND($H44*VLOOKUP($I44,'Paramètres'!$A$6:$D$9,4,FALSE),2),0))</f>
        <v/>
      </c>
      <c r="L44" s="15" t="n"/>
      <c r="M44" s="14">
        <f>IF($A44="","",IFERROR(ROUND($J44*$L44,2),0))</f>
        <v/>
      </c>
      <c r="N44" s="14">
        <f>IF($A44="","",IFERROR(ROUND($K44*$L44,2),0))</f>
        <v/>
      </c>
      <c r="O44" s="14">
        <f>IF($A44="","",IFERROR($H44+$J44+$K44,0))</f>
        <v/>
      </c>
      <c r="P44" s="11" t="n"/>
      <c r="Q44" s="22" t="n"/>
      <c r="R44" s="16">
        <f>IF($A44="","",IF($P44="","À attribuer",IF($Q44="","À réclamer","Réclamé")))</f>
        <v/>
      </c>
      <c r="S44" s="16">
        <f>IF($A44="","",IF($D44="","PIÈCE MANQUANTE",IF(COUNTIF($D$6:$D$505,$D44)&gt;1,"DOUBLON","OK")))</f>
        <v/>
      </c>
      <c r="T44" s="14">
        <f>IF($A44="","",IFERROR($O44-($H44+$J44+$K44),0))</f>
        <v/>
      </c>
    </row>
    <row r="45">
      <c r="A45" s="11" t="n"/>
      <c r="B45" s="22" t="n"/>
      <c r="C45" s="11" t="n"/>
      <c r="D45" s="11" t="n"/>
      <c r="E45" s="11" t="n"/>
      <c r="F45" s="11" t="n"/>
      <c r="G45" s="11" t="n"/>
      <c r="H45" s="13" t="n"/>
      <c r="I45" s="11" t="n"/>
      <c r="J45" s="14">
        <f>IF($A45="","",IFERROR(ROUND($H45*VLOOKUP($I45,'Paramètres'!$A$6:$D$9,3,FALSE),2),0))</f>
        <v/>
      </c>
      <c r="K45" s="14">
        <f>IF($A45="","",IFERROR(ROUND($H45*VLOOKUP($I45,'Paramètres'!$A$6:$D$9,4,FALSE),2),0))</f>
        <v/>
      </c>
      <c r="L45" s="15" t="n"/>
      <c r="M45" s="14">
        <f>IF($A45="","",IFERROR(ROUND($J45*$L45,2),0))</f>
        <v/>
      </c>
      <c r="N45" s="14">
        <f>IF($A45="","",IFERROR(ROUND($K45*$L45,2),0))</f>
        <v/>
      </c>
      <c r="O45" s="14">
        <f>IF($A45="","",IFERROR($H45+$J45+$K45,0))</f>
        <v/>
      </c>
      <c r="P45" s="11" t="n"/>
      <c r="Q45" s="22" t="n"/>
      <c r="R45" s="16">
        <f>IF($A45="","",IF($P45="","À attribuer",IF($Q45="","À réclamer","Réclamé")))</f>
        <v/>
      </c>
      <c r="S45" s="16">
        <f>IF($A45="","",IF($D45="","PIÈCE MANQUANTE",IF(COUNTIF($D$6:$D$505,$D45)&gt;1,"DOUBLON","OK")))</f>
        <v/>
      </c>
      <c r="T45" s="14">
        <f>IF($A45="","",IFERROR($O45-($H45+$J45+$K45),0))</f>
        <v/>
      </c>
    </row>
    <row r="46">
      <c r="A46" s="11" t="n"/>
      <c r="B46" s="22" t="n"/>
      <c r="C46" s="11" t="n"/>
      <c r="D46" s="11" t="n"/>
      <c r="E46" s="11" t="n"/>
      <c r="F46" s="11" t="n"/>
      <c r="G46" s="11" t="n"/>
      <c r="H46" s="13" t="n"/>
      <c r="I46" s="11" t="n"/>
      <c r="J46" s="14">
        <f>IF($A46="","",IFERROR(ROUND($H46*VLOOKUP($I46,'Paramètres'!$A$6:$D$9,3,FALSE),2),0))</f>
        <v/>
      </c>
      <c r="K46" s="14">
        <f>IF($A46="","",IFERROR(ROUND($H46*VLOOKUP($I46,'Paramètres'!$A$6:$D$9,4,FALSE),2),0))</f>
        <v/>
      </c>
      <c r="L46" s="15" t="n"/>
      <c r="M46" s="14">
        <f>IF($A46="","",IFERROR(ROUND($J46*$L46,2),0))</f>
        <v/>
      </c>
      <c r="N46" s="14">
        <f>IF($A46="","",IFERROR(ROUND($K46*$L46,2),0))</f>
        <v/>
      </c>
      <c r="O46" s="14">
        <f>IF($A46="","",IFERROR($H46+$J46+$K46,0))</f>
        <v/>
      </c>
      <c r="P46" s="11" t="n"/>
      <c r="Q46" s="22" t="n"/>
      <c r="R46" s="16">
        <f>IF($A46="","",IF($P46="","À attribuer",IF($Q46="","À réclamer","Réclamé")))</f>
        <v/>
      </c>
      <c r="S46" s="16">
        <f>IF($A46="","",IF($D46="","PIÈCE MANQUANTE",IF(COUNTIF($D$6:$D$505,$D46)&gt;1,"DOUBLON","OK")))</f>
        <v/>
      </c>
      <c r="T46" s="14">
        <f>IF($A46="","",IFERROR($O46-($H46+$J46+$K46),0))</f>
        <v/>
      </c>
    </row>
    <row r="47">
      <c r="A47" s="11" t="n"/>
      <c r="B47" s="22" t="n"/>
      <c r="C47" s="11" t="n"/>
      <c r="D47" s="11" t="n"/>
      <c r="E47" s="11" t="n"/>
      <c r="F47" s="11" t="n"/>
      <c r="G47" s="11" t="n"/>
      <c r="H47" s="13" t="n"/>
      <c r="I47" s="11" t="n"/>
      <c r="J47" s="14">
        <f>IF($A47="","",IFERROR(ROUND($H47*VLOOKUP($I47,'Paramètres'!$A$6:$D$9,3,FALSE),2),0))</f>
        <v/>
      </c>
      <c r="K47" s="14">
        <f>IF($A47="","",IFERROR(ROUND($H47*VLOOKUP($I47,'Paramètres'!$A$6:$D$9,4,FALSE),2),0))</f>
        <v/>
      </c>
      <c r="L47" s="15" t="n"/>
      <c r="M47" s="14">
        <f>IF($A47="","",IFERROR(ROUND($J47*$L47,2),0))</f>
        <v/>
      </c>
      <c r="N47" s="14">
        <f>IF($A47="","",IFERROR(ROUND($K47*$L47,2),0))</f>
        <v/>
      </c>
      <c r="O47" s="14">
        <f>IF($A47="","",IFERROR($H47+$J47+$K47,0))</f>
        <v/>
      </c>
      <c r="P47" s="11" t="n"/>
      <c r="Q47" s="22" t="n"/>
      <c r="R47" s="16">
        <f>IF($A47="","",IF($P47="","À attribuer",IF($Q47="","À réclamer","Réclamé")))</f>
        <v/>
      </c>
      <c r="S47" s="16">
        <f>IF($A47="","",IF($D47="","PIÈCE MANQUANTE",IF(COUNTIF($D$6:$D$505,$D47)&gt;1,"DOUBLON","OK")))</f>
        <v/>
      </c>
      <c r="T47" s="14">
        <f>IF($A47="","",IFERROR($O47-($H47+$J47+$K47),0))</f>
        <v/>
      </c>
    </row>
    <row r="48">
      <c r="A48" s="11" t="n"/>
      <c r="B48" s="22" t="n"/>
      <c r="C48" s="11" t="n"/>
      <c r="D48" s="11" t="n"/>
      <c r="E48" s="11" t="n"/>
      <c r="F48" s="11" t="n"/>
      <c r="G48" s="11" t="n"/>
      <c r="H48" s="13" t="n"/>
      <c r="I48" s="11" t="n"/>
      <c r="J48" s="14">
        <f>IF($A48="","",IFERROR(ROUND($H48*VLOOKUP($I48,'Paramètres'!$A$6:$D$9,3,FALSE),2),0))</f>
        <v/>
      </c>
      <c r="K48" s="14">
        <f>IF($A48="","",IFERROR(ROUND($H48*VLOOKUP($I48,'Paramètres'!$A$6:$D$9,4,FALSE),2),0))</f>
        <v/>
      </c>
      <c r="L48" s="15" t="n"/>
      <c r="M48" s="14">
        <f>IF($A48="","",IFERROR(ROUND($J48*$L48,2),0))</f>
        <v/>
      </c>
      <c r="N48" s="14">
        <f>IF($A48="","",IFERROR(ROUND($K48*$L48,2),0))</f>
        <v/>
      </c>
      <c r="O48" s="14">
        <f>IF($A48="","",IFERROR($H48+$J48+$K48,0))</f>
        <v/>
      </c>
      <c r="P48" s="11" t="n"/>
      <c r="Q48" s="22" t="n"/>
      <c r="R48" s="16">
        <f>IF($A48="","",IF($P48="","À attribuer",IF($Q48="","À réclamer","Réclamé")))</f>
        <v/>
      </c>
      <c r="S48" s="16">
        <f>IF($A48="","",IF($D48="","PIÈCE MANQUANTE",IF(COUNTIF($D$6:$D$505,$D48)&gt;1,"DOUBLON","OK")))</f>
        <v/>
      </c>
      <c r="T48" s="14">
        <f>IF($A48="","",IFERROR($O48-($H48+$J48+$K48),0))</f>
        <v/>
      </c>
    </row>
    <row r="49">
      <c r="A49" s="11" t="n"/>
      <c r="B49" s="22" t="n"/>
      <c r="C49" s="11" t="n"/>
      <c r="D49" s="11" t="n"/>
      <c r="E49" s="11" t="n"/>
      <c r="F49" s="11" t="n"/>
      <c r="G49" s="11" t="n"/>
      <c r="H49" s="13" t="n"/>
      <c r="I49" s="11" t="n"/>
      <c r="J49" s="14">
        <f>IF($A49="","",IFERROR(ROUND($H49*VLOOKUP($I49,'Paramètres'!$A$6:$D$9,3,FALSE),2),0))</f>
        <v/>
      </c>
      <c r="K49" s="14">
        <f>IF($A49="","",IFERROR(ROUND($H49*VLOOKUP($I49,'Paramètres'!$A$6:$D$9,4,FALSE),2),0))</f>
        <v/>
      </c>
      <c r="L49" s="15" t="n"/>
      <c r="M49" s="14">
        <f>IF($A49="","",IFERROR(ROUND($J49*$L49,2),0))</f>
        <v/>
      </c>
      <c r="N49" s="14">
        <f>IF($A49="","",IFERROR(ROUND($K49*$L49,2),0))</f>
        <v/>
      </c>
      <c r="O49" s="14">
        <f>IF($A49="","",IFERROR($H49+$J49+$K49,0))</f>
        <v/>
      </c>
      <c r="P49" s="11" t="n"/>
      <c r="Q49" s="22" t="n"/>
      <c r="R49" s="16">
        <f>IF($A49="","",IF($P49="","À attribuer",IF($Q49="","À réclamer","Réclamé")))</f>
        <v/>
      </c>
      <c r="S49" s="16">
        <f>IF($A49="","",IF($D49="","PIÈCE MANQUANTE",IF(COUNTIF($D$6:$D$505,$D49)&gt;1,"DOUBLON","OK")))</f>
        <v/>
      </c>
      <c r="T49" s="14">
        <f>IF($A49="","",IFERROR($O49-($H49+$J49+$K49),0))</f>
        <v/>
      </c>
    </row>
    <row r="50">
      <c r="A50" s="11" t="n"/>
      <c r="B50" s="22" t="n"/>
      <c r="C50" s="11" t="n"/>
      <c r="D50" s="11" t="n"/>
      <c r="E50" s="11" t="n"/>
      <c r="F50" s="11" t="n"/>
      <c r="G50" s="11" t="n"/>
      <c r="H50" s="13" t="n"/>
      <c r="I50" s="11" t="n"/>
      <c r="J50" s="14">
        <f>IF($A50="","",IFERROR(ROUND($H50*VLOOKUP($I50,'Paramètres'!$A$6:$D$9,3,FALSE),2),0))</f>
        <v/>
      </c>
      <c r="K50" s="14">
        <f>IF($A50="","",IFERROR(ROUND($H50*VLOOKUP($I50,'Paramètres'!$A$6:$D$9,4,FALSE),2),0))</f>
        <v/>
      </c>
      <c r="L50" s="15" t="n"/>
      <c r="M50" s="14">
        <f>IF($A50="","",IFERROR(ROUND($J50*$L50,2),0))</f>
        <v/>
      </c>
      <c r="N50" s="14">
        <f>IF($A50="","",IFERROR(ROUND($K50*$L50,2),0))</f>
        <v/>
      </c>
      <c r="O50" s="14">
        <f>IF($A50="","",IFERROR($H50+$J50+$K50,0))</f>
        <v/>
      </c>
      <c r="P50" s="11" t="n"/>
      <c r="Q50" s="22" t="n"/>
      <c r="R50" s="16">
        <f>IF($A50="","",IF($P50="","À attribuer",IF($Q50="","À réclamer","Réclamé")))</f>
        <v/>
      </c>
      <c r="S50" s="16">
        <f>IF($A50="","",IF($D50="","PIÈCE MANQUANTE",IF(COUNTIF($D$6:$D$505,$D50)&gt;1,"DOUBLON","OK")))</f>
        <v/>
      </c>
      <c r="T50" s="14">
        <f>IF($A50="","",IFERROR($O50-($H50+$J50+$K50),0))</f>
        <v/>
      </c>
    </row>
    <row r="51">
      <c r="A51" s="11" t="n"/>
      <c r="B51" s="22" t="n"/>
      <c r="C51" s="11" t="n"/>
      <c r="D51" s="11" t="n"/>
      <c r="E51" s="11" t="n"/>
      <c r="F51" s="11" t="n"/>
      <c r="G51" s="11" t="n"/>
      <c r="H51" s="13" t="n"/>
      <c r="I51" s="11" t="n"/>
      <c r="J51" s="14">
        <f>IF($A51="","",IFERROR(ROUND($H51*VLOOKUP($I51,'Paramètres'!$A$6:$D$9,3,FALSE),2),0))</f>
        <v/>
      </c>
      <c r="K51" s="14">
        <f>IF($A51="","",IFERROR(ROUND($H51*VLOOKUP($I51,'Paramètres'!$A$6:$D$9,4,FALSE),2),0))</f>
        <v/>
      </c>
      <c r="L51" s="15" t="n"/>
      <c r="M51" s="14">
        <f>IF($A51="","",IFERROR(ROUND($J51*$L51,2),0))</f>
        <v/>
      </c>
      <c r="N51" s="14">
        <f>IF($A51="","",IFERROR(ROUND($K51*$L51,2),0))</f>
        <v/>
      </c>
      <c r="O51" s="14">
        <f>IF($A51="","",IFERROR($H51+$J51+$K51,0))</f>
        <v/>
      </c>
      <c r="P51" s="11" t="n"/>
      <c r="Q51" s="22" t="n"/>
      <c r="R51" s="16">
        <f>IF($A51="","",IF($P51="","À attribuer",IF($Q51="","À réclamer","Réclamé")))</f>
        <v/>
      </c>
      <c r="S51" s="16">
        <f>IF($A51="","",IF($D51="","PIÈCE MANQUANTE",IF(COUNTIF($D$6:$D$505,$D51)&gt;1,"DOUBLON","OK")))</f>
        <v/>
      </c>
      <c r="T51" s="14">
        <f>IF($A51="","",IFERROR($O51-($H51+$J51+$K51),0))</f>
        <v/>
      </c>
    </row>
    <row r="52">
      <c r="A52" s="11" t="n"/>
      <c r="B52" s="22" t="n"/>
      <c r="C52" s="11" t="n"/>
      <c r="D52" s="11" t="n"/>
      <c r="E52" s="11" t="n"/>
      <c r="F52" s="11" t="n"/>
      <c r="G52" s="11" t="n"/>
      <c r="H52" s="13" t="n"/>
      <c r="I52" s="11" t="n"/>
      <c r="J52" s="14">
        <f>IF($A52="","",IFERROR(ROUND($H52*VLOOKUP($I52,'Paramètres'!$A$6:$D$9,3,FALSE),2),0))</f>
        <v/>
      </c>
      <c r="K52" s="14">
        <f>IF($A52="","",IFERROR(ROUND($H52*VLOOKUP($I52,'Paramètres'!$A$6:$D$9,4,FALSE),2),0))</f>
        <v/>
      </c>
      <c r="L52" s="15" t="n"/>
      <c r="M52" s="14">
        <f>IF($A52="","",IFERROR(ROUND($J52*$L52,2),0))</f>
        <v/>
      </c>
      <c r="N52" s="14">
        <f>IF($A52="","",IFERROR(ROUND($K52*$L52,2),0))</f>
        <v/>
      </c>
      <c r="O52" s="14">
        <f>IF($A52="","",IFERROR($H52+$J52+$K52,0))</f>
        <v/>
      </c>
      <c r="P52" s="11" t="n"/>
      <c r="Q52" s="22" t="n"/>
      <c r="R52" s="16">
        <f>IF($A52="","",IF($P52="","À attribuer",IF($Q52="","À réclamer","Réclamé")))</f>
        <v/>
      </c>
      <c r="S52" s="16">
        <f>IF($A52="","",IF($D52="","PIÈCE MANQUANTE",IF(COUNTIF($D$6:$D$505,$D52)&gt;1,"DOUBLON","OK")))</f>
        <v/>
      </c>
      <c r="T52" s="14">
        <f>IF($A52="","",IFERROR($O52-($H52+$J52+$K52),0))</f>
        <v/>
      </c>
    </row>
    <row r="53">
      <c r="A53" s="11" t="n"/>
      <c r="B53" s="22" t="n"/>
      <c r="C53" s="11" t="n"/>
      <c r="D53" s="11" t="n"/>
      <c r="E53" s="11" t="n"/>
      <c r="F53" s="11" t="n"/>
      <c r="G53" s="11" t="n"/>
      <c r="H53" s="13" t="n"/>
      <c r="I53" s="11" t="n"/>
      <c r="J53" s="14">
        <f>IF($A53="","",IFERROR(ROUND($H53*VLOOKUP($I53,'Paramètres'!$A$6:$D$9,3,FALSE),2),0))</f>
        <v/>
      </c>
      <c r="K53" s="14">
        <f>IF($A53="","",IFERROR(ROUND($H53*VLOOKUP($I53,'Paramètres'!$A$6:$D$9,4,FALSE),2),0))</f>
        <v/>
      </c>
      <c r="L53" s="15" t="n"/>
      <c r="M53" s="14">
        <f>IF($A53="","",IFERROR(ROUND($J53*$L53,2),0))</f>
        <v/>
      </c>
      <c r="N53" s="14">
        <f>IF($A53="","",IFERROR(ROUND($K53*$L53,2),0))</f>
        <v/>
      </c>
      <c r="O53" s="14">
        <f>IF($A53="","",IFERROR($H53+$J53+$K53,0))</f>
        <v/>
      </c>
      <c r="P53" s="11" t="n"/>
      <c r="Q53" s="22" t="n"/>
      <c r="R53" s="16">
        <f>IF($A53="","",IF($P53="","À attribuer",IF($Q53="","À réclamer","Réclamé")))</f>
        <v/>
      </c>
      <c r="S53" s="16">
        <f>IF($A53="","",IF($D53="","PIÈCE MANQUANTE",IF(COUNTIF($D$6:$D$505,$D53)&gt;1,"DOUBLON","OK")))</f>
        <v/>
      </c>
      <c r="T53" s="14">
        <f>IF($A53="","",IFERROR($O53-($H53+$J53+$K53),0))</f>
        <v/>
      </c>
    </row>
    <row r="54">
      <c r="A54" s="11" t="n"/>
      <c r="B54" s="22" t="n"/>
      <c r="C54" s="11" t="n"/>
      <c r="D54" s="11" t="n"/>
      <c r="E54" s="11" t="n"/>
      <c r="F54" s="11" t="n"/>
      <c r="G54" s="11" t="n"/>
      <c r="H54" s="13" t="n"/>
      <c r="I54" s="11" t="n"/>
      <c r="J54" s="14">
        <f>IF($A54="","",IFERROR(ROUND($H54*VLOOKUP($I54,'Paramètres'!$A$6:$D$9,3,FALSE),2),0))</f>
        <v/>
      </c>
      <c r="K54" s="14">
        <f>IF($A54="","",IFERROR(ROUND($H54*VLOOKUP($I54,'Paramètres'!$A$6:$D$9,4,FALSE),2),0))</f>
        <v/>
      </c>
      <c r="L54" s="15" t="n"/>
      <c r="M54" s="14">
        <f>IF($A54="","",IFERROR(ROUND($J54*$L54,2),0))</f>
        <v/>
      </c>
      <c r="N54" s="14">
        <f>IF($A54="","",IFERROR(ROUND($K54*$L54,2),0))</f>
        <v/>
      </c>
      <c r="O54" s="14">
        <f>IF($A54="","",IFERROR($H54+$J54+$K54,0))</f>
        <v/>
      </c>
      <c r="P54" s="11" t="n"/>
      <c r="Q54" s="22" t="n"/>
      <c r="R54" s="16">
        <f>IF($A54="","",IF($P54="","À attribuer",IF($Q54="","À réclamer","Réclamé")))</f>
        <v/>
      </c>
      <c r="S54" s="16">
        <f>IF($A54="","",IF($D54="","PIÈCE MANQUANTE",IF(COUNTIF($D$6:$D$505,$D54)&gt;1,"DOUBLON","OK")))</f>
        <v/>
      </c>
      <c r="T54" s="14">
        <f>IF($A54="","",IFERROR($O54-($H54+$J54+$K54),0))</f>
        <v/>
      </c>
    </row>
    <row r="55">
      <c r="A55" s="11" t="n"/>
      <c r="B55" s="22" t="n"/>
      <c r="C55" s="11" t="n"/>
      <c r="D55" s="11" t="n"/>
      <c r="E55" s="11" t="n"/>
      <c r="F55" s="11" t="n"/>
      <c r="G55" s="11" t="n"/>
      <c r="H55" s="13" t="n"/>
      <c r="I55" s="11" t="n"/>
      <c r="J55" s="14">
        <f>IF($A55="","",IFERROR(ROUND($H55*VLOOKUP($I55,'Paramètres'!$A$6:$D$9,3,FALSE),2),0))</f>
        <v/>
      </c>
      <c r="K55" s="14">
        <f>IF($A55="","",IFERROR(ROUND($H55*VLOOKUP($I55,'Paramètres'!$A$6:$D$9,4,FALSE),2),0))</f>
        <v/>
      </c>
      <c r="L55" s="15" t="n"/>
      <c r="M55" s="14">
        <f>IF($A55="","",IFERROR(ROUND($J55*$L55,2),0))</f>
        <v/>
      </c>
      <c r="N55" s="14">
        <f>IF($A55="","",IFERROR(ROUND($K55*$L55,2),0))</f>
        <v/>
      </c>
      <c r="O55" s="14">
        <f>IF($A55="","",IFERROR($H55+$J55+$K55,0))</f>
        <v/>
      </c>
      <c r="P55" s="11" t="n"/>
      <c r="Q55" s="22" t="n"/>
      <c r="R55" s="16">
        <f>IF($A55="","",IF($P55="","À attribuer",IF($Q55="","À réclamer","Réclamé")))</f>
        <v/>
      </c>
      <c r="S55" s="16">
        <f>IF($A55="","",IF($D55="","PIÈCE MANQUANTE",IF(COUNTIF($D$6:$D$505,$D55)&gt;1,"DOUBLON","OK")))</f>
        <v/>
      </c>
      <c r="T55" s="14">
        <f>IF($A55="","",IFERROR($O55-($H55+$J55+$K55),0))</f>
        <v/>
      </c>
    </row>
    <row r="56">
      <c r="A56" s="11" t="n"/>
      <c r="B56" s="22" t="n"/>
      <c r="C56" s="11" t="n"/>
      <c r="D56" s="11" t="n"/>
      <c r="E56" s="11" t="n"/>
      <c r="F56" s="11" t="n"/>
      <c r="G56" s="11" t="n"/>
      <c r="H56" s="13" t="n"/>
      <c r="I56" s="11" t="n"/>
      <c r="J56" s="14">
        <f>IF($A56="","",IFERROR(ROUND($H56*VLOOKUP($I56,'Paramètres'!$A$6:$D$9,3,FALSE),2),0))</f>
        <v/>
      </c>
      <c r="K56" s="14">
        <f>IF($A56="","",IFERROR(ROUND($H56*VLOOKUP($I56,'Paramètres'!$A$6:$D$9,4,FALSE),2),0))</f>
        <v/>
      </c>
      <c r="L56" s="15" t="n"/>
      <c r="M56" s="14">
        <f>IF($A56="","",IFERROR(ROUND($J56*$L56,2),0))</f>
        <v/>
      </c>
      <c r="N56" s="14">
        <f>IF($A56="","",IFERROR(ROUND($K56*$L56,2),0))</f>
        <v/>
      </c>
      <c r="O56" s="14">
        <f>IF($A56="","",IFERROR($H56+$J56+$K56,0))</f>
        <v/>
      </c>
      <c r="P56" s="11" t="n"/>
      <c r="Q56" s="22" t="n"/>
      <c r="R56" s="16">
        <f>IF($A56="","",IF($P56="","À attribuer",IF($Q56="","À réclamer","Réclamé")))</f>
        <v/>
      </c>
      <c r="S56" s="16">
        <f>IF($A56="","",IF($D56="","PIÈCE MANQUANTE",IF(COUNTIF($D$6:$D$505,$D56)&gt;1,"DOUBLON","OK")))</f>
        <v/>
      </c>
      <c r="T56" s="14">
        <f>IF($A56="","",IFERROR($O56-($H56+$J56+$K56),0))</f>
        <v/>
      </c>
    </row>
    <row r="57">
      <c r="A57" s="11" t="n"/>
      <c r="B57" s="22" t="n"/>
      <c r="C57" s="11" t="n"/>
      <c r="D57" s="11" t="n"/>
      <c r="E57" s="11" t="n"/>
      <c r="F57" s="11" t="n"/>
      <c r="G57" s="11" t="n"/>
      <c r="H57" s="13" t="n"/>
      <c r="I57" s="11" t="n"/>
      <c r="J57" s="14">
        <f>IF($A57="","",IFERROR(ROUND($H57*VLOOKUP($I57,'Paramètres'!$A$6:$D$9,3,FALSE),2),0))</f>
        <v/>
      </c>
      <c r="K57" s="14">
        <f>IF($A57="","",IFERROR(ROUND($H57*VLOOKUP($I57,'Paramètres'!$A$6:$D$9,4,FALSE),2),0))</f>
        <v/>
      </c>
      <c r="L57" s="15" t="n"/>
      <c r="M57" s="14">
        <f>IF($A57="","",IFERROR(ROUND($J57*$L57,2),0))</f>
        <v/>
      </c>
      <c r="N57" s="14">
        <f>IF($A57="","",IFERROR(ROUND($K57*$L57,2),0))</f>
        <v/>
      </c>
      <c r="O57" s="14">
        <f>IF($A57="","",IFERROR($H57+$J57+$K57,0))</f>
        <v/>
      </c>
      <c r="P57" s="11" t="n"/>
      <c r="Q57" s="22" t="n"/>
      <c r="R57" s="16">
        <f>IF($A57="","",IF($P57="","À attribuer",IF($Q57="","À réclamer","Réclamé")))</f>
        <v/>
      </c>
      <c r="S57" s="16">
        <f>IF($A57="","",IF($D57="","PIÈCE MANQUANTE",IF(COUNTIF($D$6:$D$505,$D57)&gt;1,"DOUBLON","OK")))</f>
        <v/>
      </c>
      <c r="T57" s="14">
        <f>IF($A57="","",IFERROR($O57-($H57+$J57+$K57),0))</f>
        <v/>
      </c>
    </row>
    <row r="58">
      <c r="A58" s="11" t="n"/>
      <c r="B58" s="22" t="n"/>
      <c r="C58" s="11" t="n"/>
      <c r="D58" s="11" t="n"/>
      <c r="E58" s="11" t="n"/>
      <c r="F58" s="11" t="n"/>
      <c r="G58" s="11" t="n"/>
      <c r="H58" s="13" t="n"/>
      <c r="I58" s="11" t="n"/>
      <c r="J58" s="14">
        <f>IF($A58="","",IFERROR(ROUND($H58*VLOOKUP($I58,'Paramètres'!$A$6:$D$9,3,FALSE),2),0))</f>
        <v/>
      </c>
      <c r="K58" s="14">
        <f>IF($A58="","",IFERROR(ROUND($H58*VLOOKUP($I58,'Paramètres'!$A$6:$D$9,4,FALSE),2),0))</f>
        <v/>
      </c>
      <c r="L58" s="15" t="n"/>
      <c r="M58" s="14">
        <f>IF($A58="","",IFERROR(ROUND($J58*$L58,2),0))</f>
        <v/>
      </c>
      <c r="N58" s="14">
        <f>IF($A58="","",IFERROR(ROUND($K58*$L58,2),0))</f>
        <v/>
      </c>
      <c r="O58" s="14">
        <f>IF($A58="","",IFERROR($H58+$J58+$K58,0))</f>
        <v/>
      </c>
      <c r="P58" s="11" t="n"/>
      <c r="Q58" s="22" t="n"/>
      <c r="R58" s="16">
        <f>IF($A58="","",IF($P58="","À attribuer",IF($Q58="","À réclamer","Réclamé")))</f>
        <v/>
      </c>
      <c r="S58" s="16">
        <f>IF($A58="","",IF($D58="","PIÈCE MANQUANTE",IF(COUNTIF($D$6:$D$505,$D58)&gt;1,"DOUBLON","OK")))</f>
        <v/>
      </c>
      <c r="T58" s="14">
        <f>IF($A58="","",IFERROR($O58-($H58+$J58+$K58),0))</f>
        <v/>
      </c>
    </row>
    <row r="59">
      <c r="A59" s="11" t="n"/>
      <c r="B59" s="22" t="n"/>
      <c r="C59" s="11" t="n"/>
      <c r="D59" s="11" t="n"/>
      <c r="E59" s="11" t="n"/>
      <c r="F59" s="11" t="n"/>
      <c r="G59" s="11" t="n"/>
      <c r="H59" s="13" t="n"/>
      <c r="I59" s="11" t="n"/>
      <c r="J59" s="14">
        <f>IF($A59="","",IFERROR(ROUND($H59*VLOOKUP($I59,'Paramètres'!$A$6:$D$9,3,FALSE),2),0))</f>
        <v/>
      </c>
      <c r="K59" s="14">
        <f>IF($A59="","",IFERROR(ROUND($H59*VLOOKUP($I59,'Paramètres'!$A$6:$D$9,4,FALSE),2),0))</f>
        <v/>
      </c>
      <c r="L59" s="15" t="n"/>
      <c r="M59" s="14">
        <f>IF($A59="","",IFERROR(ROUND($J59*$L59,2),0))</f>
        <v/>
      </c>
      <c r="N59" s="14">
        <f>IF($A59="","",IFERROR(ROUND($K59*$L59,2),0))</f>
        <v/>
      </c>
      <c r="O59" s="14">
        <f>IF($A59="","",IFERROR($H59+$J59+$K59,0))</f>
        <v/>
      </c>
      <c r="P59" s="11" t="n"/>
      <c r="Q59" s="22" t="n"/>
      <c r="R59" s="16">
        <f>IF($A59="","",IF($P59="","À attribuer",IF($Q59="","À réclamer","Réclamé")))</f>
        <v/>
      </c>
      <c r="S59" s="16">
        <f>IF($A59="","",IF($D59="","PIÈCE MANQUANTE",IF(COUNTIF($D$6:$D$505,$D59)&gt;1,"DOUBLON","OK")))</f>
        <v/>
      </c>
      <c r="T59" s="14">
        <f>IF($A59="","",IFERROR($O59-($H59+$J59+$K59),0))</f>
        <v/>
      </c>
    </row>
    <row r="60">
      <c r="A60" s="11" t="n"/>
      <c r="B60" s="22" t="n"/>
      <c r="C60" s="11" t="n"/>
      <c r="D60" s="11" t="n"/>
      <c r="E60" s="11" t="n"/>
      <c r="F60" s="11" t="n"/>
      <c r="G60" s="11" t="n"/>
      <c r="H60" s="13" t="n"/>
      <c r="I60" s="11" t="n"/>
      <c r="J60" s="14">
        <f>IF($A60="","",IFERROR(ROUND($H60*VLOOKUP($I60,'Paramètres'!$A$6:$D$9,3,FALSE),2),0))</f>
        <v/>
      </c>
      <c r="K60" s="14">
        <f>IF($A60="","",IFERROR(ROUND($H60*VLOOKUP($I60,'Paramètres'!$A$6:$D$9,4,FALSE),2),0))</f>
        <v/>
      </c>
      <c r="L60" s="15" t="n"/>
      <c r="M60" s="14">
        <f>IF($A60="","",IFERROR(ROUND($J60*$L60,2),0))</f>
        <v/>
      </c>
      <c r="N60" s="14">
        <f>IF($A60="","",IFERROR(ROUND($K60*$L60,2),0))</f>
        <v/>
      </c>
      <c r="O60" s="14">
        <f>IF($A60="","",IFERROR($H60+$J60+$K60,0))</f>
        <v/>
      </c>
      <c r="P60" s="11" t="n"/>
      <c r="Q60" s="22" t="n"/>
      <c r="R60" s="16">
        <f>IF($A60="","",IF($P60="","À attribuer",IF($Q60="","À réclamer","Réclamé")))</f>
        <v/>
      </c>
      <c r="S60" s="16">
        <f>IF($A60="","",IF($D60="","PIÈCE MANQUANTE",IF(COUNTIF($D$6:$D$505,$D60)&gt;1,"DOUBLON","OK")))</f>
        <v/>
      </c>
      <c r="T60" s="14">
        <f>IF($A60="","",IFERROR($O60-($H60+$J60+$K60),0))</f>
        <v/>
      </c>
    </row>
    <row r="61">
      <c r="A61" s="11" t="n"/>
      <c r="B61" s="22" t="n"/>
      <c r="C61" s="11" t="n"/>
      <c r="D61" s="11" t="n"/>
      <c r="E61" s="11" t="n"/>
      <c r="F61" s="11" t="n"/>
      <c r="G61" s="11" t="n"/>
      <c r="H61" s="13" t="n"/>
      <c r="I61" s="11" t="n"/>
      <c r="J61" s="14">
        <f>IF($A61="","",IFERROR(ROUND($H61*VLOOKUP($I61,'Paramètres'!$A$6:$D$9,3,FALSE),2),0))</f>
        <v/>
      </c>
      <c r="K61" s="14">
        <f>IF($A61="","",IFERROR(ROUND($H61*VLOOKUP($I61,'Paramètres'!$A$6:$D$9,4,FALSE),2),0))</f>
        <v/>
      </c>
      <c r="L61" s="15" t="n"/>
      <c r="M61" s="14">
        <f>IF($A61="","",IFERROR(ROUND($J61*$L61,2),0))</f>
        <v/>
      </c>
      <c r="N61" s="14">
        <f>IF($A61="","",IFERROR(ROUND($K61*$L61,2),0))</f>
        <v/>
      </c>
      <c r="O61" s="14">
        <f>IF($A61="","",IFERROR($H61+$J61+$K61,0))</f>
        <v/>
      </c>
      <c r="P61" s="11" t="n"/>
      <c r="Q61" s="22" t="n"/>
      <c r="R61" s="16">
        <f>IF($A61="","",IF($P61="","À attribuer",IF($Q61="","À réclamer","Réclamé")))</f>
        <v/>
      </c>
      <c r="S61" s="16">
        <f>IF($A61="","",IF($D61="","PIÈCE MANQUANTE",IF(COUNTIF($D$6:$D$505,$D61)&gt;1,"DOUBLON","OK")))</f>
        <v/>
      </c>
      <c r="T61" s="14">
        <f>IF($A61="","",IFERROR($O61-($H61+$J61+$K61),0))</f>
        <v/>
      </c>
    </row>
    <row r="62">
      <c r="A62" s="11" t="n"/>
      <c r="B62" s="22" t="n"/>
      <c r="C62" s="11" t="n"/>
      <c r="D62" s="11" t="n"/>
      <c r="E62" s="11" t="n"/>
      <c r="F62" s="11" t="n"/>
      <c r="G62" s="11" t="n"/>
      <c r="H62" s="13" t="n"/>
      <c r="I62" s="11" t="n"/>
      <c r="J62" s="14">
        <f>IF($A62="","",IFERROR(ROUND($H62*VLOOKUP($I62,'Paramètres'!$A$6:$D$9,3,FALSE),2),0))</f>
        <v/>
      </c>
      <c r="K62" s="14">
        <f>IF($A62="","",IFERROR(ROUND($H62*VLOOKUP($I62,'Paramètres'!$A$6:$D$9,4,FALSE),2),0))</f>
        <v/>
      </c>
      <c r="L62" s="15" t="n"/>
      <c r="M62" s="14">
        <f>IF($A62="","",IFERROR(ROUND($J62*$L62,2),0))</f>
        <v/>
      </c>
      <c r="N62" s="14">
        <f>IF($A62="","",IFERROR(ROUND($K62*$L62,2),0))</f>
        <v/>
      </c>
      <c r="O62" s="14">
        <f>IF($A62="","",IFERROR($H62+$J62+$K62,0))</f>
        <v/>
      </c>
      <c r="P62" s="11" t="n"/>
      <c r="Q62" s="22" t="n"/>
      <c r="R62" s="16">
        <f>IF($A62="","",IF($P62="","À attribuer",IF($Q62="","À réclamer","Réclamé")))</f>
        <v/>
      </c>
      <c r="S62" s="16">
        <f>IF($A62="","",IF($D62="","PIÈCE MANQUANTE",IF(COUNTIF($D$6:$D$505,$D62)&gt;1,"DOUBLON","OK")))</f>
        <v/>
      </c>
      <c r="T62" s="14">
        <f>IF($A62="","",IFERROR($O62-($H62+$J62+$K62),0))</f>
        <v/>
      </c>
    </row>
    <row r="63">
      <c r="A63" s="11" t="n"/>
      <c r="B63" s="22" t="n"/>
      <c r="C63" s="11" t="n"/>
      <c r="D63" s="11" t="n"/>
      <c r="E63" s="11" t="n"/>
      <c r="F63" s="11" t="n"/>
      <c r="G63" s="11" t="n"/>
      <c r="H63" s="13" t="n"/>
      <c r="I63" s="11" t="n"/>
      <c r="J63" s="14">
        <f>IF($A63="","",IFERROR(ROUND($H63*VLOOKUP($I63,'Paramètres'!$A$6:$D$9,3,FALSE),2),0))</f>
        <v/>
      </c>
      <c r="K63" s="14">
        <f>IF($A63="","",IFERROR(ROUND($H63*VLOOKUP($I63,'Paramètres'!$A$6:$D$9,4,FALSE),2),0))</f>
        <v/>
      </c>
      <c r="L63" s="15" t="n"/>
      <c r="M63" s="14">
        <f>IF($A63="","",IFERROR(ROUND($J63*$L63,2),0))</f>
        <v/>
      </c>
      <c r="N63" s="14">
        <f>IF($A63="","",IFERROR(ROUND($K63*$L63,2),0))</f>
        <v/>
      </c>
      <c r="O63" s="14">
        <f>IF($A63="","",IFERROR($H63+$J63+$K63,0))</f>
        <v/>
      </c>
      <c r="P63" s="11" t="n"/>
      <c r="Q63" s="22" t="n"/>
      <c r="R63" s="16">
        <f>IF($A63="","",IF($P63="","À attribuer",IF($Q63="","À réclamer","Réclamé")))</f>
        <v/>
      </c>
      <c r="S63" s="16">
        <f>IF($A63="","",IF($D63="","PIÈCE MANQUANTE",IF(COUNTIF($D$6:$D$505,$D63)&gt;1,"DOUBLON","OK")))</f>
        <v/>
      </c>
      <c r="T63" s="14">
        <f>IF($A63="","",IFERROR($O63-($H63+$J63+$K63),0))</f>
        <v/>
      </c>
    </row>
    <row r="64">
      <c r="A64" s="11" t="n"/>
      <c r="B64" s="22" t="n"/>
      <c r="C64" s="11" t="n"/>
      <c r="D64" s="11" t="n"/>
      <c r="E64" s="11" t="n"/>
      <c r="F64" s="11" t="n"/>
      <c r="G64" s="11" t="n"/>
      <c r="H64" s="13" t="n"/>
      <c r="I64" s="11" t="n"/>
      <c r="J64" s="14">
        <f>IF($A64="","",IFERROR(ROUND($H64*VLOOKUP($I64,'Paramètres'!$A$6:$D$9,3,FALSE),2),0))</f>
        <v/>
      </c>
      <c r="K64" s="14">
        <f>IF($A64="","",IFERROR(ROUND($H64*VLOOKUP($I64,'Paramètres'!$A$6:$D$9,4,FALSE),2),0))</f>
        <v/>
      </c>
      <c r="L64" s="15" t="n"/>
      <c r="M64" s="14">
        <f>IF($A64="","",IFERROR(ROUND($J64*$L64,2),0))</f>
        <v/>
      </c>
      <c r="N64" s="14">
        <f>IF($A64="","",IFERROR(ROUND($K64*$L64,2),0))</f>
        <v/>
      </c>
      <c r="O64" s="14">
        <f>IF($A64="","",IFERROR($H64+$J64+$K64,0))</f>
        <v/>
      </c>
      <c r="P64" s="11" t="n"/>
      <c r="Q64" s="22" t="n"/>
      <c r="R64" s="16">
        <f>IF($A64="","",IF($P64="","À attribuer",IF($Q64="","À réclamer","Réclamé")))</f>
        <v/>
      </c>
      <c r="S64" s="16">
        <f>IF($A64="","",IF($D64="","PIÈCE MANQUANTE",IF(COUNTIF($D$6:$D$505,$D64)&gt;1,"DOUBLON","OK")))</f>
        <v/>
      </c>
      <c r="T64" s="14">
        <f>IF($A64="","",IFERROR($O64-($H64+$J64+$K64),0))</f>
        <v/>
      </c>
    </row>
    <row r="65">
      <c r="A65" s="11" t="n"/>
      <c r="B65" s="22" t="n"/>
      <c r="C65" s="11" t="n"/>
      <c r="D65" s="11" t="n"/>
      <c r="E65" s="11" t="n"/>
      <c r="F65" s="11" t="n"/>
      <c r="G65" s="11" t="n"/>
      <c r="H65" s="13" t="n"/>
      <c r="I65" s="11" t="n"/>
      <c r="J65" s="14">
        <f>IF($A65="","",IFERROR(ROUND($H65*VLOOKUP($I65,'Paramètres'!$A$6:$D$9,3,FALSE),2),0))</f>
        <v/>
      </c>
      <c r="K65" s="14">
        <f>IF($A65="","",IFERROR(ROUND($H65*VLOOKUP($I65,'Paramètres'!$A$6:$D$9,4,FALSE),2),0))</f>
        <v/>
      </c>
      <c r="L65" s="15" t="n"/>
      <c r="M65" s="14">
        <f>IF($A65="","",IFERROR(ROUND($J65*$L65,2),0))</f>
        <v/>
      </c>
      <c r="N65" s="14">
        <f>IF($A65="","",IFERROR(ROUND($K65*$L65,2),0))</f>
        <v/>
      </c>
      <c r="O65" s="14">
        <f>IF($A65="","",IFERROR($H65+$J65+$K65,0))</f>
        <v/>
      </c>
      <c r="P65" s="11" t="n"/>
      <c r="Q65" s="22" t="n"/>
      <c r="R65" s="16">
        <f>IF($A65="","",IF($P65="","À attribuer",IF($Q65="","À réclamer","Réclamé")))</f>
        <v/>
      </c>
      <c r="S65" s="16">
        <f>IF($A65="","",IF($D65="","PIÈCE MANQUANTE",IF(COUNTIF($D$6:$D$505,$D65)&gt;1,"DOUBLON","OK")))</f>
        <v/>
      </c>
      <c r="T65" s="14">
        <f>IF($A65="","",IFERROR($O65-($H65+$J65+$K65),0))</f>
        <v/>
      </c>
    </row>
    <row r="66">
      <c r="A66" s="11" t="n"/>
      <c r="B66" s="22" t="n"/>
      <c r="C66" s="11" t="n"/>
      <c r="D66" s="11" t="n"/>
      <c r="E66" s="11" t="n"/>
      <c r="F66" s="11" t="n"/>
      <c r="G66" s="11" t="n"/>
      <c r="H66" s="13" t="n"/>
      <c r="I66" s="11" t="n"/>
      <c r="J66" s="14">
        <f>IF($A66="","",IFERROR(ROUND($H66*VLOOKUP($I66,'Paramètres'!$A$6:$D$9,3,FALSE),2),0))</f>
        <v/>
      </c>
      <c r="K66" s="14">
        <f>IF($A66="","",IFERROR(ROUND($H66*VLOOKUP($I66,'Paramètres'!$A$6:$D$9,4,FALSE),2),0))</f>
        <v/>
      </c>
      <c r="L66" s="15" t="n"/>
      <c r="M66" s="14">
        <f>IF($A66="","",IFERROR(ROUND($J66*$L66,2),0))</f>
        <v/>
      </c>
      <c r="N66" s="14">
        <f>IF($A66="","",IFERROR(ROUND($K66*$L66,2),0))</f>
        <v/>
      </c>
      <c r="O66" s="14">
        <f>IF($A66="","",IFERROR($H66+$J66+$K66,0))</f>
        <v/>
      </c>
      <c r="P66" s="11" t="n"/>
      <c r="Q66" s="22" t="n"/>
      <c r="R66" s="16">
        <f>IF($A66="","",IF($P66="","À attribuer",IF($Q66="","À réclamer","Réclamé")))</f>
        <v/>
      </c>
      <c r="S66" s="16">
        <f>IF($A66="","",IF($D66="","PIÈCE MANQUANTE",IF(COUNTIF($D$6:$D$505,$D66)&gt;1,"DOUBLON","OK")))</f>
        <v/>
      </c>
      <c r="T66" s="14">
        <f>IF($A66="","",IFERROR($O66-($H66+$J66+$K66),0))</f>
        <v/>
      </c>
    </row>
    <row r="67">
      <c r="A67" s="11" t="n"/>
      <c r="B67" s="22" t="n"/>
      <c r="C67" s="11" t="n"/>
      <c r="D67" s="11" t="n"/>
      <c r="E67" s="11" t="n"/>
      <c r="F67" s="11" t="n"/>
      <c r="G67" s="11" t="n"/>
      <c r="H67" s="13" t="n"/>
      <c r="I67" s="11" t="n"/>
      <c r="J67" s="14">
        <f>IF($A67="","",IFERROR(ROUND($H67*VLOOKUP($I67,'Paramètres'!$A$6:$D$9,3,FALSE),2),0))</f>
        <v/>
      </c>
      <c r="K67" s="14">
        <f>IF($A67="","",IFERROR(ROUND($H67*VLOOKUP($I67,'Paramètres'!$A$6:$D$9,4,FALSE),2),0))</f>
        <v/>
      </c>
      <c r="L67" s="15" t="n"/>
      <c r="M67" s="14">
        <f>IF($A67="","",IFERROR(ROUND($J67*$L67,2),0))</f>
        <v/>
      </c>
      <c r="N67" s="14">
        <f>IF($A67="","",IFERROR(ROUND($K67*$L67,2),0))</f>
        <v/>
      </c>
      <c r="O67" s="14">
        <f>IF($A67="","",IFERROR($H67+$J67+$K67,0))</f>
        <v/>
      </c>
      <c r="P67" s="11" t="n"/>
      <c r="Q67" s="22" t="n"/>
      <c r="R67" s="16">
        <f>IF($A67="","",IF($P67="","À attribuer",IF($Q67="","À réclamer","Réclamé")))</f>
        <v/>
      </c>
      <c r="S67" s="16">
        <f>IF($A67="","",IF($D67="","PIÈCE MANQUANTE",IF(COUNTIF($D$6:$D$505,$D67)&gt;1,"DOUBLON","OK")))</f>
        <v/>
      </c>
      <c r="T67" s="14">
        <f>IF($A67="","",IFERROR($O67-($H67+$J67+$K67),0))</f>
        <v/>
      </c>
    </row>
    <row r="68">
      <c r="A68" s="11" t="n"/>
      <c r="B68" s="22" t="n"/>
      <c r="C68" s="11" t="n"/>
      <c r="D68" s="11" t="n"/>
      <c r="E68" s="11" t="n"/>
      <c r="F68" s="11" t="n"/>
      <c r="G68" s="11" t="n"/>
      <c r="H68" s="13" t="n"/>
      <c r="I68" s="11" t="n"/>
      <c r="J68" s="14">
        <f>IF($A68="","",IFERROR(ROUND($H68*VLOOKUP($I68,'Paramètres'!$A$6:$D$9,3,FALSE),2),0))</f>
        <v/>
      </c>
      <c r="K68" s="14">
        <f>IF($A68="","",IFERROR(ROUND($H68*VLOOKUP($I68,'Paramètres'!$A$6:$D$9,4,FALSE),2),0))</f>
        <v/>
      </c>
      <c r="L68" s="15" t="n"/>
      <c r="M68" s="14">
        <f>IF($A68="","",IFERROR(ROUND($J68*$L68,2),0))</f>
        <v/>
      </c>
      <c r="N68" s="14">
        <f>IF($A68="","",IFERROR(ROUND($K68*$L68,2),0))</f>
        <v/>
      </c>
      <c r="O68" s="14">
        <f>IF($A68="","",IFERROR($H68+$J68+$K68,0))</f>
        <v/>
      </c>
      <c r="P68" s="11" t="n"/>
      <c r="Q68" s="22" t="n"/>
      <c r="R68" s="16">
        <f>IF($A68="","",IF($P68="","À attribuer",IF($Q68="","À réclamer","Réclamé")))</f>
        <v/>
      </c>
      <c r="S68" s="16">
        <f>IF($A68="","",IF($D68="","PIÈCE MANQUANTE",IF(COUNTIF($D$6:$D$505,$D68)&gt;1,"DOUBLON","OK")))</f>
        <v/>
      </c>
      <c r="T68" s="14">
        <f>IF($A68="","",IFERROR($O68-($H68+$J68+$K68),0))</f>
        <v/>
      </c>
    </row>
    <row r="69">
      <c r="A69" s="11" t="n"/>
      <c r="B69" s="22" t="n"/>
      <c r="C69" s="11" t="n"/>
      <c r="D69" s="11" t="n"/>
      <c r="E69" s="11" t="n"/>
      <c r="F69" s="11" t="n"/>
      <c r="G69" s="11" t="n"/>
      <c r="H69" s="13" t="n"/>
      <c r="I69" s="11" t="n"/>
      <c r="J69" s="14">
        <f>IF($A69="","",IFERROR(ROUND($H69*VLOOKUP($I69,'Paramètres'!$A$6:$D$9,3,FALSE),2),0))</f>
        <v/>
      </c>
      <c r="K69" s="14">
        <f>IF($A69="","",IFERROR(ROUND($H69*VLOOKUP($I69,'Paramètres'!$A$6:$D$9,4,FALSE),2),0))</f>
        <v/>
      </c>
      <c r="L69" s="15" t="n"/>
      <c r="M69" s="14">
        <f>IF($A69="","",IFERROR(ROUND($J69*$L69,2),0))</f>
        <v/>
      </c>
      <c r="N69" s="14">
        <f>IF($A69="","",IFERROR(ROUND($K69*$L69,2),0))</f>
        <v/>
      </c>
      <c r="O69" s="14">
        <f>IF($A69="","",IFERROR($H69+$J69+$K69,0))</f>
        <v/>
      </c>
      <c r="P69" s="11" t="n"/>
      <c r="Q69" s="22" t="n"/>
      <c r="R69" s="16">
        <f>IF($A69="","",IF($P69="","À attribuer",IF($Q69="","À réclamer","Réclamé")))</f>
        <v/>
      </c>
      <c r="S69" s="16">
        <f>IF($A69="","",IF($D69="","PIÈCE MANQUANTE",IF(COUNTIF($D$6:$D$505,$D69)&gt;1,"DOUBLON","OK")))</f>
        <v/>
      </c>
      <c r="T69" s="14">
        <f>IF($A69="","",IFERROR($O69-($H69+$J69+$K69),0))</f>
        <v/>
      </c>
    </row>
    <row r="70">
      <c r="A70" s="11" t="n"/>
      <c r="B70" s="22" t="n"/>
      <c r="C70" s="11" t="n"/>
      <c r="D70" s="11" t="n"/>
      <c r="E70" s="11" t="n"/>
      <c r="F70" s="11" t="n"/>
      <c r="G70" s="11" t="n"/>
      <c r="H70" s="13" t="n"/>
      <c r="I70" s="11" t="n"/>
      <c r="J70" s="14">
        <f>IF($A70="","",IFERROR(ROUND($H70*VLOOKUP($I70,'Paramètres'!$A$6:$D$9,3,FALSE),2),0))</f>
        <v/>
      </c>
      <c r="K70" s="14">
        <f>IF($A70="","",IFERROR(ROUND($H70*VLOOKUP($I70,'Paramètres'!$A$6:$D$9,4,FALSE),2),0))</f>
        <v/>
      </c>
      <c r="L70" s="15" t="n"/>
      <c r="M70" s="14">
        <f>IF($A70="","",IFERROR(ROUND($J70*$L70,2),0))</f>
        <v/>
      </c>
      <c r="N70" s="14">
        <f>IF($A70="","",IFERROR(ROUND($K70*$L70,2),0))</f>
        <v/>
      </c>
      <c r="O70" s="14">
        <f>IF($A70="","",IFERROR($H70+$J70+$K70,0))</f>
        <v/>
      </c>
      <c r="P70" s="11" t="n"/>
      <c r="Q70" s="22" t="n"/>
      <c r="R70" s="16">
        <f>IF($A70="","",IF($P70="","À attribuer",IF($Q70="","À réclamer","Réclamé")))</f>
        <v/>
      </c>
      <c r="S70" s="16">
        <f>IF($A70="","",IF($D70="","PIÈCE MANQUANTE",IF(COUNTIF($D$6:$D$505,$D70)&gt;1,"DOUBLON","OK")))</f>
        <v/>
      </c>
      <c r="T70" s="14">
        <f>IF($A70="","",IFERROR($O70-($H70+$J70+$K70),0))</f>
        <v/>
      </c>
    </row>
    <row r="71">
      <c r="A71" s="11" t="n"/>
      <c r="B71" s="22" t="n"/>
      <c r="C71" s="11" t="n"/>
      <c r="D71" s="11" t="n"/>
      <c r="E71" s="11" t="n"/>
      <c r="F71" s="11" t="n"/>
      <c r="G71" s="11" t="n"/>
      <c r="H71" s="13" t="n"/>
      <c r="I71" s="11" t="n"/>
      <c r="J71" s="14">
        <f>IF($A71="","",IFERROR(ROUND($H71*VLOOKUP($I71,'Paramètres'!$A$6:$D$9,3,FALSE),2),0))</f>
        <v/>
      </c>
      <c r="K71" s="14">
        <f>IF($A71="","",IFERROR(ROUND($H71*VLOOKUP($I71,'Paramètres'!$A$6:$D$9,4,FALSE),2),0))</f>
        <v/>
      </c>
      <c r="L71" s="15" t="n"/>
      <c r="M71" s="14">
        <f>IF($A71="","",IFERROR(ROUND($J71*$L71,2),0))</f>
        <v/>
      </c>
      <c r="N71" s="14">
        <f>IF($A71="","",IFERROR(ROUND($K71*$L71,2),0))</f>
        <v/>
      </c>
      <c r="O71" s="14">
        <f>IF($A71="","",IFERROR($H71+$J71+$K71,0))</f>
        <v/>
      </c>
      <c r="P71" s="11" t="n"/>
      <c r="Q71" s="22" t="n"/>
      <c r="R71" s="16">
        <f>IF($A71="","",IF($P71="","À attribuer",IF($Q71="","À réclamer","Réclamé")))</f>
        <v/>
      </c>
      <c r="S71" s="16">
        <f>IF($A71="","",IF($D71="","PIÈCE MANQUANTE",IF(COUNTIF($D$6:$D$505,$D71)&gt;1,"DOUBLON","OK")))</f>
        <v/>
      </c>
      <c r="T71" s="14">
        <f>IF($A71="","",IFERROR($O71-($H71+$J71+$K71),0))</f>
        <v/>
      </c>
    </row>
    <row r="72">
      <c r="A72" s="11" t="n"/>
      <c r="B72" s="22" t="n"/>
      <c r="C72" s="11" t="n"/>
      <c r="D72" s="11" t="n"/>
      <c r="E72" s="11" t="n"/>
      <c r="F72" s="11" t="n"/>
      <c r="G72" s="11" t="n"/>
      <c r="H72" s="13" t="n"/>
      <c r="I72" s="11" t="n"/>
      <c r="J72" s="14">
        <f>IF($A72="","",IFERROR(ROUND($H72*VLOOKUP($I72,'Paramètres'!$A$6:$D$9,3,FALSE),2),0))</f>
        <v/>
      </c>
      <c r="K72" s="14">
        <f>IF($A72="","",IFERROR(ROUND($H72*VLOOKUP($I72,'Paramètres'!$A$6:$D$9,4,FALSE),2),0))</f>
        <v/>
      </c>
      <c r="L72" s="15" t="n"/>
      <c r="M72" s="14">
        <f>IF($A72="","",IFERROR(ROUND($J72*$L72,2),0))</f>
        <v/>
      </c>
      <c r="N72" s="14">
        <f>IF($A72="","",IFERROR(ROUND($K72*$L72,2),0))</f>
        <v/>
      </c>
      <c r="O72" s="14">
        <f>IF($A72="","",IFERROR($H72+$J72+$K72,0))</f>
        <v/>
      </c>
      <c r="P72" s="11" t="n"/>
      <c r="Q72" s="22" t="n"/>
      <c r="R72" s="16">
        <f>IF($A72="","",IF($P72="","À attribuer",IF($Q72="","À réclamer","Réclamé")))</f>
        <v/>
      </c>
      <c r="S72" s="16">
        <f>IF($A72="","",IF($D72="","PIÈCE MANQUANTE",IF(COUNTIF($D$6:$D$505,$D72)&gt;1,"DOUBLON","OK")))</f>
        <v/>
      </c>
      <c r="T72" s="14">
        <f>IF($A72="","",IFERROR($O72-($H72+$J72+$K72),0))</f>
        <v/>
      </c>
    </row>
    <row r="73">
      <c r="A73" s="11" t="n"/>
      <c r="B73" s="22" t="n"/>
      <c r="C73" s="11" t="n"/>
      <c r="D73" s="11" t="n"/>
      <c r="E73" s="11" t="n"/>
      <c r="F73" s="11" t="n"/>
      <c r="G73" s="11" t="n"/>
      <c r="H73" s="13" t="n"/>
      <c r="I73" s="11" t="n"/>
      <c r="J73" s="14">
        <f>IF($A73="","",IFERROR(ROUND($H73*VLOOKUP($I73,'Paramètres'!$A$6:$D$9,3,FALSE),2),0))</f>
        <v/>
      </c>
      <c r="K73" s="14">
        <f>IF($A73="","",IFERROR(ROUND($H73*VLOOKUP($I73,'Paramètres'!$A$6:$D$9,4,FALSE),2),0))</f>
        <v/>
      </c>
      <c r="L73" s="15" t="n"/>
      <c r="M73" s="14">
        <f>IF($A73="","",IFERROR(ROUND($J73*$L73,2),0))</f>
        <v/>
      </c>
      <c r="N73" s="14">
        <f>IF($A73="","",IFERROR(ROUND($K73*$L73,2),0))</f>
        <v/>
      </c>
      <c r="O73" s="14">
        <f>IF($A73="","",IFERROR($H73+$J73+$K73,0))</f>
        <v/>
      </c>
      <c r="P73" s="11" t="n"/>
      <c r="Q73" s="22" t="n"/>
      <c r="R73" s="16">
        <f>IF($A73="","",IF($P73="","À attribuer",IF($Q73="","À réclamer","Réclamé")))</f>
        <v/>
      </c>
      <c r="S73" s="16">
        <f>IF($A73="","",IF($D73="","PIÈCE MANQUANTE",IF(COUNTIF($D$6:$D$505,$D73)&gt;1,"DOUBLON","OK")))</f>
        <v/>
      </c>
      <c r="T73" s="14">
        <f>IF($A73="","",IFERROR($O73-($H73+$J73+$K73),0))</f>
        <v/>
      </c>
    </row>
    <row r="74">
      <c r="A74" s="11" t="n"/>
      <c r="B74" s="22" t="n"/>
      <c r="C74" s="11" t="n"/>
      <c r="D74" s="11" t="n"/>
      <c r="E74" s="11" t="n"/>
      <c r="F74" s="11" t="n"/>
      <c r="G74" s="11" t="n"/>
      <c r="H74" s="13" t="n"/>
      <c r="I74" s="11" t="n"/>
      <c r="J74" s="14">
        <f>IF($A74="","",IFERROR(ROUND($H74*VLOOKUP($I74,'Paramètres'!$A$6:$D$9,3,FALSE),2),0))</f>
        <v/>
      </c>
      <c r="K74" s="14">
        <f>IF($A74="","",IFERROR(ROUND($H74*VLOOKUP($I74,'Paramètres'!$A$6:$D$9,4,FALSE),2),0))</f>
        <v/>
      </c>
      <c r="L74" s="15" t="n"/>
      <c r="M74" s="14">
        <f>IF($A74="","",IFERROR(ROUND($J74*$L74,2),0))</f>
        <v/>
      </c>
      <c r="N74" s="14">
        <f>IF($A74="","",IFERROR(ROUND($K74*$L74,2),0))</f>
        <v/>
      </c>
      <c r="O74" s="14">
        <f>IF($A74="","",IFERROR($H74+$J74+$K74,0))</f>
        <v/>
      </c>
      <c r="P74" s="11" t="n"/>
      <c r="Q74" s="22" t="n"/>
      <c r="R74" s="16">
        <f>IF($A74="","",IF($P74="","À attribuer",IF($Q74="","À réclamer","Réclamé")))</f>
        <v/>
      </c>
      <c r="S74" s="16">
        <f>IF($A74="","",IF($D74="","PIÈCE MANQUANTE",IF(COUNTIF($D$6:$D$505,$D74)&gt;1,"DOUBLON","OK")))</f>
        <v/>
      </c>
      <c r="T74" s="14">
        <f>IF($A74="","",IFERROR($O74-($H74+$J74+$K74),0))</f>
        <v/>
      </c>
    </row>
    <row r="75">
      <c r="A75" s="11" t="n"/>
      <c r="B75" s="22" t="n"/>
      <c r="C75" s="11" t="n"/>
      <c r="D75" s="11" t="n"/>
      <c r="E75" s="11" t="n"/>
      <c r="F75" s="11" t="n"/>
      <c r="G75" s="11" t="n"/>
      <c r="H75" s="13" t="n"/>
      <c r="I75" s="11" t="n"/>
      <c r="J75" s="14">
        <f>IF($A75="","",IFERROR(ROUND($H75*VLOOKUP($I75,'Paramètres'!$A$6:$D$9,3,FALSE),2),0))</f>
        <v/>
      </c>
      <c r="K75" s="14">
        <f>IF($A75="","",IFERROR(ROUND($H75*VLOOKUP($I75,'Paramètres'!$A$6:$D$9,4,FALSE),2),0))</f>
        <v/>
      </c>
      <c r="L75" s="15" t="n"/>
      <c r="M75" s="14">
        <f>IF($A75="","",IFERROR(ROUND($J75*$L75,2),0))</f>
        <v/>
      </c>
      <c r="N75" s="14">
        <f>IF($A75="","",IFERROR(ROUND($K75*$L75,2),0))</f>
        <v/>
      </c>
      <c r="O75" s="14">
        <f>IF($A75="","",IFERROR($H75+$J75+$K75,0))</f>
        <v/>
      </c>
      <c r="P75" s="11" t="n"/>
      <c r="Q75" s="22" t="n"/>
      <c r="R75" s="16">
        <f>IF($A75="","",IF($P75="","À attribuer",IF($Q75="","À réclamer","Réclamé")))</f>
        <v/>
      </c>
      <c r="S75" s="16">
        <f>IF($A75="","",IF($D75="","PIÈCE MANQUANTE",IF(COUNTIF($D$6:$D$505,$D75)&gt;1,"DOUBLON","OK")))</f>
        <v/>
      </c>
      <c r="T75" s="14">
        <f>IF($A75="","",IFERROR($O75-($H75+$J75+$K75),0))</f>
        <v/>
      </c>
    </row>
    <row r="76">
      <c r="A76" s="11" t="n"/>
      <c r="B76" s="22" t="n"/>
      <c r="C76" s="11" t="n"/>
      <c r="D76" s="11" t="n"/>
      <c r="E76" s="11" t="n"/>
      <c r="F76" s="11" t="n"/>
      <c r="G76" s="11" t="n"/>
      <c r="H76" s="13" t="n"/>
      <c r="I76" s="11" t="n"/>
      <c r="J76" s="14">
        <f>IF($A76="","",IFERROR(ROUND($H76*VLOOKUP($I76,'Paramètres'!$A$6:$D$9,3,FALSE),2),0))</f>
        <v/>
      </c>
      <c r="K76" s="14">
        <f>IF($A76="","",IFERROR(ROUND($H76*VLOOKUP($I76,'Paramètres'!$A$6:$D$9,4,FALSE),2),0))</f>
        <v/>
      </c>
      <c r="L76" s="15" t="n"/>
      <c r="M76" s="14">
        <f>IF($A76="","",IFERROR(ROUND($J76*$L76,2),0))</f>
        <v/>
      </c>
      <c r="N76" s="14">
        <f>IF($A76="","",IFERROR(ROUND($K76*$L76,2),0))</f>
        <v/>
      </c>
      <c r="O76" s="14">
        <f>IF($A76="","",IFERROR($H76+$J76+$K76,0))</f>
        <v/>
      </c>
      <c r="P76" s="11" t="n"/>
      <c r="Q76" s="22" t="n"/>
      <c r="R76" s="16">
        <f>IF($A76="","",IF($P76="","À attribuer",IF($Q76="","À réclamer","Réclamé")))</f>
        <v/>
      </c>
      <c r="S76" s="16">
        <f>IF($A76="","",IF($D76="","PIÈCE MANQUANTE",IF(COUNTIF($D$6:$D$505,$D76)&gt;1,"DOUBLON","OK")))</f>
        <v/>
      </c>
      <c r="T76" s="14">
        <f>IF($A76="","",IFERROR($O76-($H76+$J76+$K76),0))</f>
        <v/>
      </c>
    </row>
    <row r="77">
      <c r="A77" s="11" t="n"/>
      <c r="B77" s="22" t="n"/>
      <c r="C77" s="11" t="n"/>
      <c r="D77" s="11" t="n"/>
      <c r="E77" s="11" t="n"/>
      <c r="F77" s="11" t="n"/>
      <c r="G77" s="11" t="n"/>
      <c r="H77" s="13" t="n"/>
      <c r="I77" s="11" t="n"/>
      <c r="J77" s="14">
        <f>IF($A77="","",IFERROR(ROUND($H77*VLOOKUP($I77,'Paramètres'!$A$6:$D$9,3,FALSE),2),0))</f>
        <v/>
      </c>
      <c r="K77" s="14">
        <f>IF($A77="","",IFERROR(ROUND($H77*VLOOKUP($I77,'Paramètres'!$A$6:$D$9,4,FALSE),2),0))</f>
        <v/>
      </c>
      <c r="L77" s="15" t="n"/>
      <c r="M77" s="14">
        <f>IF($A77="","",IFERROR(ROUND($J77*$L77,2),0))</f>
        <v/>
      </c>
      <c r="N77" s="14">
        <f>IF($A77="","",IFERROR(ROUND($K77*$L77,2),0))</f>
        <v/>
      </c>
      <c r="O77" s="14">
        <f>IF($A77="","",IFERROR($H77+$J77+$K77,0))</f>
        <v/>
      </c>
      <c r="P77" s="11" t="n"/>
      <c r="Q77" s="22" t="n"/>
      <c r="R77" s="16">
        <f>IF($A77="","",IF($P77="","À attribuer",IF($Q77="","À réclamer","Réclamé")))</f>
        <v/>
      </c>
      <c r="S77" s="16">
        <f>IF($A77="","",IF($D77="","PIÈCE MANQUANTE",IF(COUNTIF($D$6:$D$505,$D77)&gt;1,"DOUBLON","OK")))</f>
        <v/>
      </c>
      <c r="T77" s="14">
        <f>IF($A77="","",IFERROR($O77-($H77+$J77+$K77),0))</f>
        <v/>
      </c>
    </row>
    <row r="78">
      <c r="A78" s="11" t="n"/>
      <c r="B78" s="22" t="n"/>
      <c r="C78" s="11" t="n"/>
      <c r="D78" s="11" t="n"/>
      <c r="E78" s="11" t="n"/>
      <c r="F78" s="11" t="n"/>
      <c r="G78" s="11" t="n"/>
      <c r="H78" s="13" t="n"/>
      <c r="I78" s="11" t="n"/>
      <c r="J78" s="14">
        <f>IF($A78="","",IFERROR(ROUND($H78*VLOOKUP($I78,'Paramètres'!$A$6:$D$9,3,FALSE),2),0))</f>
        <v/>
      </c>
      <c r="K78" s="14">
        <f>IF($A78="","",IFERROR(ROUND($H78*VLOOKUP($I78,'Paramètres'!$A$6:$D$9,4,FALSE),2),0))</f>
        <v/>
      </c>
      <c r="L78" s="15" t="n"/>
      <c r="M78" s="14">
        <f>IF($A78="","",IFERROR(ROUND($J78*$L78,2),0))</f>
        <v/>
      </c>
      <c r="N78" s="14">
        <f>IF($A78="","",IFERROR(ROUND($K78*$L78,2),0))</f>
        <v/>
      </c>
      <c r="O78" s="14">
        <f>IF($A78="","",IFERROR($H78+$J78+$K78,0))</f>
        <v/>
      </c>
      <c r="P78" s="11" t="n"/>
      <c r="Q78" s="22" t="n"/>
      <c r="R78" s="16">
        <f>IF($A78="","",IF($P78="","À attribuer",IF($Q78="","À réclamer","Réclamé")))</f>
        <v/>
      </c>
      <c r="S78" s="16">
        <f>IF($A78="","",IF($D78="","PIÈCE MANQUANTE",IF(COUNTIF($D$6:$D$505,$D78)&gt;1,"DOUBLON","OK")))</f>
        <v/>
      </c>
      <c r="T78" s="14">
        <f>IF($A78="","",IFERROR($O78-($H78+$J78+$K78),0))</f>
        <v/>
      </c>
    </row>
    <row r="79">
      <c r="A79" s="11" t="n"/>
      <c r="B79" s="22" t="n"/>
      <c r="C79" s="11" t="n"/>
      <c r="D79" s="11" t="n"/>
      <c r="E79" s="11" t="n"/>
      <c r="F79" s="11" t="n"/>
      <c r="G79" s="11" t="n"/>
      <c r="H79" s="13" t="n"/>
      <c r="I79" s="11" t="n"/>
      <c r="J79" s="14">
        <f>IF($A79="","",IFERROR(ROUND($H79*VLOOKUP($I79,'Paramètres'!$A$6:$D$9,3,FALSE),2),0))</f>
        <v/>
      </c>
      <c r="K79" s="14">
        <f>IF($A79="","",IFERROR(ROUND($H79*VLOOKUP($I79,'Paramètres'!$A$6:$D$9,4,FALSE),2),0))</f>
        <v/>
      </c>
      <c r="L79" s="15" t="n"/>
      <c r="M79" s="14">
        <f>IF($A79="","",IFERROR(ROUND($J79*$L79,2),0))</f>
        <v/>
      </c>
      <c r="N79" s="14">
        <f>IF($A79="","",IFERROR(ROUND($K79*$L79,2),0))</f>
        <v/>
      </c>
      <c r="O79" s="14">
        <f>IF($A79="","",IFERROR($H79+$J79+$K79,0))</f>
        <v/>
      </c>
      <c r="P79" s="11" t="n"/>
      <c r="Q79" s="22" t="n"/>
      <c r="R79" s="16">
        <f>IF($A79="","",IF($P79="","À attribuer",IF($Q79="","À réclamer","Réclamé")))</f>
        <v/>
      </c>
      <c r="S79" s="16">
        <f>IF($A79="","",IF($D79="","PIÈCE MANQUANTE",IF(COUNTIF($D$6:$D$505,$D79)&gt;1,"DOUBLON","OK")))</f>
        <v/>
      </c>
      <c r="T79" s="14">
        <f>IF($A79="","",IFERROR($O79-($H79+$J79+$K79),0))</f>
        <v/>
      </c>
    </row>
    <row r="80">
      <c r="A80" s="11" t="n"/>
      <c r="B80" s="22" t="n"/>
      <c r="C80" s="11" t="n"/>
      <c r="D80" s="11" t="n"/>
      <c r="E80" s="11" t="n"/>
      <c r="F80" s="11" t="n"/>
      <c r="G80" s="11" t="n"/>
      <c r="H80" s="13" t="n"/>
      <c r="I80" s="11" t="n"/>
      <c r="J80" s="14">
        <f>IF($A80="","",IFERROR(ROUND($H80*VLOOKUP($I80,'Paramètres'!$A$6:$D$9,3,FALSE),2),0))</f>
        <v/>
      </c>
      <c r="K80" s="14">
        <f>IF($A80="","",IFERROR(ROUND($H80*VLOOKUP($I80,'Paramètres'!$A$6:$D$9,4,FALSE),2),0))</f>
        <v/>
      </c>
      <c r="L80" s="15" t="n"/>
      <c r="M80" s="14">
        <f>IF($A80="","",IFERROR(ROUND($J80*$L80,2),0))</f>
        <v/>
      </c>
      <c r="N80" s="14">
        <f>IF($A80="","",IFERROR(ROUND($K80*$L80,2),0))</f>
        <v/>
      </c>
      <c r="O80" s="14">
        <f>IF($A80="","",IFERROR($H80+$J80+$K80,0))</f>
        <v/>
      </c>
      <c r="P80" s="11" t="n"/>
      <c r="Q80" s="22" t="n"/>
      <c r="R80" s="16">
        <f>IF($A80="","",IF($P80="","À attribuer",IF($Q80="","À réclamer","Réclamé")))</f>
        <v/>
      </c>
      <c r="S80" s="16">
        <f>IF($A80="","",IF($D80="","PIÈCE MANQUANTE",IF(COUNTIF($D$6:$D$505,$D80)&gt;1,"DOUBLON","OK")))</f>
        <v/>
      </c>
      <c r="T80" s="14">
        <f>IF($A80="","",IFERROR($O80-($H80+$J80+$K80),0))</f>
        <v/>
      </c>
    </row>
    <row r="81">
      <c r="A81" s="11" t="n"/>
      <c r="B81" s="22" t="n"/>
      <c r="C81" s="11" t="n"/>
      <c r="D81" s="11" t="n"/>
      <c r="E81" s="11" t="n"/>
      <c r="F81" s="11" t="n"/>
      <c r="G81" s="11" t="n"/>
      <c r="H81" s="13" t="n"/>
      <c r="I81" s="11" t="n"/>
      <c r="J81" s="14">
        <f>IF($A81="","",IFERROR(ROUND($H81*VLOOKUP($I81,'Paramètres'!$A$6:$D$9,3,FALSE),2),0))</f>
        <v/>
      </c>
      <c r="K81" s="14">
        <f>IF($A81="","",IFERROR(ROUND($H81*VLOOKUP($I81,'Paramètres'!$A$6:$D$9,4,FALSE),2),0))</f>
        <v/>
      </c>
      <c r="L81" s="15" t="n"/>
      <c r="M81" s="14">
        <f>IF($A81="","",IFERROR(ROUND($J81*$L81,2),0))</f>
        <v/>
      </c>
      <c r="N81" s="14">
        <f>IF($A81="","",IFERROR(ROUND($K81*$L81,2),0))</f>
        <v/>
      </c>
      <c r="O81" s="14">
        <f>IF($A81="","",IFERROR($H81+$J81+$K81,0))</f>
        <v/>
      </c>
      <c r="P81" s="11" t="n"/>
      <c r="Q81" s="22" t="n"/>
      <c r="R81" s="16">
        <f>IF($A81="","",IF($P81="","À attribuer",IF($Q81="","À réclamer","Réclamé")))</f>
        <v/>
      </c>
      <c r="S81" s="16">
        <f>IF($A81="","",IF($D81="","PIÈCE MANQUANTE",IF(COUNTIF($D$6:$D$505,$D81)&gt;1,"DOUBLON","OK")))</f>
        <v/>
      </c>
      <c r="T81" s="14">
        <f>IF($A81="","",IFERROR($O81-($H81+$J81+$K81),0))</f>
        <v/>
      </c>
    </row>
    <row r="82">
      <c r="A82" s="11" t="n"/>
      <c r="B82" s="22" t="n"/>
      <c r="C82" s="11" t="n"/>
      <c r="D82" s="11" t="n"/>
      <c r="E82" s="11" t="n"/>
      <c r="F82" s="11" t="n"/>
      <c r="G82" s="11" t="n"/>
      <c r="H82" s="13" t="n"/>
      <c r="I82" s="11" t="n"/>
      <c r="J82" s="14">
        <f>IF($A82="","",IFERROR(ROUND($H82*VLOOKUP($I82,'Paramètres'!$A$6:$D$9,3,FALSE),2),0))</f>
        <v/>
      </c>
      <c r="K82" s="14">
        <f>IF($A82="","",IFERROR(ROUND($H82*VLOOKUP($I82,'Paramètres'!$A$6:$D$9,4,FALSE),2),0))</f>
        <v/>
      </c>
      <c r="L82" s="15" t="n"/>
      <c r="M82" s="14">
        <f>IF($A82="","",IFERROR(ROUND($J82*$L82,2),0))</f>
        <v/>
      </c>
      <c r="N82" s="14">
        <f>IF($A82="","",IFERROR(ROUND($K82*$L82,2),0))</f>
        <v/>
      </c>
      <c r="O82" s="14">
        <f>IF($A82="","",IFERROR($H82+$J82+$K82,0))</f>
        <v/>
      </c>
      <c r="P82" s="11" t="n"/>
      <c r="Q82" s="22" t="n"/>
      <c r="R82" s="16">
        <f>IF($A82="","",IF($P82="","À attribuer",IF($Q82="","À réclamer","Réclamé")))</f>
        <v/>
      </c>
      <c r="S82" s="16">
        <f>IF($A82="","",IF($D82="","PIÈCE MANQUANTE",IF(COUNTIF($D$6:$D$505,$D82)&gt;1,"DOUBLON","OK")))</f>
        <v/>
      </c>
      <c r="T82" s="14">
        <f>IF($A82="","",IFERROR($O82-($H82+$J82+$K82),0))</f>
        <v/>
      </c>
    </row>
    <row r="83">
      <c r="A83" s="11" t="n"/>
      <c r="B83" s="22" t="n"/>
      <c r="C83" s="11" t="n"/>
      <c r="D83" s="11" t="n"/>
      <c r="E83" s="11" t="n"/>
      <c r="F83" s="11" t="n"/>
      <c r="G83" s="11" t="n"/>
      <c r="H83" s="13" t="n"/>
      <c r="I83" s="11" t="n"/>
      <c r="J83" s="14">
        <f>IF($A83="","",IFERROR(ROUND($H83*VLOOKUP($I83,'Paramètres'!$A$6:$D$9,3,FALSE),2),0))</f>
        <v/>
      </c>
      <c r="K83" s="14">
        <f>IF($A83="","",IFERROR(ROUND($H83*VLOOKUP($I83,'Paramètres'!$A$6:$D$9,4,FALSE),2),0))</f>
        <v/>
      </c>
      <c r="L83" s="15" t="n"/>
      <c r="M83" s="14">
        <f>IF($A83="","",IFERROR(ROUND($J83*$L83,2),0))</f>
        <v/>
      </c>
      <c r="N83" s="14">
        <f>IF($A83="","",IFERROR(ROUND($K83*$L83,2),0))</f>
        <v/>
      </c>
      <c r="O83" s="14">
        <f>IF($A83="","",IFERROR($H83+$J83+$K83,0))</f>
        <v/>
      </c>
      <c r="P83" s="11" t="n"/>
      <c r="Q83" s="22" t="n"/>
      <c r="R83" s="16">
        <f>IF($A83="","",IF($P83="","À attribuer",IF($Q83="","À réclamer","Réclamé")))</f>
        <v/>
      </c>
      <c r="S83" s="16">
        <f>IF($A83="","",IF($D83="","PIÈCE MANQUANTE",IF(COUNTIF($D$6:$D$505,$D83)&gt;1,"DOUBLON","OK")))</f>
        <v/>
      </c>
      <c r="T83" s="14">
        <f>IF($A83="","",IFERROR($O83-($H83+$J83+$K83),0))</f>
        <v/>
      </c>
    </row>
    <row r="84">
      <c r="A84" s="11" t="n"/>
      <c r="B84" s="22" t="n"/>
      <c r="C84" s="11" t="n"/>
      <c r="D84" s="11" t="n"/>
      <c r="E84" s="11" t="n"/>
      <c r="F84" s="11" t="n"/>
      <c r="G84" s="11" t="n"/>
      <c r="H84" s="13" t="n"/>
      <c r="I84" s="11" t="n"/>
      <c r="J84" s="14">
        <f>IF($A84="","",IFERROR(ROUND($H84*VLOOKUP($I84,'Paramètres'!$A$6:$D$9,3,FALSE),2),0))</f>
        <v/>
      </c>
      <c r="K84" s="14">
        <f>IF($A84="","",IFERROR(ROUND($H84*VLOOKUP($I84,'Paramètres'!$A$6:$D$9,4,FALSE),2),0))</f>
        <v/>
      </c>
      <c r="L84" s="15" t="n"/>
      <c r="M84" s="14">
        <f>IF($A84="","",IFERROR(ROUND($J84*$L84,2),0))</f>
        <v/>
      </c>
      <c r="N84" s="14">
        <f>IF($A84="","",IFERROR(ROUND($K84*$L84,2),0))</f>
        <v/>
      </c>
      <c r="O84" s="14">
        <f>IF($A84="","",IFERROR($H84+$J84+$K84,0))</f>
        <v/>
      </c>
      <c r="P84" s="11" t="n"/>
      <c r="Q84" s="22" t="n"/>
      <c r="R84" s="16">
        <f>IF($A84="","",IF($P84="","À attribuer",IF($Q84="","À réclamer","Réclamé")))</f>
        <v/>
      </c>
      <c r="S84" s="16">
        <f>IF($A84="","",IF($D84="","PIÈCE MANQUANTE",IF(COUNTIF($D$6:$D$505,$D84)&gt;1,"DOUBLON","OK")))</f>
        <v/>
      </c>
      <c r="T84" s="14">
        <f>IF($A84="","",IFERROR($O84-($H84+$J84+$K84),0))</f>
        <v/>
      </c>
    </row>
    <row r="85">
      <c r="A85" s="11" t="n"/>
      <c r="B85" s="22" t="n"/>
      <c r="C85" s="11" t="n"/>
      <c r="D85" s="11" t="n"/>
      <c r="E85" s="11" t="n"/>
      <c r="F85" s="11" t="n"/>
      <c r="G85" s="11" t="n"/>
      <c r="H85" s="13" t="n"/>
      <c r="I85" s="11" t="n"/>
      <c r="J85" s="14">
        <f>IF($A85="","",IFERROR(ROUND($H85*VLOOKUP($I85,'Paramètres'!$A$6:$D$9,3,FALSE),2),0))</f>
        <v/>
      </c>
      <c r="K85" s="14">
        <f>IF($A85="","",IFERROR(ROUND($H85*VLOOKUP($I85,'Paramètres'!$A$6:$D$9,4,FALSE),2),0))</f>
        <v/>
      </c>
      <c r="L85" s="15" t="n"/>
      <c r="M85" s="14">
        <f>IF($A85="","",IFERROR(ROUND($J85*$L85,2),0))</f>
        <v/>
      </c>
      <c r="N85" s="14">
        <f>IF($A85="","",IFERROR(ROUND($K85*$L85,2),0))</f>
        <v/>
      </c>
      <c r="O85" s="14">
        <f>IF($A85="","",IFERROR($H85+$J85+$K85,0))</f>
        <v/>
      </c>
      <c r="P85" s="11" t="n"/>
      <c r="Q85" s="22" t="n"/>
      <c r="R85" s="16">
        <f>IF($A85="","",IF($P85="","À attribuer",IF($Q85="","À réclamer","Réclamé")))</f>
        <v/>
      </c>
      <c r="S85" s="16">
        <f>IF($A85="","",IF($D85="","PIÈCE MANQUANTE",IF(COUNTIF($D$6:$D$505,$D85)&gt;1,"DOUBLON","OK")))</f>
        <v/>
      </c>
      <c r="T85" s="14">
        <f>IF($A85="","",IFERROR($O85-($H85+$J85+$K85),0))</f>
        <v/>
      </c>
    </row>
    <row r="86">
      <c r="A86" s="11" t="n"/>
      <c r="B86" s="22" t="n"/>
      <c r="C86" s="11" t="n"/>
      <c r="D86" s="11" t="n"/>
      <c r="E86" s="11" t="n"/>
      <c r="F86" s="11" t="n"/>
      <c r="G86" s="11" t="n"/>
      <c r="H86" s="13" t="n"/>
      <c r="I86" s="11" t="n"/>
      <c r="J86" s="14">
        <f>IF($A86="","",IFERROR(ROUND($H86*VLOOKUP($I86,'Paramètres'!$A$6:$D$9,3,FALSE),2),0))</f>
        <v/>
      </c>
      <c r="K86" s="14">
        <f>IF($A86="","",IFERROR(ROUND($H86*VLOOKUP($I86,'Paramètres'!$A$6:$D$9,4,FALSE),2),0))</f>
        <v/>
      </c>
      <c r="L86" s="15" t="n"/>
      <c r="M86" s="14">
        <f>IF($A86="","",IFERROR(ROUND($J86*$L86,2),0))</f>
        <v/>
      </c>
      <c r="N86" s="14">
        <f>IF($A86="","",IFERROR(ROUND($K86*$L86,2),0))</f>
        <v/>
      </c>
      <c r="O86" s="14">
        <f>IF($A86="","",IFERROR($H86+$J86+$K86,0))</f>
        <v/>
      </c>
      <c r="P86" s="11" t="n"/>
      <c r="Q86" s="22" t="n"/>
      <c r="R86" s="16">
        <f>IF($A86="","",IF($P86="","À attribuer",IF($Q86="","À réclamer","Réclamé")))</f>
        <v/>
      </c>
      <c r="S86" s="16">
        <f>IF($A86="","",IF($D86="","PIÈCE MANQUANTE",IF(COUNTIF($D$6:$D$505,$D86)&gt;1,"DOUBLON","OK")))</f>
        <v/>
      </c>
      <c r="T86" s="14">
        <f>IF($A86="","",IFERROR($O86-($H86+$J86+$K86),0))</f>
        <v/>
      </c>
    </row>
    <row r="87">
      <c r="A87" s="11" t="n"/>
      <c r="B87" s="22" t="n"/>
      <c r="C87" s="11" t="n"/>
      <c r="D87" s="11" t="n"/>
      <c r="E87" s="11" t="n"/>
      <c r="F87" s="11" t="n"/>
      <c r="G87" s="11" t="n"/>
      <c r="H87" s="13" t="n"/>
      <c r="I87" s="11" t="n"/>
      <c r="J87" s="14">
        <f>IF($A87="","",IFERROR(ROUND($H87*VLOOKUP($I87,'Paramètres'!$A$6:$D$9,3,FALSE),2),0))</f>
        <v/>
      </c>
      <c r="K87" s="14">
        <f>IF($A87="","",IFERROR(ROUND($H87*VLOOKUP($I87,'Paramètres'!$A$6:$D$9,4,FALSE),2),0))</f>
        <v/>
      </c>
      <c r="L87" s="15" t="n"/>
      <c r="M87" s="14">
        <f>IF($A87="","",IFERROR(ROUND($J87*$L87,2),0))</f>
        <v/>
      </c>
      <c r="N87" s="14">
        <f>IF($A87="","",IFERROR(ROUND($K87*$L87,2),0))</f>
        <v/>
      </c>
      <c r="O87" s="14">
        <f>IF($A87="","",IFERROR($H87+$J87+$K87,0))</f>
        <v/>
      </c>
      <c r="P87" s="11" t="n"/>
      <c r="Q87" s="22" t="n"/>
      <c r="R87" s="16">
        <f>IF($A87="","",IF($P87="","À attribuer",IF($Q87="","À réclamer","Réclamé")))</f>
        <v/>
      </c>
      <c r="S87" s="16">
        <f>IF($A87="","",IF($D87="","PIÈCE MANQUANTE",IF(COUNTIF($D$6:$D$505,$D87)&gt;1,"DOUBLON","OK")))</f>
        <v/>
      </c>
      <c r="T87" s="14">
        <f>IF($A87="","",IFERROR($O87-($H87+$J87+$K87),0))</f>
        <v/>
      </c>
    </row>
    <row r="88">
      <c r="A88" s="11" t="n"/>
      <c r="B88" s="22" t="n"/>
      <c r="C88" s="11" t="n"/>
      <c r="D88" s="11" t="n"/>
      <c r="E88" s="11" t="n"/>
      <c r="F88" s="11" t="n"/>
      <c r="G88" s="11" t="n"/>
      <c r="H88" s="13" t="n"/>
      <c r="I88" s="11" t="n"/>
      <c r="J88" s="14">
        <f>IF($A88="","",IFERROR(ROUND($H88*VLOOKUP($I88,'Paramètres'!$A$6:$D$9,3,FALSE),2),0))</f>
        <v/>
      </c>
      <c r="K88" s="14">
        <f>IF($A88="","",IFERROR(ROUND($H88*VLOOKUP($I88,'Paramètres'!$A$6:$D$9,4,FALSE),2),0))</f>
        <v/>
      </c>
      <c r="L88" s="15" t="n"/>
      <c r="M88" s="14">
        <f>IF($A88="","",IFERROR(ROUND($J88*$L88,2),0))</f>
        <v/>
      </c>
      <c r="N88" s="14">
        <f>IF($A88="","",IFERROR(ROUND($K88*$L88,2),0))</f>
        <v/>
      </c>
      <c r="O88" s="14">
        <f>IF($A88="","",IFERROR($H88+$J88+$K88,0))</f>
        <v/>
      </c>
      <c r="P88" s="11" t="n"/>
      <c r="Q88" s="22" t="n"/>
      <c r="R88" s="16">
        <f>IF($A88="","",IF($P88="","À attribuer",IF($Q88="","À réclamer","Réclamé")))</f>
        <v/>
      </c>
      <c r="S88" s="16">
        <f>IF($A88="","",IF($D88="","PIÈCE MANQUANTE",IF(COUNTIF($D$6:$D$505,$D88)&gt;1,"DOUBLON","OK")))</f>
        <v/>
      </c>
      <c r="T88" s="14">
        <f>IF($A88="","",IFERROR($O88-($H88+$J88+$K88),0))</f>
        <v/>
      </c>
    </row>
    <row r="89">
      <c r="A89" s="11" t="n"/>
      <c r="B89" s="22" t="n"/>
      <c r="C89" s="11" t="n"/>
      <c r="D89" s="11" t="n"/>
      <c r="E89" s="11" t="n"/>
      <c r="F89" s="11" t="n"/>
      <c r="G89" s="11" t="n"/>
      <c r="H89" s="13" t="n"/>
      <c r="I89" s="11" t="n"/>
      <c r="J89" s="14">
        <f>IF($A89="","",IFERROR(ROUND($H89*VLOOKUP($I89,'Paramètres'!$A$6:$D$9,3,FALSE),2),0))</f>
        <v/>
      </c>
      <c r="K89" s="14">
        <f>IF($A89="","",IFERROR(ROUND($H89*VLOOKUP($I89,'Paramètres'!$A$6:$D$9,4,FALSE),2),0))</f>
        <v/>
      </c>
      <c r="L89" s="15" t="n"/>
      <c r="M89" s="14">
        <f>IF($A89="","",IFERROR(ROUND($J89*$L89,2),0))</f>
        <v/>
      </c>
      <c r="N89" s="14">
        <f>IF($A89="","",IFERROR(ROUND($K89*$L89,2),0))</f>
        <v/>
      </c>
      <c r="O89" s="14">
        <f>IF($A89="","",IFERROR($H89+$J89+$K89,0))</f>
        <v/>
      </c>
      <c r="P89" s="11" t="n"/>
      <c r="Q89" s="22" t="n"/>
      <c r="R89" s="16">
        <f>IF($A89="","",IF($P89="","À attribuer",IF($Q89="","À réclamer","Réclamé")))</f>
        <v/>
      </c>
      <c r="S89" s="16">
        <f>IF($A89="","",IF($D89="","PIÈCE MANQUANTE",IF(COUNTIF($D$6:$D$505,$D89)&gt;1,"DOUBLON","OK")))</f>
        <v/>
      </c>
      <c r="T89" s="14">
        <f>IF($A89="","",IFERROR($O89-($H89+$J89+$K89),0))</f>
        <v/>
      </c>
    </row>
    <row r="90">
      <c r="A90" s="11" t="n"/>
      <c r="B90" s="22" t="n"/>
      <c r="C90" s="11" t="n"/>
      <c r="D90" s="11" t="n"/>
      <c r="E90" s="11" t="n"/>
      <c r="F90" s="11" t="n"/>
      <c r="G90" s="11" t="n"/>
      <c r="H90" s="13" t="n"/>
      <c r="I90" s="11" t="n"/>
      <c r="J90" s="14">
        <f>IF($A90="","",IFERROR(ROUND($H90*VLOOKUP($I90,'Paramètres'!$A$6:$D$9,3,FALSE),2),0))</f>
        <v/>
      </c>
      <c r="K90" s="14">
        <f>IF($A90="","",IFERROR(ROUND($H90*VLOOKUP($I90,'Paramètres'!$A$6:$D$9,4,FALSE),2),0))</f>
        <v/>
      </c>
      <c r="L90" s="15" t="n"/>
      <c r="M90" s="14">
        <f>IF($A90="","",IFERROR(ROUND($J90*$L90,2),0))</f>
        <v/>
      </c>
      <c r="N90" s="14">
        <f>IF($A90="","",IFERROR(ROUND($K90*$L90,2),0))</f>
        <v/>
      </c>
      <c r="O90" s="14">
        <f>IF($A90="","",IFERROR($H90+$J90+$K90,0))</f>
        <v/>
      </c>
      <c r="P90" s="11" t="n"/>
      <c r="Q90" s="22" t="n"/>
      <c r="R90" s="16">
        <f>IF($A90="","",IF($P90="","À attribuer",IF($Q90="","À réclamer","Réclamé")))</f>
        <v/>
      </c>
      <c r="S90" s="16">
        <f>IF($A90="","",IF($D90="","PIÈCE MANQUANTE",IF(COUNTIF($D$6:$D$505,$D90)&gt;1,"DOUBLON","OK")))</f>
        <v/>
      </c>
      <c r="T90" s="14">
        <f>IF($A90="","",IFERROR($O90-($H90+$J90+$K90),0))</f>
        <v/>
      </c>
    </row>
    <row r="91">
      <c r="A91" s="11" t="n"/>
      <c r="B91" s="22" t="n"/>
      <c r="C91" s="11" t="n"/>
      <c r="D91" s="11" t="n"/>
      <c r="E91" s="11" t="n"/>
      <c r="F91" s="11" t="n"/>
      <c r="G91" s="11" t="n"/>
      <c r="H91" s="13" t="n"/>
      <c r="I91" s="11" t="n"/>
      <c r="J91" s="14">
        <f>IF($A91="","",IFERROR(ROUND($H91*VLOOKUP($I91,'Paramètres'!$A$6:$D$9,3,FALSE),2),0))</f>
        <v/>
      </c>
      <c r="K91" s="14">
        <f>IF($A91="","",IFERROR(ROUND($H91*VLOOKUP($I91,'Paramètres'!$A$6:$D$9,4,FALSE),2),0))</f>
        <v/>
      </c>
      <c r="L91" s="15" t="n"/>
      <c r="M91" s="14">
        <f>IF($A91="","",IFERROR(ROUND($J91*$L91,2),0))</f>
        <v/>
      </c>
      <c r="N91" s="14">
        <f>IF($A91="","",IFERROR(ROUND($K91*$L91,2),0))</f>
        <v/>
      </c>
      <c r="O91" s="14">
        <f>IF($A91="","",IFERROR($H91+$J91+$K91,0))</f>
        <v/>
      </c>
      <c r="P91" s="11" t="n"/>
      <c r="Q91" s="22" t="n"/>
      <c r="R91" s="16">
        <f>IF($A91="","",IF($P91="","À attribuer",IF($Q91="","À réclamer","Réclamé")))</f>
        <v/>
      </c>
      <c r="S91" s="16">
        <f>IF($A91="","",IF($D91="","PIÈCE MANQUANTE",IF(COUNTIF($D$6:$D$505,$D91)&gt;1,"DOUBLON","OK")))</f>
        <v/>
      </c>
      <c r="T91" s="14">
        <f>IF($A91="","",IFERROR($O91-($H91+$J91+$K91),0))</f>
        <v/>
      </c>
    </row>
    <row r="92">
      <c r="A92" s="11" t="n"/>
      <c r="B92" s="22" t="n"/>
      <c r="C92" s="11" t="n"/>
      <c r="D92" s="11" t="n"/>
      <c r="E92" s="11" t="n"/>
      <c r="F92" s="11" t="n"/>
      <c r="G92" s="11" t="n"/>
      <c r="H92" s="13" t="n"/>
      <c r="I92" s="11" t="n"/>
      <c r="J92" s="14">
        <f>IF($A92="","",IFERROR(ROUND($H92*VLOOKUP($I92,'Paramètres'!$A$6:$D$9,3,FALSE),2),0))</f>
        <v/>
      </c>
      <c r="K92" s="14">
        <f>IF($A92="","",IFERROR(ROUND($H92*VLOOKUP($I92,'Paramètres'!$A$6:$D$9,4,FALSE),2),0))</f>
        <v/>
      </c>
      <c r="L92" s="15" t="n"/>
      <c r="M92" s="14">
        <f>IF($A92="","",IFERROR(ROUND($J92*$L92,2),0))</f>
        <v/>
      </c>
      <c r="N92" s="14">
        <f>IF($A92="","",IFERROR(ROUND($K92*$L92,2),0))</f>
        <v/>
      </c>
      <c r="O92" s="14">
        <f>IF($A92="","",IFERROR($H92+$J92+$K92,0))</f>
        <v/>
      </c>
      <c r="P92" s="11" t="n"/>
      <c r="Q92" s="22" t="n"/>
      <c r="R92" s="16">
        <f>IF($A92="","",IF($P92="","À attribuer",IF($Q92="","À réclamer","Réclamé")))</f>
        <v/>
      </c>
      <c r="S92" s="16">
        <f>IF($A92="","",IF($D92="","PIÈCE MANQUANTE",IF(COUNTIF($D$6:$D$505,$D92)&gt;1,"DOUBLON","OK")))</f>
        <v/>
      </c>
      <c r="T92" s="14">
        <f>IF($A92="","",IFERROR($O92-($H92+$J92+$K92),0))</f>
        <v/>
      </c>
    </row>
    <row r="93">
      <c r="A93" s="11" t="n"/>
      <c r="B93" s="22" t="n"/>
      <c r="C93" s="11" t="n"/>
      <c r="D93" s="11" t="n"/>
      <c r="E93" s="11" t="n"/>
      <c r="F93" s="11" t="n"/>
      <c r="G93" s="11" t="n"/>
      <c r="H93" s="13" t="n"/>
      <c r="I93" s="11" t="n"/>
      <c r="J93" s="14">
        <f>IF($A93="","",IFERROR(ROUND($H93*VLOOKUP($I93,'Paramètres'!$A$6:$D$9,3,FALSE),2),0))</f>
        <v/>
      </c>
      <c r="K93" s="14">
        <f>IF($A93="","",IFERROR(ROUND($H93*VLOOKUP($I93,'Paramètres'!$A$6:$D$9,4,FALSE),2),0))</f>
        <v/>
      </c>
      <c r="L93" s="15" t="n"/>
      <c r="M93" s="14">
        <f>IF($A93="","",IFERROR(ROUND($J93*$L93,2),0))</f>
        <v/>
      </c>
      <c r="N93" s="14">
        <f>IF($A93="","",IFERROR(ROUND($K93*$L93,2),0))</f>
        <v/>
      </c>
      <c r="O93" s="14">
        <f>IF($A93="","",IFERROR($H93+$J93+$K93,0))</f>
        <v/>
      </c>
      <c r="P93" s="11" t="n"/>
      <c r="Q93" s="22" t="n"/>
      <c r="R93" s="16">
        <f>IF($A93="","",IF($P93="","À attribuer",IF($Q93="","À réclamer","Réclamé")))</f>
        <v/>
      </c>
      <c r="S93" s="16">
        <f>IF($A93="","",IF($D93="","PIÈCE MANQUANTE",IF(COUNTIF($D$6:$D$505,$D93)&gt;1,"DOUBLON","OK")))</f>
        <v/>
      </c>
      <c r="T93" s="14">
        <f>IF($A93="","",IFERROR($O93-($H93+$J93+$K93),0))</f>
        <v/>
      </c>
    </row>
    <row r="94">
      <c r="A94" s="11" t="n"/>
      <c r="B94" s="22" t="n"/>
      <c r="C94" s="11" t="n"/>
      <c r="D94" s="11" t="n"/>
      <c r="E94" s="11" t="n"/>
      <c r="F94" s="11" t="n"/>
      <c r="G94" s="11" t="n"/>
      <c r="H94" s="13" t="n"/>
      <c r="I94" s="11" t="n"/>
      <c r="J94" s="14">
        <f>IF($A94="","",IFERROR(ROUND($H94*VLOOKUP($I94,'Paramètres'!$A$6:$D$9,3,FALSE),2),0))</f>
        <v/>
      </c>
      <c r="K94" s="14">
        <f>IF($A94="","",IFERROR(ROUND($H94*VLOOKUP($I94,'Paramètres'!$A$6:$D$9,4,FALSE),2),0))</f>
        <v/>
      </c>
      <c r="L94" s="15" t="n"/>
      <c r="M94" s="14">
        <f>IF($A94="","",IFERROR(ROUND($J94*$L94,2),0))</f>
        <v/>
      </c>
      <c r="N94" s="14">
        <f>IF($A94="","",IFERROR(ROUND($K94*$L94,2),0))</f>
        <v/>
      </c>
      <c r="O94" s="14">
        <f>IF($A94="","",IFERROR($H94+$J94+$K94,0))</f>
        <v/>
      </c>
      <c r="P94" s="11" t="n"/>
      <c r="Q94" s="22" t="n"/>
      <c r="R94" s="16">
        <f>IF($A94="","",IF($P94="","À attribuer",IF($Q94="","À réclamer","Réclamé")))</f>
        <v/>
      </c>
      <c r="S94" s="16">
        <f>IF($A94="","",IF($D94="","PIÈCE MANQUANTE",IF(COUNTIF($D$6:$D$505,$D94)&gt;1,"DOUBLON","OK")))</f>
        <v/>
      </c>
      <c r="T94" s="14">
        <f>IF($A94="","",IFERROR($O94-($H94+$J94+$K94),0))</f>
        <v/>
      </c>
    </row>
    <row r="95">
      <c r="A95" s="11" t="n"/>
      <c r="B95" s="22" t="n"/>
      <c r="C95" s="11" t="n"/>
      <c r="D95" s="11" t="n"/>
      <c r="E95" s="11" t="n"/>
      <c r="F95" s="11" t="n"/>
      <c r="G95" s="11" t="n"/>
      <c r="H95" s="13" t="n"/>
      <c r="I95" s="11" t="n"/>
      <c r="J95" s="14">
        <f>IF($A95="","",IFERROR(ROUND($H95*VLOOKUP($I95,'Paramètres'!$A$6:$D$9,3,FALSE),2),0))</f>
        <v/>
      </c>
      <c r="K95" s="14">
        <f>IF($A95="","",IFERROR(ROUND($H95*VLOOKUP($I95,'Paramètres'!$A$6:$D$9,4,FALSE),2),0))</f>
        <v/>
      </c>
      <c r="L95" s="15" t="n"/>
      <c r="M95" s="14">
        <f>IF($A95="","",IFERROR(ROUND($J95*$L95,2),0))</f>
        <v/>
      </c>
      <c r="N95" s="14">
        <f>IF($A95="","",IFERROR(ROUND($K95*$L95,2),0))</f>
        <v/>
      </c>
      <c r="O95" s="14">
        <f>IF($A95="","",IFERROR($H95+$J95+$K95,0))</f>
        <v/>
      </c>
      <c r="P95" s="11" t="n"/>
      <c r="Q95" s="22" t="n"/>
      <c r="R95" s="16">
        <f>IF($A95="","",IF($P95="","À attribuer",IF($Q95="","À réclamer","Réclamé")))</f>
        <v/>
      </c>
      <c r="S95" s="16">
        <f>IF($A95="","",IF($D95="","PIÈCE MANQUANTE",IF(COUNTIF($D$6:$D$505,$D95)&gt;1,"DOUBLON","OK")))</f>
        <v/>
      </c>
      <c r="T95" s="14">
        <f>IF($A95="","",IFERROR($O95-($H95+$J95+$K95),0))</f>
        <v/>
      </c>
    </row>
    <row r="96">
      <c r="A96" s="11" t="n"/>
      <c r="B96" s="22" t="n"/>
      <c r="C96" s="11" t="n"/>
      <c r="D96" s="11" t="n"/>
      <c r="E96" s="11" t="n"/>
      <c r="F96" s="11" t="n"/>
      <c r="G96" s="11" t="n"/>
      <c r="H96" s="13" t="n"/>
      <c r="I96" s="11" t="n"/>
      <c r="J96" s="14">
        <f>IF($A96="","",IFERROR(ROUND($H96*VLOOKUP($I96,'Paramètres'!$A$6:$D$9,3,FALSE),2),0))</f>
        <v/>
      </c>
      <c r="K96" s="14">
        <f>IF($A96="","",IFERROR(ROUND($H96*VLOOKUP($I96,'Paramètres'!$A$6:$D$9,4,FALSE),2),0))</f>
        <v/>
      </c>
      <c r="L96" s="15" t="n"/>
      <c r="M96" s="14">
        <f>IF($A96="","",IFERROR(ROUND($J96*$L96,2),0))</f>
        <v/>
      </c>
      <c r="N96" s="14">
        <f>IF($A96="","",IFERROR(ROUND($K96*$L96,2),0))</f>
        <v/>
      </c>
      <c r="O96" s="14">
        <f>IF($A96="","",IFERROR($H96+$J96+$K96,0))</f>
        <v/>
      </c>
      <c r="P96" s="11" t="n"/>
      <c r="Q96" s="22" t="n"/>
      <c r="R96" s="16">
        <f>IF($A96="","",IF($P96="","À attribuer",IF($Q96="","À réclamer","Réclamé")))</f>
        <v/>
      </c>
      <c r="S96" s="16">
        <f>IF($A96="","",IF($D96="","PIÈCE MANQUANTE",IF(COUNTIF($D$6:$D$505,$D96)&gt;1,"DOUBLON","OK")))</f>
        <v/>
      </c>
      <c r="T96" s="14">
        <f>IF($A96="","",IFERROR($O96-($H96+$J96+$K96),0))</f>
        <v/>
      </c>
    </row>
    <row r="97">
      <c r="A97" s="11" t="n"/>
      <c r="B97" s="22" t="n"/>
      <c r="C97" s="11" t="n"/>
      <c r="D97" s="11" t="n"/>
      <c r="E97" s="11" t="n"/>
      <c r="F97" s="11" t="n"/>
      <c r="G97" s="11" t="n"/>
      <c r="H97" s="13" t="n"/>
      <c r="I97" s="11" t="n"/>
      <c r="J97" s="14">
        <f>IF($A97="","",IFERROR(ROUND($H97*VLOOKUP($I97,'Paramètres'!$A$6:$D$9,3,FALSE),2),0))</f>
        <v/>
      </c>
      <c r="K97" s="14">
        <f>IF($A97="","",IFERROR(ROUND($H97*VLOOKUP($I97,'Paramètres'!$A$6:$D$9,4,FALSE),2),0))</f>
        <v/>
      </c>
      <c r="L97" s="15" t="n"/>
      <c r="M97" s="14">
        <f>IF($A97="","",IFERROR(ROUND($J97*$L97,2),0))</f>
        <v/>
      </c>
      <c r="N97" s="14">
        <f>IF($A97="","",IFERROR(ROUND($K97*$L97,2),0))</f>
        <v/>
      </c>
      <c r="O97" s="14">
        <f>IF($A97="","",IFERROR($H97+$J97+$K97,0))</f>
        <v/>
      </c>
      <c r="P97" s="11" t="n"/>
      <c r="Q97" s="22" t="n"/>
      <c r="R97" s="16">
        <f>IF($A97="","",IF($P97="","À attribuer",IF($Q97="","À réclamer","Réclamé")))</f>
        <v/>
      </c>
      <c r="S97" s="16">
        <f>IF($A97="","",IF($D97="","PIÈCE MANQUANTE",IF(COUNTIF($D$6:$D$505,$D97)&gt;1,"DOUBLON","OK")))</f>
        <v/>
      </c>
      <c r="T97" s="14">
        <f>IF($A97="","",IFERROR($O97-($H97+$J97+$K97),0))</f>
        <v/>
      </c>
    </row>
    <row r="98">
      <c r="A98" s="11" t="n"/>
      <c r="B98" s="22" t="n"/>
      <c r="C98" s="11" t="n"/>
      <c r="D98" s="11" t="n"/>
      <c r="E98" s="11" t="n"/>
      <c r="F98" s="11" t="n"/>
      <c r="G98" s="11" t="n"/>
      <c r="H98" s="13" t="n"/>
      <c r="I98" s="11" t="n"/>
      <c r="J98" s="14">
        <f>IF($A98="","",IFERROR(ROUND($H98*VLOOKUP($I98,'Paramètres'!$A$6:$D$9,3,FALSE),2),0))</f>
        <v/>
      </c>
      <c r="K98" s="14">
        <f>IF($A98="","",IFERROR(ROUND($H98*VLOOKUP($I98,'Paramètres'!$A$6:$D$9,4,FALSE),2),0))</f>
        <v/>
      </c>
      <c r="L98" s="15" t="n"/>
      <c r="M98" s="14">
        <f>IF($A98="","",IFERROR(ROUND($J98*$L98,2),0))</f>
        <v/>
      </c>
      <c r="N98" s="14">
        <f>IF($A98="","",IFERROR(ROUND($K98*$L98,2),0))</f>
        <v/>
      </c>
      <c r="O98" s="14">
        <f>IF($A98="","",IFERROR($H98+$J98+$K98,0))</f>
        <v/>
      </c>
      <c r="P98" s="11" t="n"/>
      <c r="Q98" s="22" t="n"/>
      <c r="R98" s="16">
        <f>IF($A98="","",IF($P98="","À attribuer",IF($Q98="","À réclamer","Réclamé")))</f>
        <v/>
      </c>
      <c r="S98" s="16">
        <f>IF($A98="","",IF($D98="","PIÈCE MANQUANTE",IF(COUNTIF($D$6:$D$505,$D98)&gt;1,"DOUBLON","OK")))</f>
        <v/>
      </c>
      <c r="T98" s="14">
        <f>IF($A98="","",IFERROR($O98-($H98+$J98+$K98),0))</f>
        <v/>
      </c>
    </row>
    <row r="99">
      <c r="A99" s="11" t="n"/>
      <c r="B99" s="22" t="n"/>
      <c r="C99" s="11" t="n"/>
      <c r="D99" s="11" t="n"/>
      <c r="E99" s="11" t="n"/>
      <c r="F99" s="11" t="n"/>
      <c r="G99" s="11" t="n"/>
      <c r="H99" s="13" t="n"/>
      <c r="I99" s="11" t="n"/>
      <c r="J99" s="14">
        <f>IF($A99="","",IFERROR(ROUND($H99*VLOOKUP($I99,'Paramètres'!$A$6:$D$9,3,FALSE),2),0))</f>
        <v/>
      </c>
      <c r="K99" s="14">
        <f>IF($A99="","",IFERROR(ROUND($H99*VLOOKUP($I99,'Paramètres'!$A$6:$D$9,4,FALSE),2),0))</f>
        <v/>
      </c>
      <c r="L99" s="15" t="n"/>
      <c r="M99" s="14">
        <f>IF($A99="","",IFERROR(ROUND($J99*$L99,2),0))</f>
        <v/>
      </c>
      <c r="N99" s="14">
        <f>IF($A99="","",IFERROR(ROUND($K99*$L99,2),0))</f>
        <v/>
      </c>
      <c r="O99" s="14">
        <f>IF($A99="","",IFERROR($H99+$J99+$K99,0))</f>
        <v/>
      </c>
      <c r="P99" s="11" t="n"/>
      <c r="Q99" s="22" t="n"/>
      <c r="R99" s="16">
        <f>IF($A99="","",IF($P99="","À attribuer",IF($Q99="","À réclamer","Réclamé")))</f>
        <v/>
      </c>
      <c r="S99" s="16">
        <f>IF($A99="","",IF($D99="","PIÈCE MANQUANTE",IF(COUNTIF($D$6:$D$505,$D99)&gt;1,"DOUBLON","OK")))</f>
        <v/>
      </c>
      <c r="T99" s="14">
        <f>IF($A99="","",IFERROR($O99-($H99+$J99+$K99),0))</f>
        <v/>
      </c>
    </row>
    <row r="100">
      <c r="A100" s="11" t="n"/>
      <c r="B100" s="22" t="n"/>
      <c r="C100" s="11" t="n"/>
      <c r="D100" s="11" t="n"/>
      <c r="E100" s="11" t="n"/>
      <c r="F100" s="11" t="n"/>
      <c r="G100" s="11" t="n"/>
      <c r="H100" s="13" t="n"/>
      <c r="I100" s="11" t="n"/>
      <c r="J100" s="14">
        <f>IF($A100="","",IFERROR(ROUND($H100*VLOOKUP($I100,'Paramètres'!$A$6:$D$9,3,FALSE),2),0))</f>
        <v/>
      </c>
      <c r="K100" s="14">
        <f>IF($A100="","",IFERROR(ROUND($H100*VLOOKUP($I100,'Paramètres'!$A$6:$D$9,4,FALSE),2),0))</f>
        <v/>
      </c>
      <c r="L100" s="15" t="n"/>
      <c r="M100" s="14">
        <f>IF($A100="","",IFERROR(ROUND($J100*$L100,2),0))</f>
        <v/>
      </c>
      <c r="N100" s="14">
        <f>IF($A100="","",IFERROR(ROUND($K100*$L100,2),0))</f>
        <v/>
      </c>
      <c r="O100" s="14">
        <f>IF($A100="","",IFERROR($H100+$J100+$K100,0))</f>
        <v/>
      </c>
      <c r="P100" s="11" t="n"/>
      <c r="Q100" s="22" t="n"/>
      <c r="R100" s="16">
        <f>IF($A100="","",IF($P100="","À attribuer",IF($Q100="","À réclamer","Réclamé")))</f>
        <v/>
      </c>
      <c r="S100" s="16">
        <f>IF($A100="","",IF($D100="","PIÈCE MANQUANTE",IF(COUNTIF($D$6:$D$505,$D100)&gt;1,"DOUBLON","OK")))</f>
        <v/>
      </c>
      <c r="T100" s="14">
        <f>IF($A100="","",IFERROR($O100-($H100+$J100+$K100),0))</f>
        <v/>
      </c>
    </row>
    <row r="101">
      <c r="A101" s="11" t="n"/>
      <c r="B101" s="22" t="n"/>
      <c r="C101" s="11" t="n"/>
      <c r="D101" s="11" t="n"/>
      <c r="E101" s="11" t="n"/>
      <c r="F101" s="11" t="n"/>
      <c r="G101" s="11" t="n"/>
      <c r="H101" s="13" t="n"/>
      <c r="I101" s="11" t="n"/>
      <c r="J101" s="14">
        <f>IF($A101="","",IFERROR(ROUND($H101*VLOOKUP($I101,'Paramètres'!$A$6:$D$9,3,FALSE),2),0))</f>
        <v/>
      </c>
      <c r="K101" s="14">
        <f>IF($A101="","",IFERROR(ROUND($H101*VLOOKUP($I101,'Paramètres'!$A$6:$D$9,4,FALSE),2),0))</f>
        <v/>
      </c>
      <c r="L101" s="15" t="n"/>
      <c r="M101" s="14">
        <f>IF($A101="","",IFERROR(ROUND($J101*$L101,2),0))</f>
        <v/>
      </c>
      <c r="N101" s="14">
        <f>IF($A101="","",IFERROR(ROUND($K101*$L101,2),0))</f>
        <v/>
      </c>
      <c r="O101" s="14">
        <f>IF($A101="","",IFERROR($H101+$J101+$K101,0))</f>
        <v/>
      </c>
      <c r="P101" s="11" t="n"/>
      <c r="Q101" s="22" t="n"/>
      <c r="R101" s="16">
        <f>IF($A101="","",IF($P101="","À attribuer",IF($Q101="","À réclamer","Réclamé")))</f>
        <v/>
      </c>
      <c r="S101" s="16">
        <f>IF($A101="","",IF($D101="","PIÈCE MANQUANTE",IF(COUNTIF($D$6:$D$505,$D101)&gt;1,"DOUBLON","OK")))</f>
        <v/>
      </c>
      <c r="T101" s="14">
        <f>IF($A101="","",IFERROR($O101-($H101+$J101+$K101),0))</f>
        <v/>
      </c>
    </row>
    <row r="102">
      <c r="A102" s="11" t="n"/>
      <c r="B102" s="22" t="n"/>
      <c r="C102" s="11" t="n"/>
      <c r="D102" s="11" t="n"/>
      <c r="E102" s="11" t="n"/>
      <c r="F102" s="11" t="n"/>
      <c r="G102" s="11" t="n"/>
      <c r="H102" s="13" t="n"/>
      <c r="I102" s="11" t="n"/>
      <c r="J102" s="14">
        <f>IF($A102="","",IFERROR(ROUND($H102*VLOOKUP($I102,'Paramètres'!$A$6:$D$9,3,FALSE),2),0))</f>
        <v/>
      </c>
      <c r="K102" s="14">
        <f>IF($A102="","",IFERROR(ROUND($H102*VLOOKUP($I102,'Paramètres'!$A$6:$D$9,4,FALSE),2),0))</f>
        <v/>
      </c>
      <c r="L102" s="15" t="n"/>
      <c r="M102" s="14">
        <f>IF($A102="","",IFERROR(ROUND($J102*$L102,2),0))</f>
        <v/>
      </c>
      <c r="N102" s="14">
        <f>IF($A102="","",IFERROR(ROUND($K102*$L102,2),0))</f>
        <v/>
      </c>
      <c r="O102" s="14">
        <f>IF($A102="","",IFERROR($H102+$J102+$K102,0))</f>
        <v/>
      </c>
      <c r="P102" s="11" t="n"/>
      <c r="Q102" s="22" t="n"/>
      <c r="R102" s="16">
        <f>IF($A102="","",IF($P102="","À attribuer",IF($Q102="","À réclamer","Réclamé")))</f>
        <v/>
      </c>
      <c r="S102" s="16">
        <f>IF($A102="","",IF($D102="","PIÈCE MANQUANTE",IF(COUNTIF($D$6:$D$505,$D102)&gt;1,"DOUBLON","OK")))</f>
        <v/>
      </c>
      <c r="T102" s="14">
        <f>IF($A102="","",IFERROR($O102-($H102+$J102+$K102),0))</f>
        <v/>
      </c>
    </row>
    <row r="103">
      <c r="A103" s="11" t="n"/>
      <c r="B103" s="22" t="n"/>
      <c r="C103" s="11" t="n"/>
      <c r="D103" s="11" t="n"/>
      <c r="E103" s="11" t="n"/>
      <c r="F103" s="11" t="n"/>
      <c r="G103" s="11" t="n"/>
      <c r="H103" s="13" t="n"/>
      <c r="I103" s="11" t="n"/>
      <c r="J103" s="14">
        <f>IF($A103="","",IFERROR(ROUND($H103*VLOOKUP($I103,'Paramètres'!$A$6:$D$9,3,FALSE),2),0))</f>
        <v/>
      </c>
      <c r="K103" s="14">
        <f>IF($A103="","",IFERROR(ROUND($H103*VLOOKUP($I103,'Paramètres'!$A$6:$D$9,4,FALSE),2),0))</f>
        <v/>
      </c>
      <c r="L103" s="15" t="n"/>
      <c r="M103" s="14">
        <f>IF($A103="","",IFERROR(ROUND($J103*$L103,2),0))</f>
        <v/>
      </c>
      <c r="N103" s="14">
        <f>IF($A103="","",IFERROR(ROUND($K103*$L103,2),0))</f>
        <v/>
      </c>
      <c r="O103" s="14">
        <f>IF($A103="","",IFERROR($H103+$J103+$K103,0))</f>
        <v/>
      </c>
      <c r="P103" s="11" t="n"/>
      <c r="Q103" s="22" t="n"/>
      <c r="R103" s="16">
        <f>IF($A103="","",IF($P103="","À attribuer",IF($Q103="","À réclamer","Réclamé")))</f>
        <v/>
      </c>
      <c r="S103" s="16">
        <f>IF($A103="","",IF($D103="","PIÈCE MANQUANTE",IF(COUNTIF($D$6:$D$505,$D103)&gt;1,"DOUBLON","OK")))</f>
        <v/>
      </c>
      <c r="T103" s="14">
        <f>IF($A103="","",IFERROR($O103-($H103+$J103+$K103),0))</f>
        <v/>
      </c>
    </row>
    <row r="104">
      <c r="A104" s="11" t="n"/>
      <c r="B104" s="22" t="n"/>
      <c r="C104" s="11" t="n"/>
      <c r="D104" s="11" t="n"/>
      <c r="E104" s="11" t="n"/>
      <c r="F104" s="11" t="n"/>
      <c r="G104" s="11" t="n"/>
      <c r="H104" s="13" t="n"/>
      <c r="I104" s="11" t="n"/>
      <c r="J104" s="14">
        <f>IF($A104="","",IFERROR(ROUND($H104*VLOOKUP($I104,'Paramètres'!$A$6:$D$9,3,FALSE),2),0))</f>
        <v/>
      </c>
      <c r="K104" s="14">
        <f>IF($A104="","",IFERROR(ROUND($H104*VLOOKUP($I104,'Paramètres'!$A$6:$D$9,4,FALSE),2),0))</f>
        <v/>
      </c>
      <c r="L104" s="15" t="n"/>
      <c r="M104" s="14">
        <f>IF($A104="","",IFERROR(ROUND($J104*$L104,2),0))</f>
        <v/>
      </c>
      <c r="N104" s="14">
        <f>IF($A104="","",IFERROR(ROUND($K104*$L104,2),0))</f>
        <v/>
      </c>
      <c r="O104" s="14">
        <f>IF($A104="","",IFERROR($H104+$J104+$K104,0))</f>
        <v/>
      </c>
      <c r="P104" s="11" t="n"/>
      <c r="Q104" s="22" t="n"/>
      <c r="R104" s="16">
        <f>IF($A104="","",IF($P104="","À attribuer",IF($Q104="","À réclamer","Réclamé")))</f>
        <v/>
      </c>
      <c r="S104" s="16">
        <f>IF($A104="","",IF($D104="","PIÈCE MANQUANTE",IF(COUNTIF($D$6:$D$505,$D104)&gt;1,"DOUBLON","OK")))</f>
        <v/>
      </c>
      <c r="T104" s="14">
        <f>IF($A104="","",IFERROR($O104-($H104+$J104+$K104),0))</f>
        <v/>
      </c>
    </row>
    <row r="105">
      <c r="A105" s="11" t="n"/>
      <c r="B105" s="22" t="n"/>
      <c r="C105" s="11" t="n"/>
      <c r="D105" s="11" t="n"/>
      <c r="E105" s="11" t="n"/>
      <c r="F105" s="11" t="n"/>
      <c r="G105" s="11" t="n"/>
      <c r="H105" s="13" t="n"/>
      <c r="I105" s="11" t="n"/>
      <c r="J105" s="14">
        <f>IF($A105="","",IFERROR(ROUND($H105*VLOOKUP($I105,'Paramètres'!$A$6:$D$9,3,FALSE),2),0))</f>
        <v/>
      </c>
      <c r="K105" s="14">
        <f>IF($A105="","",IFERROR(ROUND($H105*VLOOKUP($I105,'Paramètres'!$A$6:$D$9,4,FALSE),2),0))</f>
        <v/>
      </c>
      <c r="L105" s="15" t="n"/>
      <c r="M105" s="14">
        <f>IF($A105="","",IFERROR(ROUND($J105*$L105,2),0))</f>
        <v/>
      </c>
      <c r="N105" s="14">
        <f>IF($A105="","",IFERROR(ROUND($K105*$L105,2),0))</f>
        <v/>
      </c>
      <c r="O105" s="14">
        <f>IF($A105="","",IFERROR($H105+$J105+$K105,0))</f>
        <v/>
      </c>
      <c r="P105" s="11" t="n"/>
      <c r="Q105" s="22" t="n"/>
      <c r="R105" s="16">
        <f>IF($A105="","",IF($P105="","À attribuer",IF($Q105="","À réclamer","Réclamé")))</f>
        <v/>
      </c>
      <c r="S105" s="16">
        <f>IF($A105="","",IF($D105="","PIÈCE MANQUANTE",IF(COUNTIF($D$6:$D$505,$D105)&gt;1,"DOUBLON","OK")))</f>
        <v/>
      </c>
      <c r="T105" s="14">
        <f>IF($A105="","",IFERROR($O105-($H105+$J105+$K105),0))</f>
        <v/>
      </c>
    </row>
    <row r="106">
      <c r="A106" s="11" t="n"/>
      <c r="B106" s="22" t="n"/>
      <c r="C106" s="11" t="n"/>
      <c r="D106" s="11" t="n"/>
      <c r="E106" s="11" t="n"/>
      <c r="F106" s="11" t="n"/>
      <c r="G106" s="11" t="n"/>
      <c r="H106" s="13" t="n"/>
      <c r="I106" s="11" t="n"/>
      <c r="J106" s="14">
        <f>IF($A106="","",IFERROR(ROUND($H106*VLOOKUP($I106,'Paramètres'!$A$6:$D$9,3,FALSE),2),0))</f>
        <v/>
      </c>
      <c r="K106" s="14">
        <f>IF($A106="","",IFERROR(ROUND($H106*VLOOKUP($I106,'Paramètres'!$A$6:$D$9,4,FALSE),2),0))</f>
        <v/>
      </c>
      <c r="L106" s="15" t="n"/>
      <c r="M106" s="14">
        <f>IF($A106="","",IFERROR(ROUND($J106*$L106,2),0))</f>
        <v/>
      </c>
      <c r="N106" s="14">
        <f>IF($A106="","",IFERROR(ROUND($K106*$L106,2),0))</f>
        <v/>
      </c>
      <c r="O106" s="14">
        <f>IF($A106="","",IFERROR($H106+$J106+$K106,0))</f>
        <v/>
      </c>
      <c r="P106" s="11" t="n"/>
      <c r="Q106" s="22" t="n"/>
      <c r="R106" s="16">
        <f>IF($A106="","",IF($P106="","À attribuer",IF($Q106="","À réclamer","Réclamé")))</f>
        <v/>
      </c>
      <c r="S106" s="16">
        <f>IF($A106="","",IF($D106="","PIÈCE MANQUANTE",IF(COUNTIF($D$6:$D$505,$D106)&gt;1,"DOUBLON","OK")))</f>
        <v/>
      </c>
      <c r="T106" s="14">
        <f>IF($A106="","",IFERROR($O106-($H106+$J106+$K106),0))</f>
        <v/>
      </c>
    </row>
    <row r="107">
      <c r="A107" s="11" t="n"/>
      <c r="B107" s="22" t="n"/>
      <c r="C107" s="11" t="n"/>
      <c r="D107" s="11" t="n"/>
      <c r="E107" s="11" t="n"/>
      <c r="F107" s="11" t="n"/>
      <c r="G107" s="11" t="n"/>
      <c r="H107" s="13" t="n"/>
      <c r="I107" s="11" t="n"/>
      <c r="J107" s="14">
        <f>IF($A107="","",IFERROR(ROUND($H107*VLOOKUP($I107,'Paramètres'!$A$6:$D$9,3,FALSE),2),0))</f>
        <v/>
      </c>
      <c r="K107" s="14">
        <f>IF($A107="","",IFERROR(ROUND($H107*VLOOKUP($I107,'Paramètres'!$A$6:$D$9,4,FALSE),2),0))</f>
        <v/>
      </c>
      <c r="L107" s="15" t="n"/>
      <c r="M107" s="14">
        <f>IF($A107="","",IFERROR(ROUND($J107*$L107,2),0))</f>
        <v/>
      </c>
      <c r="N107" s="14">
        <f>IF($A107="","",IFERROR(ROUND($K107*$L107,2),0))</f>
        <v/>
      </c>
      <c r="O107" s="14">
        <f>IF($A107="","",IFERROR($H107+$J107+$K107,0))</f>
        <v/>
      </c>
      <c r="P107" s="11" t="n"/>
      <c r="Q107" s="22" t="n"/>
      <c r="R107" s="16">
        <f>IF($A107="","",IF($P107="","À attribuer",IF($Q107="","À réclamer","Réclamé")))</f>
        <v/>
      </c>
      <c r="S107" s="16">
        <f>IF($A107="","",IF($D107="","PIÈCE MANQUANTE",IF(COUNTIF($D$6:$D$505,$D107)&gt;1,"DOUBLON","OK")))</f>
        <v/>
      </c>
      <c r="T107" s="14">
        <f>IF($A107="","",IFERROR($O107-($H107+$J107+$K107),0))</f>
        <v/>
      </c>
    </row>
    <row r="108">
      <c r="A108" s="11" t="n"/>
      <c r="B108" s="22" t="n"/>
      <c r="C108" s="11" t="n"/>
      <c r="D108" s="11" t="n"/>
      <c r="E108" s="11" t="n"/>
      <c r="F108" s="11" t="n"/>
      <c r="G108" s="11" t="n"/>
      <c r="H108" s="13" t="n"/>
      <c r="I108" s="11" t="n"/>
      <c r="J108" s="14">
        <f>IF($A108="","",IFERROR(ROUND($H108*VLOOKUP($I108,'Paramètres'!$A$6:$D$9,3,FALSE),2),0))</f>
        <v/>
      </c>
      <c r="K108" s="14">
        <f>IF($A108="","",IFERROR(ROUND($H108*VLOOKUP($I108,'Paramètres'!$A$6:$D$9,4,FALSE),2),0))</f>
        <v/>
      </c>
      <c r="L108" s="15" t="n"/>
      <c r="M108" s="14">
        <f>IF($A108="","",IFERROR(ROUND($J108*$L108,2),0))</f>
        <v/>
      </c>
      <c r="N108" s="14">
        <f>IF($A108="","",IFERROR(ROUND($K108*$L108,2),0))</f>
        <v/>
      </c>
      <c r="O108" s="14">
        <f>IF($A108="","",IFERROR($H108+$J108+$K108,0))</f>
        <v/>
      </c>
      <c r="P108" s="11" t="n"/>
      <c r="Q108" s="22" t="n"/>
      <c r="R108" s="16">
        <f>IF($A108="","",IF($P108="","À attribuer",IF($Q108="","À réclamer","Réclamé")))</f>
        <v/>
      </c>
      <c r="S108" s="16">
        <f>IF($A108="","",IF($D108="","PIÈCE MANQUANTE",IF(COUNTIF($D$6:$D$505,$D108)&gt;1,"DOUBLON","OK")))</f>
        <v/>
      </c>
      <c r="T108" s="14">
        <f>IF($A108="","",IFERROR($O108-($H108+$J108+$K108),0))</f>
        <v/>
      </c>
    </row>
    <row r="109">
      <c r="A109" s="11" t="n"/>
      <c r="B109" s="22" t="n"/>
      <c r="C109" s="11" t="n"/>
      <c r="D109" s="11" t="n"/>
      <c r="E109" s="11" t="n"/>
      <c r="F109" s="11" t="n"/>
      <c r="G109" s="11" t="n"/>
      <c r="H109" s="13" t="n"/>
      <c r="I109" s="11" t="n"/>
      <c r="J109" s="14">
        <f>IF($A109="","",IFERROR(ROUND($H109*VLOOKUP($I109,'Paramètres'!$A$6:$D$9,3,FALSE),2),0))</f>
        <v/>
      </c>
      <c r="K109" s="14">
        <f>IF($A109="","",IFERROR(ROUND($H109*VLOOKUP($I109,'Paramètres'!$A$6:$D$9,4,FALSE),2),0))</f>
        <v/>
      </c>
      <c r="L109" s="15" t="n"/>
      <c r="M109" s="14">
        <f>IF($A109="","",IFERROR(ROUND($J109*$L109,2),0))</f>
        <v/>
      </c>
      <c r="N109" s="14">
        <f>IF($A109="","",IFERROR(ROUND($K109*$L109,2),0))</f>
        <v/>
      </c>
      <c r="O109" s="14">
        <f>IF($A109="","",IFERROR($H109+$J109+$K109,0))</f>
        <v/>
      </c>
      <c r="P109" s="11" t="n"/>
      <c r="Q109" s="22" t="n"/>
      <c r="R109" s="16">
        <f>IF($A109="","",IF($P109="","À attribuer",IF($Q109="","À réclamer","Réclamé")))</f>
        <v/>
      </c>
      <c r="S109" s="16">
        <f>IF($A109="","",IF($D109="","PIÈCE MANQUANTE",IF(COUNTIF($D$6:$D$505,$D109)&gt;1,"DOUBLON","OK")))</f>
        <v/>
      </c>
      <c r="T109" s="14">
        <f>IF($A109="","",IFERROR($O109-($H109+$J109+$K109),0))</f>
        <v/>
      </c>
    </row>
    <row r="110">
      <c r="A110" s="11" t="n"/>
      <c r="B110" s="22" t="n"/>
      <c r="C110" s="11" t="n"/>
      <c r="D110" s="11" t="n"/>
      <c r="E110" s="11" t="n"/>
      <c r="F110" s="11" t="n"/>
      <c r="G110" s="11" t="n"/>
      <c r="H110" s="13" t="n"/>
      <c r="I110" s="11" t="n"/>
      <c r="J110" s="14">
        <f>IF($A110="","",IFERROR(ROUND($H110*VLOOKUP($I110,'Paramètres'!$A$6:$D$9,3,FALSE),2),0))</f>
        <v/>
      </c>
      <c r="K110" s="14">
        <f>IF($A110="","",IFERROR(ROUND($H110*VLOOKUP($I110,'Paramètres'!$A$6:$D$9,4,FALSE),2),0))</f>
        <v/>
      </c>
      <c r="L110" s="15" t="n"/>
      <c r="M110" s="14">
        <f>IF($A110="","",IFERROR(ROUND($J110*$L110,2),0))</f>
        <v/>
      </c>
      <c r="N110" s="14">
        <f>IF($A110="","",IFERROR(ROUND($K110*$L110,2),0))</f>
        <v/>
      </c>
      <c r="O110" s="14">
        <f>IF($A110="","",IFERROR($H110+$J110+$K110,0))</f>
        <v/>
      </c>
      <c r="P110" s="11" t="n"/>
      <c r="Q110" s="22" t="n"/>
      <c r="R110" s="16">
        <f>IF($A110="","",IF($P110="","À attribuer",IF($Q110="","À réclamer","Réclamé")))</f>
        <v/>
      </c>
      <c r="S110" s="16">
        <f>IF($A110="","",IF($D110="","PIÈCE MANQUANTE",IF(COUNTIF($D$6:$D$505,$D110)&gt;1,"DOUBLON","OK")))</f>
        <v/>
      </c>
      <c r="T110" s="14">
        <f>IF($A110="","",IFERROR($O110-($H110+$J110+$K110),0))</f>
        <v/>
      </c>
    </row>
    <row r="111">
      <c r="A111" s="11" t="n"/>
      <c r="B111" s="22" t="n"/>
      <c r="C111" s="11" t="n"/>
      <c r="D111" s="11" t="n"/>
      <c r="E111" s="11" t="n"/>
      <c r="F111" s="11" t="n"/>
      <c r="G111" s="11" t="n"/>
      <c r="H111" s="13" t="n"/>
      <c r="I111" s="11" t="n"/>
      <c r="J111" s="14">
        <f>IF($A111="","",IFERROR(ROUND($H111*VLOOKUP($I111,'Paramètres'!$A$6:$D$9,3,FALSE),2),0))</f>
        <v/>
      </c>
      <c r="K111" s="14">
        <f>IF($A111="","",IFERROR(ROUND($H111*VLOOKUP($I111,'Paramètres'!$A$6:$D$9,4,FALSE),2),0))</f>
        <v/>
      </c>
      <c r="L111" s="15" t="n"/>
      <c r="M111" s="14">
        <f>IF($A111="","",IFERROR(ROUND($J111*$L111,2),0))</f>
        <v/>
      </c>
      <c r="N111" s="14">
        <f>IF($A111="","",IFERROR(ROUND($K111*$L111,2),0))</f>
        <v/>
      </c>
      <c r="O111" s="14">
        <f>IF($A111="","",IFERROR($H111+$J111+$K111,0))</f>
        <v/>
      </c>
      <c r="P111" s="11" t="n"/>
      <c r="Q111" s="22" t="n"/>
      <c r="R111" s="16">
        <f>IF($A111="","",IF($P111="","À attribuer",IF($Q111="","À réclamer","Réclamé")))</f>
        <v/>
      </c>
      <c r="S111" s="16">
        <f>IF($A111="","",IF($D111="","PIÈCE MANQUANTE",IF(COUNTIF($D$6:$D$505,$D111)&gt;1,"DOUBLON","OK")))</f>
        <v/>
      </c>
      <c r="T111" s="14">
        <f>IF($A111="","",IFERROR($O111-($H111+$J111+$K111),0))</f>
        <v/>
      </c>
    </row>
    <row r="112">
      <c r="A112" s="11" t="n"/>
      <c r="B112" s="22" t="n"/>
      <c r="C112" s="11" t="n"/>
      <c r="D112" s="11" t="n"/>
      <c r="E112" s="11" t="n"/>
      <c r="F112" s="11" t="n"/>
      <c r="G112" s="11" t="n"/>
      <c r="H112" s="13" t="n"/>
      <c r="I112" s="11" t="n"/>
      <c r="J112" s="14">
        <f>IF($A112="","",IFERROR(ROUND($H112*VLOOKUP($I112,'Paramètres'!$A$6:$D$9,3,FALSE),2),0))</f>
        <v/>
      </c>
      <c r="K112" s="14">
        <f>IF($A112="","",IFERROR(ROUND($H112*VLOOKUP($I112,'Paramètres'!$A$6:$D$9,4,FALSE),2),0))</f>
        <v/>
      </c>
      <c r="L112" s="15" t="n"/>
      <c r="M112" s="14">
        <f>IF($A112="","",IFERROR(ROUND($J112*$L112,2),0))</f>
        <v/>
      </c>
      <c r="N112" s="14">
        <f>IF($A112="","",IFERROR(ROUND($K112*$L112,2),0))</f>
        <v/>
      </c>
      <c r="O112" s="14">
        <f>IF($A112="","",IFERROR($H112+$J112+$K112,0))</f>
        <v/>
      </c>
      <c r="P112" s="11" t="n"/>
      <c r="Q112" s="22" t="n"/>
      <c r="R112" s="16">
        <f>IF($A112="","",IF($P112="","À attribuer",IF($Q112="","À réclamer","Réclamé")))</f>
        <v/>
      </c>
      <c r="S112" s="16">
        <f>IF($A112="","",IF($D112="","PIÈCE MANQUANTE",IF(COUNTIF($D$6:$D$505,$D112)&gt;1,"DOUBLON","OK")))</f>
        <v/>
      </c>
      <c r="T112" s="14">
        <f>IF($A112="","",IFERROR($O112-($H112+$J112+$K112),0))</f>
        <v/>
      </c>
    </row>
    <row r="113">
      <c r="A113" s="11" t="n"/>
      <c r="B113" s="22" t="n"/>
      <c r="C113" s="11" t="n"/>
      <c r="D113" s="11" t="n"/>
      <c r="E113" s="11" t="n"/>
      <c r="F113" s="11" t="n"/>
      <c r="G113" s="11" t="n"/>
      <c r="H113" s="13" t="n"/>
      <c r="I113" s="11" t="n"/>
      <c r="J113" s="14">
        <f>IF($A113="","",IFERROR(ROUND($H113*VLOOKUP($I113,'Paramètres'!$A$6:$D$9,3,FALSE),2),0))</f>
        <v/>
      </c>
      <c r="K113" s="14">
        <f>IF($A113="","",IFERROR(ROUND($H113*VLOOKUP($I113,'Paramètres'!$A$6:$D$9,4,FALSE),2),0))</f>
        <v/>
      </c>
      <c r="L113" s="15" t="n"/>
      <c r="M113" s="14">
        <f>IF($A113="","",IFERROR(ROUND($J113*$L113,2),0))</f>
        <v/>
      </c>
      <c r="N113" s="14">
        <f>IF($A113="","",IFERROR(ROUND($K113*$L113,2),0))</f>
        <v/>
      </c>
      <c r="O113" s="14">
        <f>IF($A113="","",IFERROR($H113+$J113+$K113,0))</f>
        <v/>
      </c>
      <c r="P113" s="11" t="n"/>
      <c r="Q113" s="22" t="n"/>
      <c r="R113" s="16">
        <f>IF($A113="","",IF($P113="","À attribuer",IF($Q113="","À réclamer","Réclamé")))</f>
        <v/>
      </c>
      <c r="S113" s="16">
        <f>IF($A113="","",IF($D113="","PIÈCE MANQUANTE",IF(COUNTIF($D$6:$D$505,$D113)&gt;1,"DOUBLON","OK")))</f>
        <v/>
      </c>
      <c r="T113" s="14">
        <f>IF($A113="","",IFERROR($O113-($H113+$J113+$K113),0))</f>
        <v/>
      </c>
    </row>
    <row r="114">
      <c r="A114" s="11" t="n"/>
      <c r="B114" s="22" t="n"/>
      <c r="C114" s="11" t="n"/>
      <c r="D114" s="11" t="n"/>
      <c r="E114" s="11" t="n"/>
      <c r="F114" s="11" t="n"/>
      <c r="G114" s="11" t="n"/>
      <c r="H114" s="13" t="n"/>
      <c r="I114" s="11" t="n"/>
      <c r="J114" s="14">
        <f>IF($A114="","",IFERROR(ROUND($H114*VLOOKUP($I114,'Paramètres'!$A$6:$D$9,3,FALSE),2),0))</f>
        <v/>
      </c>
      <c r="K114" s="14">
        <f>IF($A114="","",IFERROR(ROUND($H114*VLOOKUP($I114,'Paramètres'!$A$6:$D$9,4,FALSE),2),0))</f>
        <v/>
      </c>
      <c r="L114" s="15" t="n"/>
      <c r="M114" s="14">
        <f>IF($A114="","",IFERROR(ROUND($J114*$L114,2),0))</f>
        <v/>
      </c>
      <c r="N114" s="14">
        <f>IF($A114="","",IFERROR(ROUND($K114*$L114,2),0))</f>
        <v/>
      </c>
      <c r="O114" s="14">
        <f>IF($A114="","",IFERROR($H114+$J114+$K114,0))</f>
        <v/>
      </c>
      <c r="P114" s="11" t="n"/>
      <c r="Q114" s="22" t="n"/>
      <c r="R114" s="16">
        <f>IF($A114="","",IF($P114="","À attribuer",IF($Q114="","À réclamer","Réclamé")))</f>
        <v/>
      </c>
      <c r="S114" s="16">
        <f>IF($A114="","",IF($D114="","PIÈCE MANQUANTE",IF(COUNTIF($D$6:$D$505,$D114)&gt;1,"DOUBLON","OK")))</f>
        <v/>
      </c>
      <c r="T114" s="14">
        <f>IF($A114="","",IFERROR($O114-($H114+$J114+$K114),0))</f>
        <v/>
      </c>
    </row>
    <row r="115">
      <c r="A115" s="11" t="n"/>
      <c r="B115" s="22" t="n"/>
      <c r="C115" s="11" t="n"/>
      <c r="D115" s="11" t="n"/>
      <c r="E115" s="11" t="n"/>
      <c r="F115" s="11" t="n"/>
      <c r="G115" s="11" t="n"/>
      <c r="H115" s="13" t="n"/>
      <c r="I115" s="11" t="n"/>
      <c r="J115" s="14">
        <f>IF($A115="","",IFERROR(ROUND($H115*VLOOKUP($I115,'Paramètres'!$A$6:$D$9,3,FALSE),2),0))</f>
        <v/>
      </c>
      <c r="K115" s="14">
        <f>IF($A115="","",IFERROR(ROUND($H115*VLOOKUP($I115,'Paramètres'!$A$6:$D$9,4,FALSE),2),0))</f>
        <v/>
      </c>
      <c r="L115" s="15" t="n"/>
      <c r="M115" s="14">
        <f>IF($A115="","",IFERROR(ROUND($J115*$L115,2),0))</f>
        <v/>
      </c>
      <c r="N115" s="14">
        <f>IF($A115="","",IFERROR(ROUND($K115*$L115,2),0))</f>
        <v/>
      </c>
      <c r="O115" s="14">
        <f>IF($A115="","",IFERROR($H115+$J115+$K115,0))</f>
        <v/>
      </c>
      <c r="P115" s="11" t="n"/>
      <c r="Q115" s="22" t="n"/>
      <c r="R115" s="16">
        <f>IF($A115="","",IF($P115="","À attribuer",IF($Q115="","À réclamer","Réclamé")))</f>
        <v/>
      </c>
      <c r="S115" s="16">
        <f>IF($A115="","",IF($D115="","PIÈCE MANQUANTE",IF(COUNTIF($D$6:$D$505,$D115)&gt;1,"DOUBLON","OK")))</f>
        <v/>
      </c>
      <c r="T115" s="14">
        <f>IF($A115="","",IFERROR($O115-($H115+$J115+$K115),0))</f>
        <v/>
      </c>
    </row>
    <row r="116">
      <c r="A116" s="11" t="n"/>
      <c r="B116" s="22" t="n"/>
      <c r="C116" s="11" t="n"/>
      <c r="D116" s="11" t="n"/>
      <c r="E116" s="11" t="n"/>
      <c r="F116" s="11" t="n"/>
      <c r="G116" s="11" t="n"/>
      <c r="H116" s="13" t="n"/>
      <c r="I116" s="11" t="n"/>
      <c r="J116" s="14">
        <f>IF($A116="","",IFERROR(ROUND($H116*VLOOKUP($I116,'Paramètres'!$A$6:$D$9,3,FALSE),2),0))</f>
        <v/>
      </c>
      <c r="K116" s="14">
        <f>IF($A116="","",IFERROR(ROUND($H116*VLOOKUP($I116,'Paramètres'!$A$6:$D$9,4,FALSE),2),0))</f>
        <v/>
      </c>
      <c r="L116" s="15" t="n"/>
      <c r="M116" s="14">
        <f>IF($A116="","",IFERROR(ROUND($J116*$L116,2),0))</f>
        <v/>
      </c>
      <c r="N116" s="14">
        <f>IF($A116="","",IFERROR(ROUND($K116*$L116,2),0))</f>
        <v/>
      </c>
      <c r="O116" s="14">
        <f>IF($A116="","",IFERROR($H116+$J116+$K116,0))</f>
        <v/>
      </c>
      <c r="P116" s="11" t="n"/>
      <c r="Q116" s="22" t="n"/>
      <c r="R116" s="16">
        <f>IF($A116="","",IF($P116="","À attribuer",IF($Q116="","À réclamer","Réclamé")))</f>
        <v/>
      </c>
      <c r="S116" s="16">
        <f>IF($A116="","",IF($D116="","PIÈCE MANQUANTE",IF(COUNTIF($D$6:$D$505,$D116)&gt;1,"DOUBLON","OK")))</f>
        <v/>
      </c>
      <c r="T116" s="14">
        <f>IF($A116="","",IFERROR($O116-($H116+$J116+$K116),0))</f>
        <v/>
      </c>
    </row>
    <row r="117">
      <c r="A117" s="11" t="n"/>
      <c r="B117" s="22" t="n"/>
      <c r="C117" s="11" t="n"/>
      <c r="D117" s="11" t="n"/>
      <c r="E117" s="11" t="n"/>
      <c r="F117" s="11" t="n"/>
      <c r="G117" s="11" t="n"/>
      <c r="H117" s="13" t="n"/>
      <c r="I117" s="11" t="n"/>
      <c r="J117" s="14">
        <f>IF($A117="","",IFERROR(ROUND($H117*VLOOKUP($I117,'Paramètres'!$A$6:$D$9,3,FALSE),2),0))</f>
        <v/>
      </c>
      <c r="K117" s="14">
        <f>IF($A117="","",IFERROR(ROUND($H117*VLOOKUP($I117,'Paramètres'!$A$6:$D$9,4,FALSE),2),0))</f>
        <v/>
      </c>
      <c r="L117" s="15" t="n"/>
      <c r="M117" s="14">
        <f>IF($A117="","",IFERROR(ROUND($J117*$L117,2),0))</f>
        <v/>
      </c>
      <c r="N117" s="14">
        <f>IF($A117="","",IFERROR(ROUND($K117*$L117,2),0))</f>
        <v/>
      </c>
      <c r="O117" s="14">
        <f>IF($A117="","",IFERROR($H117+$J117+$K117,0))</f>
        <v/>
      </c>
      <c r="P117" s="11" t="n"/>
      <c r="Q117" s="22" t="n"/>
      <c r="R117" s="16">
        <f>IF($A117="","",IF($P117="","À attribuer",IF($Q117="","À réclamer","Réclamé")))</f>
        <v/>
      </c>
      <c r="S117" s="16">
        <f>IF($A117="","",IF($D117="","PIÈCE MANQUANTE",IF(COUNTIF($D$6:$D$505,$D117)&gt;1,"DOUBLON","OK")))</f>
        <v/>
      </c>
      <c r="T117" s="14">
        <f>IF($A117="","",IFERROR($O117-($H117+$J117+$K117),0))</f>
        <v/>
      </c>
    </row>
    <row r="118">
      <c r="A118" s="11" t="n"/>
      <c r="B118" s="22" t="n"/>
      <c r="C118" s="11" t="n"/>
      <c r="D118" s="11" t="n"/>
      <c r="E118" s="11" t="n"/>
      <c r="F118" s="11" t="n"/>
      <c r="G118" s="11" t="n"/>
      <c r="H118" s="13" t="n"/>
      <c r="I118" s="11" t="n"/>
      <c r="J118" s="14">
        <f>IF($A118="","",IFERROR(ROUND($H118*VLOOKUP($I118,'Paramètres'!$A$6:$D$9,3,FALSE),2),0))</f>
        <v/>
      </c>
      <c r="K118" s="14">
        <f>IF($A118="","",IFERROR(ROUND($H118*VLOOKUP($I118,'Paramètres'!$A$6:$D$9,4,FALSE),2),0))</f>
        <v/>
      </c>
      <c r="L118" s="15" t="n"/>
      <c r="M118" s="14">
        <f>IF($A118="","",IFERROR(ROUND($J118*$L118,2),0))</f>
        <v/>
      </c>
      <c r="N118" s="14">
        <f>IF($A118="","",IFERROR(ROUND($K118*$L118,2),0))</f>
        <v/>
      </c>
      <c r="O118" s="14">
        <f>IF($A118="","",IFERROR($H118+$J118+$K118,0))</f>
        <v/>
      </c>
      <c r="P118" s="11" t="n"/>
      <c r="Q118" s="22" t="n"/>
      <c r="R118" s="16">
        <f>IF($A118="","",IF($P118="","À attribuer",IF($Q118="","À réclamer","Réclamé")))</f>
        <v/>
      </c>
      <c r="S118" s="16">
        <f>IF($A118="","",IF($D118="","PIÈCE MANQUANTE",IF(COUNTIF($D$6:$D$505,$D118)&gt;1,"DOUBLON","OK")))</f>
        <v/>
      </c>
      <c r="T118" s="14">
        <f>IF($A118="","",IFERROR($O118-($H118+$J118+$K118),0))</f>
        <v/>
      </c>
    </row>
    <row r="119">
      <c r="A119" s="11" t="n"/>
      <c r="B119" s="22" t="n"/>
      <c r="C119" s="11" t="n"/>
      <c r="D119" s="11" t="n"/>
      <c r="E119" s="11" t="n"/>
      <c r="F119" s="11" t="n"/>
      <c r="G119" s="11" t="n"/>
      <c r="H119" s="13" t="n"/>
      <c r="I119" s="11" t="n"/>
      <c r="J119" s="14">
        <f>IF($A119="","",IFERROR(ROUND($H119*VLOOKUP($I119,'Paramètres'!$A$6:$D$9,3,FALSE),2),0))</f>
        <v/>
      </c>
      <c r="K119" s="14">
        <f>IF($A119="","",IFERROR(ROUND($H119*VLOOKUP($I119,'Paramètres'!$A$6:$D$9,4,FALSE),2),0))</f>
        <v/>
      </c>
      <c r="L119" s="15" t="n"/>
      <c r="M119" s="14">
        <f>IF($A119="","",IFERROR(ROUND($J119*$L119,2),0))</f>
        <v/>
      </c>
      <c r="N119" s="14">
        <f>IF($A119="","",IFERROR(ROUND($K119*$L119,2),0))</f>
        <v/>
      </c>
      <c r="O119" s="14">
        <f>IF($A119="","",IFERROR($H119+$J119+$K119,0))</f>
        <v/>
      </c>
      <c r="P119" s="11" t="n"/>
      <c r="Q119" s="22" t="n"/>
      <c r="R119" s="16">
        <f>IF($A119="","",IF($P119="","À attribuer",IF($Q119="","À réclamer","Réclamé")))</f>
        <v/>
      </c>
      <c r="S119" s="16">
        <f>IF($A119="","",IF($D119="","PIÈCE MANQUANTE",IF(COUNTIF($D$6:$D$505,$D119)&gt;1,"DOUBLON","OK")))</f>
        <v/>
      </c>
      <c r="T119" s="14">
        <f>IF($A119="","",IFERROR($O119-($H119+$J119+$K119),0))</f>
        <v/>
      </c>
    </row>
    <row r="120">
      <c r="A120" s="11" t="n"/>
      <c r="B120" s="22" t="n"/>
      <c r="C120" s="11" t="n"/>
      <c r="D120" s="11" t="n"/>
      <c r="E120" s="11" t="n"/>
      <c r="F120" s="11" t="n"/>
      <c r="G120" s="11" t="n"/>
      <c r="H120" s="13" t="n"/>
      <c r="I120" s="11" t="n"/>
      <c r="J120" s="14">
        <f>IF($A120="","",IFERROR(ROUND($H120*VLOOKUP($I120,'Paramètres'!$A$6:$D$9,3,FALSE),2),0))</f>
        <v/>
      </c>
      <c r="K120" s="14">
        <f>IF($A120="","",IFERROR(ROUND($H120*VLOOKUP($I120,'Paramètres'!$A$6:$D$9,4,FALSE),2),0))</f>
        <v/>
      </c>
      <c r="L120" s="15" t="n"/>
      <c r="M120" s="14">
        <f>IF($A120="","",IFERROR(ROUND($J120*$L120,2),0))</f>
        <v/>
      </c>
      <c r="N120" s="14">
        <f>IF($A120="","",IFERROR(ROUND($K120*$L120,2),0))</f>
        <v/>
      </c>
      <c r="O120" s="14">
        <f>IF($A120="","",IFERROR($H120+$J120+$K120,0))</f>
        <v/>
      </c>
      <c r="P120" s="11" t="n"/>
      <c r="Q120" s="22" t="n"/>
      <c r="R120" s="16">
        <f>IF($A120="","",IF($P120="","À attribuer",IF($Q120="","À réclamer","Réclamé")))</f>
        <v/>
      </c>
      <c r="S120" s="16">
        <f>IF($A120="","",IF($D120="","PIÈCE MANQUANTE",IF(COUNTIF($D$6:$D$505,$D120)&gt;1,"DOUBLON","OK")))</f>
        <v/>
      </c>
      <c r="T120" s="14">
        <f>IF($A120="","",IFERROR($O120-($H120+$J120+$K120),0))</f>
        <v/>
      </c>
    </row>
    <row r="121">
      <c r="A121" s="11" t="n"/>
      <c r="B121" s="22" t="n"/>
      <c r="C121" s="11" t="n"/>
      <c r="D121" s="11" t="n"/>
      <c r="E121" s="11" t="n"/>
      <c r="F121" s="11" t="n"/>
      <c r="G121" s="11" t="n"/>
      <c r="H121" s="13" t="n"/>
      <c r="I121" s="11" t="n"/>
      <c r="J121" s="14">
        <f>IF($A121="","",IFERROR(ROUND($H121*VLOOKUP($I121,'Paramètres'!$A$6:$D$9,3,FALSE),2),0))</f>
        <v/>
      </c>
      <c r="K121" s="14">
        <f>IF($A121="","",IFERROR(ROUND($H121*VLOOKUP($I121,'Paramètres'!$A$6:$D$9,4,FALSE),2),0))</f>
        <v/>
      </c>
      <c r="L121" s="15" t="n"/>
      <c r="M121" s="14">
        <f>IF($A121="","",IFERROR(ROUND($J121*$L121,2),0))</f>
        <v/>
      </c>
      <c r="N121" s="14">
        <f>IF($A121="","",IFERROR(ROUND($K121*$L121,2),0))</f>
        <v/>
      </c>
      <c r="O121" s="14">
        <f>IF($A121="","",IFERROR($H121+$J121+$K121,0))</f>
        <v/>
      </c>
      <c r="P121" s="11" t="n"/>
      <c r="Q121" s="22" t="n"/>
      <c r="R121" s="16">
        <f>IF($A121="","",IF($P121="","À attribuer",IF($Q121="","À réclamer","Réclamé")))</f>
        <v/>
      </c>
      <c r="S121" s="16">
        <f>IF($A121="","",IF($D121="","PIÈCE MANQUANTE",IF(COUNTIF($D$6:$D$505,$D121)&gt;1,"DOUBLON","OK")))</f>
        <v/>
      </c>
      <c r="T121" s="14">
        <f>IF($A121="","",IFERROR($O121-($H121+$J121+$K121),0))</f>
        <v/>
      </c>
    </row>
    <row r="122">
      <c r="A122" s="11" t="n"/>
      <c r="B122" s="22" t="n"/>
      <c r="C122" s="11" t="n"/>
      <c r="D122" s="11" t="n"/>
      <c r="E122" s="11" t="n"/>
      <c r="F122" s="11" t="n"/>
      <c r="G122" s="11" t="n"/>
      <c r="H122" s="13" t="n"/>
      <c r="I122" s="11" t="n"/>
      <c r="J122" s="14">
        <f>IF($A122="","",IFERROR(ROUND($H122*VLOOKUP($I122,'Paramètres'!$A$6:$D$9,3,FALSE),2),0))</f>
        <v/>
      </c>
      <c r="K122" s="14">
        <f>IF($A122="","",IFERROR(ROUND($H122*VLOOKUP($I122,'Paramètres'!$A$6:$D$9,4,FALSE),2),0))</f>
        <v/>
      </c>
      <c r="L122" s="15" t="n"/>
      <c r="M122" s="14">
        <f>IF($A122="","",IFERROR(ROUND($J122*$L122,2),0))</f>
        <v/>
      </c>
      <c r="N122" s="14">
        <f>IF($A122="","",IFERROR(ROUND($K122*$L122,2),0))</f>
        <v/>
      </c>
      <c r="O122" s="14">
        <f>IF($A122="","",IFERROR($H122+$J122+$K122,0))</f>
        <v/>
      </c>
      <c r="P122" s="11" t="n"/>
      <c r="Q122" s="22" t="n"/>
      <c r="R122" s="16">
        <f>IF($A122="","",IF($P122="","À attribuer",IF($Q122="","À réclamer","Réclamé")))</f>
        <v/>
      </c>
      <c r="S122" s="16">
        <f>IF($A122="","",IF($D122="","PIÈCE MANQUANTE",IF(COUNTIF($D$6:$D$505,$D122)&gt;1,"DOUBLON","OK")))</f>
        <v/>
      </c>
      <c r="T122" s="14">
        <f>IF($A122="","",IFERROR($O122-($H122+$J122+$K122),0))</f>
        <v/>
      </c>
    </row>
    <row r="123">
      <c r="A123" s="11" t="n"/>
      <c r="B123" s="22" t="n"/>
      <c r="C123" s="11" t="n"/>
      <c r="D123" s="11" t="n"/>
      <c r="E123" s="11" t="n"/>
      <c r="F123" s="11" t="n"/>
      <c r="G123" s="11" t="n"/>
      <c r="H123" s="13" t="n"/>
      <c r="I123" s="11" t="n"/>
      <c r="J123" s="14">
        <f>IF($A123="","",IFERROR(ROUND($H123*VLOOKUP($I123,'Paramètres'!$A$6:$D$9,3,FALSE),2),0))</f>
        <v/>
      </c>
      <c r="K123" s="14">
        <f>IF($A123="","",IFERROR(ROUND($H123*VLOOKUP($I123,'Paramètres'!$A$6:$D$9,4,FALSE),2),0))</f>
        <v/>
      </c>
      <c r="L123" s="15" t="n"/>
      <c r="M123" s="14">
        <f>IF($A123="","",IFERROR(ROUND($J123*$L123,2),0))</f>
        <v/>
      </c>
      <c r="N123" s="14">
        <f>IF($A123="","",IFERROR(ROUND($K123*$L123,2),0))</f>
        <v/>
      </c>
      <c r="O123" s="14">
        <f>IF($A123="","",IFERROR($H123+$J123+$K123,0))</f>
        <v/>
      </c>
      <c r="P123" s="11" t="n"/>
      <c r="Q123" s="22" t="n"/>
      <c r="R123" s="16">
        <f>IF($A123="","",IF($P123="","À attribuer",IF($Q123="","À réclamer","Réclamé")))</f>
        <v/>
      </c>
      <c r="S123" s="16">
        <f>IF($A123="","",IF($D123="","PIÈCE MANQUANTE",IF(COUNTIF($D$6:$D$505,$D123)&gt;1,"DOUBLON","OK")))</f>
        <v/>
      </c>
      <c r="T123" s="14">
        <f>IF($A123="","",IFERROR($O123-($H123+$J123+$K123),0))</f>
        <v/>
      </c>
    </row>
    <row r="124">
      <c r="A124" s="11" t="n"/>
      <c r="B124" s="22" t="n"/>
      <c r="C124" s="11" t="n"/>
      <c r="D124" s="11" t="n"/>
      <c r="E124" s="11" t="n"/>
      <c r="F124" s="11" t="n"/>
      <c r="G124" s="11" t="n"/>
      <c r="H124" s="13" t="n"/>
      <c r="I124" s="11" t="n"/>
      <c r="J124" s="14">
        <f>IF($A124="","",IFERROR(ROUND($H124*VLOOKUP($I124,'Paramètres'!$A$6:$D$9,3,FALSE),2),0))</f>
        <v/>
      </c>
      <c r="K124" s="14">
        <f>IF($A124="","",IFERROR(ROUND($H124*VLOOKUP($I124,'Paramètres'!$A$6:$D$9,4,FALSE),2),0))</f>
        <v/>
      </c>
      <c r="L124" s="15" t="n"/>
      <c r="M124" s="14">
        <f>IF($A124="","",IFERROR(ROUND($J124*$L124,2),0))</f>
        <v/>
      </c>
      <c r="N124" s="14">
        <f>IF($A124="","",IFERROR(ROUND($K124*$L124,2),0))</f>
        <v/>
      </c>
      <c r="O124" s="14">
        <f>IF($A124="","",IFERROR($H124+$J124+$K124,0))</f>
        <v/>
      </c>
      <c r="P124" s="11" t="n"/>
      <c r="Q124" s="22" t="n"/>
      <c r="R124" s="16">
        <f>IF($A124="","",IF($P124="","À attribuer",IF($Q124="","À réclamer","Réclamé")))</f>
        <v/>
      </c>
      <c r="S124" s="16">
        <f>IF($A124="","",IF($D124="","PIÈCE MANQUANTE",IF(COUNTIF($D$6:$D$505,$D124)&gt;1,"DOUBLON","OK")))</f>
        <v/>
      </c>
      <c r="T124" s="14">
        <f>IF($A124="","",IFERROR($O124-($H124+$J124+$K124),0))</f>
        <v/>
      </c>
    </row>
    <row r="125">
      <c r="A125" s="11" t="n"/>
      <c r="B125" s="22" t="n"/>
      <c r="C125" s="11" t="n"/>
      <c r="D125" s="11" t="n"/>
      <c r="E125" s="11" t="n"/>
      <c r="F125" s="11" t="n"/>
      <c r="G125" s="11" t="n"/>
      <c r="H125" s="13" t="n"/>
      <c r="I125" s="11" t="n"/>
      <c r="J125" s="14">
        <f>IF($A125="","",IFERROR(ROUND($H125*VLOOKUP($I125,'Paramètres'!$A$6:$D$9,3,FALSE),2),0))</f>
        <v/>
      </c>
      <c r="K125" s="14">
        <f>IF($A125="","",IFERROR(ROUND($H125*VLOOKUP($I125,'Paramètres'!$A$6:$D$9,4,FALSE),2),0))</f>
        <v/>
      </c>
      <c r="L125" s="15" t="n"/>
      <c r="M125" s="14">
        <f>IF($A125="","",IFERROR(ROUND($J125*$L125,2),0))</f>
        <v/>
      </c>
      <c r="N125" s="14">
        <f>IF($A125="","",IFERROR(ROUND($K125*$L125,2),0))</f>
        <v/>
      </c>
      <c r="O125" s="14">
        <f>IF($A125="","",IFERROR($H125+$J125+$K125,0))</f>
        <v/>
      </c>
      <c r="P125" s="11" t="n"/>
      <c r="Q125" s="22" t="n"/>
      <c r="R125" s="16">
        <f>IF($A125="","",IF($P125="","À attribuer",IF($Q125="","À réclamer","Réclamé")))</f>
        <v/>
      </c>
      <c r="S125" s="16">
        <f>IF($A125="","",IF($D125="","PIÈCE MANQUANTE",IF(COUNTIF($D$6:$D$505,$D125)&gt;1,"DOUBLON","OK")))</f>
        <v/>
      </c>
      <c r="T125" s="14">
        <f>IF($A125="","",IFERROR($O125-($H125+$J125+$K125),0))</f>
        <v/>
      </c>
    </row>
    <row r="126">
      <c r="A126" s="11" t="n"/>
      <c r="B126" s="22" t="n"/>
      <c r="C126" s="11" t="n"/>
      <c r="D126" s="11" t="n"/>
      <c r="E126" s="11" t="n"/>
      <c r="F126" s="11" t="n"/>
      <c r="G126" s="11" t="n"/>
      <c r="H126" s="13" t="n"/>
      <c r="I126" s="11" t="n"/>
      <c r="J126" s="14">
        <f>IF($A126="","",IFERROR(ROUND($H126*VLOOKUP($I126,'Paramètres'!$A$6:$D$9,3,FALSE),2),0))</f>
        <v/>
      </c>
      <c r="K126" s="14">
        <f>IF($A126="","",IFERROR(ROUND($H126*VLOOKUP($I126,'Paramètres'!$A$6:$D$9,4,FALSE),2),0))</f>
        <v/>
      </c>
      <c r="L126" s="15" t="n"/>
      <c r="M126" s="14">
        <f>IF($A126="","",IFERROR(ROUND($J126*$L126,2),0))</f>
        <v/>
      </c>
      <c r="N126" s="14">
        <f>IF($A126="","",IFERROR(ROUND($K126*$L126,2),0))</f>
        <v/>
      </c>
      <c r="O126" s="14">
        <f>IF($A126="","",IFERROR($H126+$J126+$K126,0))</f>
        <v/>
      </c>
      <c r="P126" s="11" t="n"/>
      <c r="Q126" s="22" t="n"/>
      <c r="R126" s="16">
        <f>IF($A126="","",IF($P126="","À attribuer",IF($Q126="","À réclamer","Réclamé")))</f>
        <v/>
      </c>
      <c r="S126" s="16">
        <f>IF($A126="","",IF($D126="","PIÈCE MANQUANTE",IF(COUNTIF($D$6:$D$505,$D126)&gt;1,"DOUBLON","OK")))</f>
        <v/>
      </c>
      <c r="T126" s="14">
        <f>IF($A126="","",IFERROR($O126-($H126+$J126+$K126),0))</f>
        <v/>
      </c>
    </row>
    <row r="127">
      <c r="A127" s="11" t="n"/>
      <c r="B127" s="22" t="n"/>
      <c r="C127" s="11" t="n"/>
      <c r="D127" s="11" t="n"/>
      <c r="E127" s="11" t="n"/>
      <c r="F127" s="11" t="n"/>
      <c r="G127" s="11" t="n"/>
      <c r="H127" s="13" t="n"/>
      <c r="I127" s="11" t="n"/>
      <c r="J127" s="14">
        <f>IF($A127="","",IFERROR(ROUND($H127*VLOOKUP($I127,'Paramètres'!$A$6:$D$9,3,FALSE),2),0))</f>
        <v/>
      </c>
      <c r="K127" s="14">
        <f>IF($A127="","",IFERROR(ROUND($H127*VLOOKUP($I127,'Paramètres'!$A$6:$D$9,4,FALSE),2),0))</f>
        <v/>
      </c>
      <c r="L127" s="15" t="n"/>
      <c r="M127" s="14">
        <f>IF($A127="","",IFERROR(ROUND($J127*$L127,2),0))</f>
        <v/>
      </c>
      <c r="N127" s="14">
        <f>IF($A127="","",IFERROR(ROUND($K127*$L127,2),0))</f>
        <v/>
      </c>
      <c r="O127" s="14">
        <f>IF($A127="","",IFERROR($H127+$J127+$K127,0))</f>
        <v/>
      </c>
      <c r="P127" s="11" t="n"/>
      <c r="Q127" s="22" t="n"/>
      <c r="R127" s="16">
        <f>IF($A127="","",IF($P127="","À attribuer",IF($Q127="","À réclamer","Réclamé")))</f>
        <v/>
      </c>
      <c r="S127" s="16">
        <f>IF($A127="","",IF($D127="","PIÈCE MANQUANTE",IF(COUNTIF($D$6:$D$505,$D127)&gt;1,"DOUBLON","OK")))</f>
        <v/>
      </c>
      <c r="T127" s="14">
        <f>IF($A127="","",IFERROR($O127-($H127+$J127+$K127),0))</f>
        <v/>
      </c>
    </row>
    <row r="128">
      <c r="A128" s="11" t="n"/>
      <c r="B128" s="22" t="n"/>
      <c r="C128" s="11" t="n"/>
      <c r="D128" s="11" t="n"/>
      <c r="E128" s="11" t="n"/>
      <c r="F128" s="11" t="n"/>
      <c r="G128" s="11" t="n"/>
      <c r="H128" s="13" t="n"/>
      <c r="I128" s="11" t="n"/>
      <c r="J128" s="14">
        <f>IF($A128="","",IFERROR(ROUND($H128*VLOOKUP($I128,'Paramètres'!$A$6:$D$9,3,FALSE),2),0))</f>
        <v/>
      </c>
      <c r="K128" s="14">
        <f>IF($A128="","",IFERROR(ROUND($H128*VLOOKUP($I128,'Paramètres'!$A$6:$D$9,4,FALSE),2),0))</f>
        <v/>
      </c>
      <c r="L128" s="15" t="n"/>
      <c r="M128" s="14">
        <f>IF($A128="","",IFERROR(ROUND($J128*$L128,2),0))</f>
        <v/>
      </c>
      <c r="N128" s="14">
        <f>IF($A128="","",IFERROR(ROUND($K128*$L128,2),0))</f>
        <v/>
      </c>
      <c r="O128" s="14">
        <f>IF($A128="","",IFERROR($H128+$J128+$K128,0))</f>
        <v/>
      </c>
      <c r="P128" s="11" t="n"/>
      <c r="Q128" s="22" t="n"/>
      <c r="R128" s="16">
        <f>IF($A128="","",IF($P128="","À attribuer",IF($Q128="","À réclamer","Réclamé")))</f>
        <v/>
      </c>
      <c r="S128" s="16">
        <f>IF($A128="","",IF($D128="","PIÈCE MANQUANTE",IF(COUNTIF($D$6:$D$505,$D128)&gt;1,"DOUBLON","OK")))</f>
        <v/>
      </c>
      <c r="T128" s="14">
        <f>IF($A128="","",IFERROR($O128-($H128+$J128+$K128),0))</f>
        <v/>
      </c>
    </row>
    <row r="129">
      <c r="A129" s="11" t="n"/>
      <c r="B129" s="22" t="n"/>
      <c r="C129" s="11" t="n"/>
      <c r="D129" s="11" t="n"/>
      <c r="E129" s="11" t="n"/>
      <c r="F129" s="11" t="n"/>
      <c r="G129" s="11" t="n"/>
      <c r="H129" s="13" t="n"/>
      <c r="I129" s="11" t="n"/>
      <c r="J129" s="14">
        <f>IF($A129="","",IFERROR(ROUND($H129*VLOOKUP($I129,'Paramètres'!$A$6:$D$9,3,FALSE),2),0))</f>
        <v/>
      </c>
      <c r="K129" s="14">
        <f>IF($A129="","",IFERROR(ROUND($H129*VLOOKUP($I129,'Paramètres'!$A$6:$D$9,4,FALSE),2),0))</f>
        <v/>
      </c>
      <c r="L129" s="15" t="n"/>
      <c r="M129" s="14">
        <f>IF($A129="","",IFERROR(ROUND($J129*$L129,2),0))</f>
        <v/>
      </c>
      <c r="N129" s="14">
        <f>IF($A129="","",IFERROR(ROUND($K129*$L129,2),0))</f>
        <v/>
      </c>
      <c r="O129" s="14">
        <f>IF($A129="","",IFERROR($H129+$J129+$K129,0))</f>
        <v/>
      </c>
      <c r="P129" s="11" t="n"/>
      <c r="Q129" s="22" t="n"/>
      <c r="R129" s="16">
        <f>IF($A129="","",IF($P129="","À attribuer",IF($Q129="","À réclamer","Réclamé")))</f>
        <v/>
      </c>
      <c r="S129" s="16">
        <f>IF($A129="","",IF($D129="","PIÈCE MANQUANTE",IF(COUNTIF($D$6:$D$505,$D129)&gt;1,"DOUBLON","OK")))</f>
        <v/>
      </c>
      <c r="T129" s="14">
        <f>IF($A129="","",IFERROR($O129-($H129+$J129+$K129),0))</f>
        <v/>
      </c>
    </row>
    <row r="130">
      <c r="A130" s="11" t="n"/>
      <c r="B130" s="22" t="n"/>
      <c r="C130" s="11" t="n"/>
      <c r="D130" s="11" t="n"/>
      <c r="E130" s="11" t="n"/>
      <c r="F130" s="11" t="n"/>
      <c r="G130" s="11" t="n"/>
      <c r="H130" s="13" t="n"/>
      <c r="I130" s="11" t="n"/>
      <c r="J130" s="14">
        <f>IF($A130="","",IFERROR(ROUND($H130*VLOOKUP($I130,'Paramètres'!$A$6:$D$9,3,FALSE),2),0))</f>
        <v/>
      </c>
      <c r="K130" s="14">
        <f>IF($A130="","",IFERROR(ROUND($H130*VLOOKUP($I130,'Paramètres'!$A$6:$D$9,4,FALSE),2),0))</f>
        <v/>
      </c>
      <c r="L130" s="15" t="n"/>
      <c r="M130" s="14">
        <f>IF($A130="","",IFERROR(ROUND($J130*$L130,2),0))</f>
        <v/>
      </c>
      <c r="N130" s="14">
        <f>IF($A130="","",IFERROR(ROUND($K130*$L130,2),0))</f>
        <v/>
      </c>
      <c r="O130" s="14">
        <f>IF($A130="","",IFERROR($H130+$J130+$K130,0))</f>
        <v/>
      </c>
      <c r="P130" s="11" t="n"/>
      <c r="Q130" s="22" t="n"/>
      <c r="R130" s="16">
        <f>IF($A130="","",IF($P130="","À attribuer",IF($Q130="","À réclamer","Réclamé")))</f>
        <v/>
      </c>
      <c r="S130" s="16">
        <f>IF($A130="","",IF($D130="","PIÈCE MANQUANTE",IF(COUNTIF($D$6:$D$505,$D130)&gt;1,"DOUBLON","OK")))</f>
        <v/>
      </c>
      <c r="T130" s="14">
        <f>IF($A130="","",IFERROR($O130-($H130+$J130+$K130),0))</f>
        <v/>
      </c>
    </row>
    <row r="131">
      <c r="A131" s="11" t="n"/>
      <c r="B131" s="22" t="n"/>
      <c r="C131" s="11" t="n"/>
      <c r="D131" s="11" t="n"/>
      <c r="E131" s="11" t="n"/>
      <c r="F131" s="11" t="n"/>
      <c r="G131" s="11" t="n"/>
      <c r="H131" s="13" t="n"/>
      <c r="I131" s="11" t="n"/>
      <c r="J131" s="14">
        <f>IF($A131="","",IFERROR(ROUND($H131*VLOOKUP($I131,'Paramètres'!$A$6:$D$9,3,FALSE),2),0))</f>
        <v/>
      </c>
      <c r="K131" s="14">
        <f>IF($A131="","",IFERROR(ROUND($H131*VLOOKUP($I131,'Paramètres'!$A$6:$D$9,4,FALSE),2),0))</f>
        <v/>
      </c>
      <c r="L131" s="15" t="n"/>
      <c r="M131" s="14">
        <f>IF($A131="","",IFERROR(ROUND($J131*$L131,2),0))</f>
        <v/>
      </c>
      <c r="N131" s="14">
        <f>IF($A131="","",IFERROR(ROUND($K131*$L131,2),0))</f>
        <v/>
      </c>
      <c r="O131" s="14">
        <f>IF($A131="","",IFERROR($H131+$J131+$K131,0))</f>
        <v/>
      </c>
      <c r="P131" s="11" t="n"/>
      <c r="Q131" s="22" t="n"/>
      <c r="R131" s="16">
        <f>IF($A131="","",IF($P131="","À attribuer",IF($Q131="","À réclamer","Réclamé")))</f>
        <v/>
      </c>
      <c r="S131" s="16">
        <f>IF($A131="","",IF($D131="","PIÈCE MANQUANTE",IF(COUNTIF($D$6:$D$505,$D131)&gt;1,"DOUBLON","OK")))</f>
        <v/>
      </c>
      <c r="T131" s="14">
        <f>IF($A131="","",IFERROR($O131-($H131+$J131+$K131),0))</f>
        <v/>
      </c>
    </row>
    <row r="132">
      <c r="A132" s="11" t="n"/>
      <c r="B132" s="22" t="n"/>
      <c r="C132" s="11" t="n"/>
      <c r="D132" s="11" t="n"/>
      <c r="E132" s="11" t="n"/>
      <c r="F132" s="11" t="n"/>
      <c r="G132" s="11" t="n"/>
      <c r="H132" s="13" t="n"/>
      <c r="I132" s="11" t="n"/>
      <c r="J132" s="14">
        <f>IF($A132="","",IFERROR(ROUND($H132*VLOOKUP($I132,'Paramètres'!$A$6:$D$9,3,FALSE),2),0))</f>
        <v/>
      </c>
      <c r="K132" s="14">
        <f>IF($A132="","",IFERROR(ROUND($H132*VLOOKUP($I132,'Paramètres'!$A$6:$D$9,4,FALSE),2),0))</f>
        <v/>
      </c>
      <c r="L132" s="15" t="n"/>
      <c r="M132" s="14">
        <f>IF($A132="","",IFERROR(ROUND($J132*$L132,2),0))</f>
        <v/>
      </c>
      <c r="N132" s="14">
        <f>IF($A132="","",IFERROR(ROUND($K132*$L132,2),0))</f>
        <v/>
      </c>
      <c r="O132" s="14">
        <f>IF($A132="","",IFERROR($H132+$J132+$K132,0))</f>
        <v/>
      </c>
      <c r="P132" s="11" t="n"/>
      <c r="Q132" s="22" t="n"/>
      <c r="R132" s="16">
        <f>IF($A132="","",IF($P132="","À attribuer",IF($Q132="","À réclamer","Réclamé")))</f>
        <v/>
      </c>
      <c r="S132" s="16">
        <f>IF($A132="","",IF($D132="","PIÈCE MANQUANTE",IF(COUNTIF($D$6:$D$505,$D132)&gt;1,"DOUBLON","OK")))</f>
        <v/>
      </c>
      <c r="T132" s="14">
        <f>IF($A132="","",IFERROR($O132-($H132+$J132+$K132),0))</f>
        <v/>
      </c>
    </row>
    <row r="133">
      <c r="A133" s="11" t="n"/>
      <c r="B133" s="22" t="n"/>
      <c r="C133" s="11" t="n"/>
      <c r="D133" s="11" t="n"/>
      <c r="E133" s="11" t="n"/>
      <c r="F133" s="11" t="n"/>
      <c r="G133" s="11" t="n"/>
      <c r="H133" s="13" t="n"/>
      <c r="I133" s="11" t="n"/>
      <c r="J133" s="14">
        <f>IF($A133="","",IFERROR(ROUND($H133*VLOOKUP($I133,'Paramètres'!$A$6:$D$9,3,FALSE),2),0))</f>
        <v/>
      </c>
      <c r="K133" s="14">
        <f>IF($A133="","",IFERROR(ROUND($H133*VLOOKUP($I133,'Paramètres'!$A$6:$D$9,4,FALSE),2),0))</f>
        <v/>
      </c>
      <c r="L133" s="15" t="n"/>
      <c r="M133" s="14">
        <f>IF($A133="","",IFERROR(ROUND($J133*$L133,2),0))</f>
        <v/>
      </c>
      <c r="N133" s="14">
        <f>IF($A133="","",IFERROR(ROUND($K133*$L133,2),0))</f>
        <v/>
      </c>
      <c r="O133" s="14">
        <f>IF($A133="","",IFERROR($H133+$J133+$K133,0))</f>
        <v/>
      </c>
      <c r="P133" s="11" t="n"/>
      <c r="Q133" s="22" t="n"/>
      <c r="R133" s="16">
        <f>IF($A133="","",IF($P133="","À attribuer",IF($Q133="","À réclamer","Réclamé")))</f>
        <v/>
      </c>
      <c r="S133" s="16">
        <f>IF($A133="","",IF($D133="","PIÈCE MANQUANTE",IF(COUNTIF($D$6:$D$505,$D133)&gt;1,"DOUBLON","OK")))</f>
        <v/>
      </c>
      <c r="T133" s="14">
        <f>IF($A133="","",IFERROR($O133-($H133+$J133+$K133),0))</f>
        <v/>
      </c>
    </row>
    <row r="134">
      <c r="A134" s="11" t="n"/>
      <c r="B134" s="22" t="n"/>
      <c r="C134" s="11" t="n"/>
      <c r="D134" s="11" t="n"/>
      <c r="E134" s="11" t="n"/>
      <c r="F134" s="11" t="n"/>
      <c r="G134" s="11" t="n"/>
      <c r="H134" s="13" t="n"/>
      <c r="I134" s="11" t="n"/>
      <c r="J134" s="14">
        <f>IF($A134="","",IFERROR(ROUND($H134*VLOOKUP($I134,'Paramètres'!$A$6:$D$9,3,FALSE),2),0))</f>
        <v/>
      </c>
      <c r="K134" s="14">
        <f>IF($A134="","",IFERROR(ROUND($H134*VLOOKUP($I134,'Paramètres'!$A$6:$D$9,4,FALSE),2),0))</f>
        <v/>
      </c>
      <c r="L134" s="15" t="n"/>
      <c r="M134" s="14">
        <f>IF($A134="","",IFERROR(ROUND($J134*$L134,2),0))</f>
        <v/>
      </c>
      <c r="N134" s="14">
        <f>IF($A134="","",IFERROR(ROUND($K134*$L134,2),0))</f>
        <v/>
      </c>
      <c r="O134" s="14">
        <f>IF($A134="","",IFERROR($H134+$J134+$K134,0))</f>
        <v/>
      </c>
      <c r="P134" s="11" t="n"/>
      <c r="Q134" s="22" t="n"/>
      <c r="R134" s="16">
        <f>IF($A134="","",IF($P134="","À attribuer",IF($Q134="","À réclamer","Réclamé")))</f>
        <v/>
      </c>
      <c r="S134" s="16">
        <f>IF($A134="","",IF($D134="","PIÈCE MANQUANTE",IF(COUNTIF($D$6:$D$505,$D134)&gt;1,"DOUBLON","OK")))</f>
        <v/>
      </c>
      <c r="T134" s="14">
        <f>IF($A134="","",IFERROR($O134-($H134+$J134+$K134),0))</f>
        <v/>
      </c>
    </row>
    <row r="135">
      <c r="A135" s="11" t="n"/>
      <c r="B135" s="22" t="n"/>
      <c r="C135" s="11" t="n"/>
      <c r="D135" s="11" t="n"/>
      <c r="E135" s="11" t="n"/>
      <c r="F135" s="11" t="n"/>
      <c r="G135" s="11" t="n"/>
      <c r="H135" s="13" t="n"/>
      <c r="I135" s="11" t="n"/>
      <c r="J135" s="14">
        <f>IF($A135="","",IFERROR(ROUND($H135*VLOOKUP($I135,'Paramètres'!$A$6:$D$9,3,FALSE),2),0))</f>
        <v/>
      </c>
      <c r="K135" s="14">
        <f>IF($A135="","",IFERROR(ROUND($H135*VLOOKUP($I135,'Paramètres'!$A$6:$D$9,4,FALSE),2),0))</f>
        <v/>
      </c>
      <c r="L135" s="15" t="n"/>
      <c r="M135" s="14">
        <f>IF($A135="","",IFERROR(ROUND($J135*$L135,2),0))</f>
        <v/>
      </c>
      <c r="N135" s="14">
        <f>IF($A135="","",IFERROR(ROUND($K135*$L135,2),0))</f>
        <v/>
      </c>
      <c r="O135" s="14">
        <f>IF($A135="","",IFERROR($H135+$J135+$K135,0))</f>
        <v/>
      </c>
      <c r="P135" s="11" t="n"/>
      <c r="Q135" s="22" t="n"/>
      <c r="R135" s="16">
        <f>IF($A135="","",IF($P135="","À attribuer",IF($Q135="","À réclamer","Réclamé")))</f>
        <v/>
      </c>
      <c r="S135" s="16">
        <f>IF($A135="","",IF($D135="","PIÈCE MANQUANTE",IF(COUNTIF($D$6:$D$505,$D135)&gt;1,"DOUBLON","OK")))</f>
        <v/>
      </c>
      <c r="T135" s="14">
        <f>IF($A135="","",IFERROR($O135-($H135+$J135+$K135),0))</f>
        <v/>
      </c>
    </row>
    <row r="136">
      <c r="A136" s="11" t="n"/>
      <c r="B136" s="22" t="n"/>
      <c r="C136" s="11" t="n"/>
      <c r="D136" s="11" t="n"/>
      <c r="E136" s="11" t="n"/>
      <c r="F136" s="11" t="n"/>
      <c r="G136" s="11" t="n"/>
      <c r="H136" s="13" t="n"/>
      <c r="I136" s="11" t="n"/>
      <c r="J136" s="14">
        <f>IF($A136="","",IFERROR(ROUND($H136*VLOOKUP($I136,'Paramètres'!$A$6:$D$9,3,FALSE),2),0))</f>
        <v/>
      </c>
      <c r="K136" s="14">
        <f>IF($A136="","",IFERROR(ROUND($H136*VLOOKUP($I136,'Paramètres'!$A$6:$D$9,4,FALSE),2),0))</f>
        <v/>
      </c>
      <c r="L136" s="15" t="n"/>
      <c r="M136" s="14">
        <f>IF($A136="","",IFERROR(ROUND($J136*$L136,2),0))</f>
        <v/>
      </c>
      <c r="N136" s="14">
        <f>IF($A136="","",IFERROR(ROUND($K136*$L136,2),0))</f>
        <v/>
      </c>
      <c r="O136" s="14">
        <f>IF($A136="","",IFERROR($H136+$J136+$K136,0))</f>
        <v/>
      </c>
      <c r="P136" s="11" t="n"/>
      <c r="Q136" s="22" t="n"/>
      <c r="R136" s="16">
        <f>IF($A136="","",IF($P136="","À attribuer",IF($Q136="","À réclamer","Réclamé")))</f>
        <v/>
      </c>
      <c r="S136" s="16">
        <f>IF($A136="","",IF($D136="","PIÈCE MANQUANTE",IF(COUNTIF($D$6:$D$505,$D136)&gt;1,"DOUBLON","OK")))</f>
        <v/>
      </c>
      <c r="T136" s="14">
        <f>IF($A136="","",IFERROR($O136-($H136+$J136+$K136),0))</f>
        <v/>
      </c>
    </row>
    <row r="137">
      <c r="A137" s="11" t="n"/>
      <c r="B137" s="22" t="n"/>
      <c r="C137" s="11" t="n"/>
      <c r="D137" s="11" t="n"/>
      <c r="E137" s="11" t="n"/>
      <c r="F137" s="11" t="n"/>
      <c r="G137" s="11" t="n"/>
      <c r="H137" s="13" t="n"/>
      <c r="I137" s="11" t="n"/>
      <c r="J137" s="14">
        <f>IF($A137="","",IFERROR(ROUND($H137*VLOOKUP($I137,'Paramètres'!$A$6:$D$9,3,FALSE),2),0))</f>
        <v/>
      </c>
      <c r="K137" s="14">
        <f>IF($A137="","",IFERROR(ROUND($H137*VLOOKUP($I137,'Paramètres'!$A$6:$D$9,4,FALSE),2),0))</f>
        <v/>
      </c>
      <c r="L137" s="15" t="n"/>
      <c r="M137" s="14">
        <f>IF($A137="","",IFERROR(ROUND($J137*$L137,2),0))</f>
        <v/>
      </c>
      <c r="N137" s="14">
        <f>IF($A137="","",IFERROR(ROUND($K137*$L137,2),0))</f>
        <v/>
      </c>
      <c r="O137" s="14">
        <f>IF($A137="","",IFERROR($H137+$J137+$K137,0))</f>
        <v/>
      </c>
      <c r="P137" s="11" t="n"/>
      <c r="Q137" s="22" t="n"/>
      <c r="R137" s="16">
        <f>IF($A137="","",IF($P137="","À attribuer",IF($Q137="","À réclamer","Réclamé")))</f>
        <v/>
      </c>
      <c r="S137" s="16">
        <f>IF($A137="","",IF($D137="","PIÈCE MANQUANTE",IF(COUNTIF($D$6:$D$505,$D137)&gt;1,"DOUBLON","OK")))</f>
        <v/>
      </c>
      <c r="T137" s="14">
        <f>IF($A137="","",IFERROR($O137-($H137+$J137+$K137),0))</f>
        <v/>
      </c>
    </row>
    <row r="138">
      <c r="A138" s="11" t="n"/>
      <c r="B138" s="22" t="n"/>
      <c r="C138" s="11" t="n"/>
      <c r="D138" s="11" t="n"/>
      <c r="E138" s="11" t="n"/>
      <c r="F138" s="11" t="n"/>
      <c r="G138" s="11" t="n"/>
      <c r="H138" s="13" t="n"/>
      <c r="I138" s="11" t="n"/>
      <c r="J138" s="14">
        <f>IF($A138="","",IFERROR(ROUND($H138*VLOOKUP($I138,'Paramètres'!$A$6:$D$9,3,FALSE),2),0))</f>
        <v/>
      </c>
      <c r="K138" s="14">
        <f>IF($A138="","",IFERROR(ROUND($H138*VLOOKUP($I138,'Paramètres'!$A$6:$D$9,4,FALSE),2),0))</f>
        <v/>
      </c>
      <c r="L138" s="15" t="n"/>
      <c r="M138" s="14">
        <f>IF($A138="","",IFERROR(ROUND($J138*$L138,2),0))</f>
        <v/>
      </c>
      <c r="N138" s="14">
        <f>IF($A138="","",IFERROR(ROUND($K138*$L138,2),0))</f>
        <v/>
      </c>
      <c r="O138" s="14">
        <f>IF($A138="","",IFERROR($H138+$J138+$K138,0))</f>
        <v/>
      </c>
      <c r="P138" s="11" t="n"/>
      <c r="Q138" s="22" t="n"/>
      <c r="R138" s="16">
        <f>IF($A138="","",IF($P138="","À attribuer",IF($Q138="","À réclamer","Réclamé")))</f>
        <v/>
      </c>
      <c r="S138" s="16">
        <f>IF($A138="","",IF($D138="","PIÈCE MANQUANTE",IF(COUNTIF($D$6:$D$505,$D138)&gt;1,"DOUBLON","OK")))</f>
        <v/>
      </c>
      <c r="T138" s="14">
        <f>IF($A138="","",IFERROR($O138-($H138+$J138+$K138),0))</f>
        <v/>
      </c>
    </row>
    <row r="139">
      <c r="A139" s="11" t="n"/>
      <c r="B139" s="22" t="n"/>
      <c r="C139" s="11" t="n"/>
      <c r="D139" s="11" t="n"/>
      <c r="E139" s="11" t="n"/>
      <c r="F139" s="11" t="n"/>
      <c r="G139" s="11" t="n"/>
      <c r="H139" s="13" t="n"/>
      <c r="I139" s="11" t="n"/>
      <c r="J139" s="14">
        <f>IF($A139="","",IFERROR(ROUND($H139*VLOOKUP($I139,'Paramètres'!$A$6:$D$9,3,FALSE),2),0))</f>
        <v/>
      </c>
      <c r="K139" s="14">
        <f>IF($A139="","",IFERROR(ROUND($H139*VLOOKUP($I139,'Paramètres'!$A$6:$D$9,4,FALSE),2),0))</f>
        <v/>
      </c>
      <c r="L139" s="15" t="n"/>
      <c r="M139" s="14">
        <f>IF($A139="","",IFERROR(ROUND($J139*$L139,2),0))</f>
        <v/>
      </c>
      <c r="N139" s="14">
        <f>IF($A139="","",IFERROR(ROUND($K139*$L139,2),0))</f>
        <v/>
      </c>
      <c r="O139" s="14">
        <f>IF($A139="","",IFERROR($H139+$J139+$K139,0))</f>
        <v/>
      </c>
      <c r="P139" s="11" t="n"/>
      <c r="Q139" s="22" t="n"/>
      <c r="R139" s="16">
        <f>IF($A139="","",IF($P139="","À attribuer",IF($Q139="","À réclamer","Réclamé")))</f>
        <v/>
      </c>
      <c r="S139" s="16">
        <f>IF($A139="","",IF($D139="","PIÈCE MANQUANTE",IF(COUNTIF($D$6:$D$505,$D139)&gt;1,"DOUBLON","OK")))</f>
        <v/>
      </c>
      <c r="T139" s="14">
        <f>IF($A139="","",IFERROR($O139-($H139+$J139+$K139),0))</f>
        <v/>
      </c>
    </row>
    <row r="140">
      <c r="A140" s="11" t="n"/>
      <c r="B140" s="22" t="n"/>
      <c r="C140" s="11" t="n"/>
      <c r="D140" s="11" t="n"/>
      <c r="E140" s="11" t="n"/>
      <c r="F140" s="11" t="n"/>
      <c r="G140" s="11" t="n"/>
      <c r="H140" s="13" t="n"/>
      <c r="I140" s="11" t="n"/>
      <c r="J140" s="14">
        <f>IF($A140="","",IFERROR(ROUND($H140*VLOOKUP($I140,'Paramètres'!$A$6:$D$9,3,FALSE),2),0))</f>
        <v/>
      </c>
      <c r="K140" s="14">
        <f>IF($A140="","",IFERROR(ROUND($H140*VLOOKUP($I140,'Paramètres'!$A$6:$D$9,4,FALSE),2),0))</f>
        <v/>
      </c>
      <c r="L140" s="15" t="n"/>
      <c r="M140" s="14">
        <f>IF($A140="","",IFERROR(ROUND($J140*$L140,2),0))</f>
        <v/>
      </c>
      <c r="N140" s="14">
        <f>IF($A140="","",IFERROR(ROUND($K140*$L140,2),0))</f>
        <v/>
      </c>
      <c r="O140" s="14">
        <f>IF($A140="","",IFERROR($H140+$J140+$K140,0))</f>
        <v/>
      </c>
      <c r="P140" s="11" t="n"/>
      <c r="Q140" s="22" t="n"/>
      <c r="R140" s="16">
        <f>IF($A140="","",IF($P140="","À attribuer",IF($Q140="","À réclamer","Réclamé")))</f>
        <v/>
      </c>
      <c r="S140" s="16">
        <f>IF($A140="","",IF($D140="","PIÈCE MANQUANTE",IF(COUNTIF($D$6:$D$505,$D140)&gt;1,"DOUBLON","OK")))</f>
        <v/>
      </c>
      <c r="T140" s="14">
        <f>IF($A140="","",IFERROR($O140-($H140+$J140+$K140),0))</f>
        <v/>
      </c>
    </row>
    <row r="141">
      <c r="A141" s="11" t="n"/>
      <c r="B141" s="22" t="n"/>
      <c r="C141" s="11" t="n"/>
      <c r="D141" s="11" t="n"/>
      <c r="E141" s="11" t="n"/>
      <c r="F141" s="11" t="n"/>
      <c r="G141" s="11" t="n"/>
      <c r="H141" s="13" t="n"/>
      <c r="I141" s="11" t="n"/>
      <c r="J141" s="14">
        <f>IF($A141="","",IFERROR(ROUND($H141*VLOOKUP($I141,'Paramètres'!$A$6:$D$9,3,FALSE),2),0))</f>
        <v/>
      </c>
      <c r="K141" s="14">
        <f>IF($A141="","",IFERROR(ROUND($H141*VLOOKUP($I141,'Paramètres'!$A$6:$D$9,4,FALSE),2),0))</f>
        <v/>
      </c>
      <c r="L141" s="15" t="n"/>
      <c r="M141" s="14">
        <f>IF($A141="","",IFERROR(ROUND($J141*$L141,2),0))</f>
        <v/>
      </c>
      <c r="N141" s="14">
        <f>IF($A141="","",IFERROR(ROUND($K141*$L141,2),0))</f>
        <v/>
      </c>
      <c r="O141" s="14">
        <f>IF($A141="","",IFERROR($H141+$J141+$K141,0))</f>
        <v/>
      </c>
      <c r="P141" s="11" t="n"/>
      <c r="Q141" s="22" t="n"/>
      <c r="R141" s="16">
        <f>IF($A141="","",IF($P141="","À attribuer",IF($Q141="","À réclamer","Réclamé")))</f>
        <v/>
      </c>
      <c r="S141" s="16">
        <f>IF($A141="","",IF($D141="","PIÈCE MANQUANTE",IF(COUNTIF($D$6:$D$505,$D141)&gt;1,"DOUBLON","OK")))</f>
        <v/>
      </c>
      <c r="T141" s="14">
        <f>IF($A141="","",IFERROR($O141-($H141+$J141+$K141),0))</f>
        <v/>
      </c>
    </row>
    <row r="142">
      <c r="A142" s="11" t="n"/>
      <c r="B142" s="22" t="n"/>
      <c r="C142" s="11" t="n"/>
      <c r="D142" s="11" t="n"/>
      <c r="E142" s="11" t="n"/>
      <c r="F142" s="11" t="n"/>
      <c r="G142" s="11" t="n"/>
      <c r="H142" s="13" t="n"/>
      <c r="I142" s="11" t="n"/>
      <c r="J142" s="14">
        <f>IF($A142="","",IFERROR(ROUND($H142*VLOOKUP($I142,'Paramètres'!$A$6:$D$9,3,FALSE),2),0))</f>
        <v/>
      </c>
      <c r="K142" s="14">
        <f>IF($A142="","",IFERROR(ROUND($H142*VLOOKUP($I142,'Paramètres'!$A$6:$D$9,4,FALSE),2),0))</f>
        <v/>
      </c>
      <c r="L142" s="15" t="n"/>
      <c r="M142" s="14">
        <f>IF($A142="","",IFERROR(ROUND($J142*$L142,2),0))</f>
        <v/>
      </c>
      <c r="N142" s="14">
        <f>IF($A142="","",IFERROR(ROUND($K142*$L142,2),0))</f>
        <v/>
      </c>
      <c r="O142" s="14">
        <f>IF($A142="","",IFERROR($H142+$J142+$K142,0))</f>
        <v/>
      </c>
      <c r="P142" s="11" t="n"/>
      <c r="Q142" s="22" t="n"/>
      <c r="R142" s="16">
        <f>IF($A142="","",IF($P142="","À attribuer",IF($Q142="","À réclamer","Réclamé")))</f>
        <v/>
      </c>
      <c r="S142" s="16">
        <f>IF($A142="","",IF($D142="","PIÈCE MANQUANTE",IF(COUNTIF($D$6:$D$505,$D142)&gt;1,"DOUBLON","OK")))</f>
        <v/>
      </c>
      <c r="T142" s="14">
        <f>IF($A142="","",IFERROR($O142-($H142+$J142+$K142),0))</f>
        <v/>
      </c>
    </row>
    <row r="143">
      <c r="A143" s="11" t="n"/>
      <c r="B143" s="22" t="n"/>
      <c r="C143" s="11" t="n"/>
      <c r="D143" s="11" t="n"/>
      <c r="E143" s="11" t="n"/>
      <c r="F143" s="11" t="n"/>
      <c r="G143" s="11" t="n"/>
      <c r="H143" s="13" t="n"/>
      <c r="I143" s="11" t="n"/>
      <c r="J143" s="14">
        <f>IF($A143="","",IFERROR(ROUND($H143*VLOOKUP($I143,'Paramètres'!$A$6:$D$9,3,FALSE),2),0))</f>
        <v/>
      </c>
      <c r="K143" s="14">
        <f>IF($A143="","",IFERROR(ROUND($H143*VLOOKUP($I143,'Paramètres'!$A$6:$D$9,4,FALSE),2),0))</f>
        <v/>
      </c>
      <c r="L143" s="15" t="n"/>
      <c r="M143" s="14">
        <f>IF($A143="","",IFERROR(ROUND($J143*$L143,2),0))</f>
        <v/>
      </c>
      <c r="N143" s="14">
        <f>IF($A143="","",IFERROR(ROUND($K143*$L143,2),0))</f>
        <v/>
      </c>
      <c r="O143" s="14">
        <f>IF($A143="","",IFERROR($H143+$J143+$K143,0))</f>
        <v/>
      </c>
      <c r="P143" s="11" t="n"/>
      <c r="Q143" s="22" t="n"/>
      <c r="R143" s="16">
        <f>IF($A143="","",IF($P143="","À attribuer",IF($Q143="","À réclamer","Réclamé")))</f>
        <v/>
      </c>
      <c r="S143" s="16">
        <f>IF($A143="","",IF($D143="","PIÈCE MANQUANTE",IF(COUNTIF($D$6:$D$505,$D143)&gt;1,"DOUBLON","OK")))</f>
        <v/>
      </c>
      <c r="T143" s="14">
        <f>IF($A143="","",IFERROR($O143-($H143+$J143+$K143),0))</f>
        <v/>
      </c>
    </row>
    <row r="144">
      <c r="A144" s="11" t="n"/>
      <c r="B144" s="22" t="n"/>
      <c r="C144" s="11" t="n"/>
      <c r="D144" s="11" t="n"/>
      <c r="E144" s="11" t="n"/>
      <c r="F144" s="11" t="n"/>
      <c r="G144" s="11" t="n"/>
      <c r="H144" s="13" t="n"/>
      <c r="I144" s="11" t="n"/>
      <c r="J144" s="14">
        <f>IF($A144="","",IFERROR(ROUND($H144*VLOOKUP($I144,'Paramètres'!$A$6:$D$9,3,FALSE),2),0))</f>
        <v/>
      </c>
      <c r="K144" s="14">
        <f>IF($A144="","",IFERROR(ROUND($H144*VLOOKUP($I144,'Paramètres'!$A$6:$D$9,4,FALSE),2),0))</f>
        <v/>
      </c>
      <c r="L144" s="15" t="n"/>
      <c r="M144" s="14">
        <f>IF($A144="","",IFERROR(ROUND($J144*$L144,2),0))</f>
        <v/>
      </c>
      <c r="N144" s="14">
        <f>IF($A144="","",IFERROR(ROUND($K144*$L144,2),0))</f>
        <v/>
      </c>
      <c r="O144" s="14">
        <f>IF($A144="","",IFERROR($H144+$J144+$K144,0))</f>
        <v/>
      </c>
      <c r="P144" s="11" t="n"/>
      <c r="Q144" s="22" t="n"/>
      <c r="R144" s="16">
        <f>IF($A144="","",IF($P144="","À attribuer",IF($Q144="","À réclamer","Réclamé")))</f>
        <v/>
      </c>
      <c r="S144" s="16">
        <f>IF($A144="","",IF($D144="","PIÈCE MANQUANTE",IF(COUNTIF($D$6:$D$505,$D144)&gt;1,"DOUBLON","OK")))</f>
        <v/>
      </c>
      <c r="T144" s="14">
        <f>IF($A144="","",IFERROR($O144-($H144+$J144+$K144),0))</f>
        <v/>
      </c>
    </row>
    <row r="145">
      <c r="A145" s="11" t="n"/>
      <c r="B145" s="22" t="n"/>
      <c r="C145" s="11" t="n"/>
      <c r="D145" s="11" t="n"/>
      <c r="E145" s="11" t="n"/>
      <c r="F145" s="11" t="n"/>
      <c r="G145" s="11" t="n"/>
      <c r="H145" s="13" t="n"/>
      <c r="I145" s="11" t="n"/>
      <c r="J145" s="14">
        <f>IF($A145="","",IFERROR(ROUND($H145*VLOOKUP($I145,'Paramètres'!$A$6:$D$9,3,FALSE),2),0))</f>
        <v/>
      </c>
      <c r="K145" s="14">
        <f>IF($A145="","",IFERROR(ROUND($H145*VLOOKUP($I145,'Paramètres'!$A$6:$D$9,4,FALSE),2),0))</f>
        <v/>
      </c>
      <c r="L145" s="15" t="n"/>
      <c r="M145" s="14">
        <f>IF($A145="","",IFERROR(ROUND($J145*$L145,2),0))</f>
        <v/>
      </c>
      <c r="N145" s="14">
        <f>IF($A145="","",IFERROR(ROUND($K145*$L145,2),0))</f>
        <v/>
      </c>
      <c r="O145" s="14">
        <f>IF($A145="","",IFERROR($H145+$J145+$K145,0))</f>
        <v/>
      </c>
      <c r="P145" s="11" t="n"/>
      <c r="Q145" s="22" t="n"/>
      <c r="R145" s="16">
        <f>IF($A145="","",IF($P145="","À attribuer",IF($Q145="","À réclamer","Réclamé")))</f>
        <v/>
      </c>
      <c r="S145" s="16">
        <f>IF($A145="","",IF($D145="","PIÈCE MANQUANTE",IF(COUNTIF($D$6:$D$505,$D145)&gt;1,"DOUBLON","OK")))</f>
        <v/>
      </c>
      <c r="T145" s="14">
        <f>IF($A145="","",IFERROR($O145-($H145+$J145+$K145),0))</f>
        <v/>
      </c>
    </row>
    <row r="146">
      <c r="A146" s="11" t="n"/>
      <c r="B146" s="22" t="n"/>
      <c r="C146" s="11" t="n"/>
      <c r="D146" s="11" t="n"/>
      <c r="E146" s="11" t="n"/>
      <c r="F146" s="11" t="n"/>
      <c r="G146" s="11" t="n"/>
      <c r="H146" s="13" t="n"/>
      <c r="I146" s="11" t="n"/>
      <c r="J146" s="14">
        <f>IF($A146="","",IFERROR(ROUND($H146*VLOOKUP($I146,'Paramètres'!$A$6:$D$9,3,FALSE),2),0))</f>
        <v/>
      </c>
      <c r="K146" s="14">
        <f>IF($A146="","",IFERROR(ROUND($H146*VLOOKUP($I146,'Paramètres'!$A$6:$D$9,4,FALSE),2),0))</f>
        <v/>
      </c>
      <c r="L146" s="15" t="n"/>
      <c r="M146" s="14">
        <f>IF($A146="","",IFERROR(ROUND($J146*$L146,2),0))</f>
        <v/>
      </c>
      <c r="N146" s="14">
        <f>IF($A146="","",IFERROR(ROUND($K146*$L146,2),0))</f>
        <v/>
      </c>
      <c r="O146" s="14">
        <f>IF($A146="","",IFERROR($H146+$J146+$K146,0))</f>
        <v/>
      </c>
      <c r="P146" s="11" t="n"/>
      <c r="Q146" s="22" t="n"/>
      <c r="R146" s="16">
        <f>IF($A146="","",IF($P146="","À attribuer",IF($Q146="","À réclamer","Réclamé")))</f>
        <v/>
      </c>
      <c r="S146" s="16">
        <f>IF($A146="","",IF($D146="","PIÈCE MANQUANTE",IF(COUNTIF($D$6:$D$505,$D146)&gt;1,"DOUBLON","OK")))</f>
        <v/>
      </c>
      <c r="T146" s="14">
        <f>IF($A146="","",IFERROR($O146-($H146+$J146+$K146),0))</f>
        <v/>
      </c>
    </row>
    <row r="147">
      <c r="A147" s="11" t="n"/>
      <c r="B147" s="22" t="n"/>
      <c r="C147" s="11" t="n"/>
      <c r="D147" s="11" t="n"/>
      <c r="E147" s="11" t="n"/>
      <c r="F147" s="11" t="n"/>
      <c r="G147" s="11" t="n"/>
      <c r="H147" s="13" t="n"/>
      <c r="I147" s="11" t="n"/>
      <c r="J147" s="14">
        <f>IF($A147="","",IFERROR(ROUND($H147*VLOOKUP($I147,'Paramètres'!$A$6:$D$9,3,FALSE),2),0))</f>
        <v/>
      </c>
      <c r="K147" s="14">
        <f>IF($A147="","",IFERROR(ROUND($H147*VLOOKUP($I147,'Paramètres'!$A$6:$D$9,4,FALSE),2),0))</f>
        <v/>
      </c>
      <c r="L147" s="15" t="n"/>
      <c r="M147" s="14">
        <f>IF($A147="","",IFERROR(ROUND($J147*$L147,2),0))</f>
        <v/>
      </c>
      <c r="N147" s="14">
        <f>IF($A147="","",IFERROR(ROUND($K147*$L147,2),0))</f>
        <v/>
      </c>
      <c r="O147" s="14">
        <f>IF($A147="","",IFERROR($H147+$J147+$K147,0))</f>
        <v/>
      </c>
      <c r="P147" s="11" t="n"/>
      <c r="Q147" s="22" t="n"/>
      <c r="R147" s="16">
        <f>IF($A147="","",IF($P147="","À attribuer",IF($Q147="","À réclamer","Réclamé")))</f>
        <v/>
      </c>
      <c r="S147" s="16">
        <f>IF($A147="","",IF($D147="","PIÈCE MANQUANTE",IF(COUNTIF($D$6:$D$505,$D147)&gt;1,"DOUBLON","OK")))</f>
        <v/>
      </c>
      <c r="T147" s="14">
        <f>IF($A147="","",IFERROR($O147-($H147+$J147+$K147),0))</f>
        <v/>
      </c>
    </row>
    <row r="148">
      <c r="A148" s="11" t="n"/>
      <c r="B148" s="22" t="n"/>
      <c r="C148" s="11" t="n"/>
      <c r="D148" s="11" t="n"/>
      <c r="E148" s="11" t="n"/>
      <c r="F148" s="11" t="n"/>
      <c r="G148" s="11" t="n"/>
      <c r="H148" s="13" t="n"/>
      <c r="I148" s="11" t="n"/>
      <c r="J148" s="14">
        <f>IF($A148="","",IFERROR(ROUND($H148*VLOOKUP($I148,'Paramètres'!$A$6:$D$9,3,FALSE),2),0))</f>
        <v/>
      </c>
      <c r="K148" s="14">
        <f>IF($A148="","",IFERROR(ROUND($H148*VLOOKUP($I148,'Paramètres'!$A$6:$D$9,4,FALSE),2),0))</f>
        <v/>
      </c>
      <c r="L148" s="15" t="n"/>
      <c r="M148" s="14">
        <f>IF($A148="","",IFERROR(ROUND($J148*$L148,2),0))</f>
        <v/>
      </c>
      <c r="N148" s="14">
        <f>IF($A148="","",IFERROR(ROUND($K148*$L148,2),0))</f>
        <v/>
      </c>
      <c r="O148" s="14">
        <f>IF($A148="","",IFERROR($H148+$J148+$K148,0))</f>
        <v/>
      </c>
      <c r="P148" s="11" t="n"/>
      <c r="Q148" s="22" t="n"/>
      <c r="R148" s="16">
        <f>IF($A148="","",IF($P148="","À attribuer",IF($Q148="","À réclamer","Réclamé")))</f>
        <v/>
      </c>
      <c r="S148" s="16">
        <f>IF($A148="","",IF($D148="","PIÈCE MANQUANTE",IF(COUNTIF($D$6:$D$505,$D148)&gt;1,"DOUBLON","OK")))</f>
        <v/>
      </c>
      <c r="T148" s="14">
        <f>IF($A148="","",IFERROR($O148-($H148+$J148+$K148),0))</f>
        <v/>
      </c>
    </row>
    <row r="149">
      <c r="A149" s="11" t="n"/>
      <c r="B149" s="22" t="n"/>
      <c r="C149" s="11" t="n"/>
      <c r="D149" s="11" t="n"/>
      <c r="E149" s="11" t="n"/>
      <c r="F149" s="11" t="n"/>
      <c r="G149" s="11" t="n"/>
      <c r="H149" s="13" t="n"/>
      <c r="I149" s="11" t="n"/>
      <c r="J149" s="14">
        <f>IF($A149="","",IFERROR(ROUND($H149*VLOOKUP($I149,'Paramètres'!$A$6:$D$9,3,FALSE),2),0))</f>
        <v/>
      </c>
      <c r="K149" s="14">
        <f>IF($A149="","",IFERROR(ROUND($H149*VLOOKUP($I149,'Paramètres'!$A$6:$D$9,4,FALSE),2),0))</f>
        <v/>
      </c>
      <c r="L149" s="15" t="n"/>
      <c r="M149" s="14">
        <f>IF($A149="","",IFERROR(ROUND($J149*$L149,2),0))</f>
        <v/>
      </c>
      <c r="N149" s="14">
        <f>IF($A149="","",IFERROR(ROUND($K149*$L149,2),0))</f>
        <v/>
      </c>
      <c r="O149" s="14">
        <f>IF($A149="","",IFERROR($H149+$J149+$K149,0))</f>
        <v/>
      </c>
      <c r="P149" s="11" t="n"/>
      <c r="Q149" s="22" t="n"/>
      <c r="R149" s="16">
        <f>IF($A149="","",IF($P149="","À attribuer",IF($Q149="","À réclamer","Réclamé")))</f>
        <v/>
      </c>
      <c r="S149" s="16">
        <f>IF($A149="","",IF($D149="","PIÈCE MANQUANTE",IF(COUNTIF($D$6:$D$505,$D149)&gt;1,"DOUBLON","OK")))</f>
        <v/>
      </c>
      <c r="T149" s="14">
        <f>IF($A149="","",IFERROR($O149-($H149+$J149+$K149),0))</f>
        <v/>
      </c>
    </row>
    <row r="150">
      <c r="A150" s="11" t="n"/>
      <c r="B150" s="22" t="n"/>
      <c r="C150" s="11" t="n"/>
      <c r="D150" s="11" t="n"/>
      <c r="E150" s="11" t="n"/>
      <c r="F150" s="11" t="n"/>
      <c r="G150" s="11" t="n"/>
      <c r="H150" s="13" t="n"/>
      <c r="I150" s="11" t="n"/>
      <c r="J150" s="14">
        <f>IF($A150="","",IFERROR(ROUND($H150*VLOOKUP($I150,'Paramètres'!$A$6:$D$9,3,FALSE),2),0))</f>
        <v/>
      </c>
      <c r="K150" s="14">
        <f>IF($A150="","",IFERROR(ROUND($H150*VLOOKUP($I150,'Paramètres'!$A$6:$D$9,4,FALSE),2),0))</f>
        <v/>
      </c>
      <c r="L150" s="15" t="n"/>
      <c r="M150" s="14">
        <f>IF($A150="","",IFERROR(ROUND($J150*$L150,2),0))</f>
        <v/>
      </c>
      <c r="N150" s="14">
        <f>IF($A150="","",IFERROR(ROUND($K150*$L150,2),0))</f>
        <v/>
      </c>
      <c r="O150" s="14">
        <f>IF($A150="","",IFERROR($H150+$J150+$K150,0))</f>
        <v/>
      </c>
      <c r="P150" s="11" t="n"/>
      <c r="Q150" s="22" t="n"/>
      <c r="R150" s="16">
        <f>IF($A150="","",IF($P150="","À attribuer",IF($Q150="","À réclamer","Réclamé")))</f>
        <v/>
      </c>
      <c r="S150" s="16">
        <f>IF($A150="","",IF($D150="","PIÈCE MANQUANTE",IF(COUNTIF($D$6:$D$505,$D150)&gt;1,"DOUBLON","OK")))</f>
        <v/>
      </c>
      <c r="T150" s="14">
        <f>IF($A150="","",IFERROR($O150-($H150+$J150+$K150),0))</f>
        <v/>
      </c>
    </row>
    <row r="151">
      <c r="A151" s="11" t="n"/>
      <c r="B151" s="22" t="n"/>
      <c r="C151" s="11" t="n"/>
      <c r="D151" s="11" t="n"/>
      <c r="E151" s="11" t="n"/>
      <c r="F151" s="11" t="n"/>
      <c r="G151" s="11" t="n"/>
      <c r="H151" s="13" t="n"/>
      <c r="I151" s="11" t="n"/>
      <c r="J151" s="14">
        <f>IF($A151="","",IFERROR(ROUND($H151*VLOOKUP($I151,'Paramètres'!$A$6:$D$9,3,FALSE),2),0))</f>
        <v/>
      </c>
      <c r="K151" s="14">
        <f>IF($A151="","",IFERROR(ROUND($H151*VLOOKUP($I151,'Paramètres'!$A$6:$D$9,4,FALSE),2),0))</f>
        <v/>
      </c>
      <c r="L151" s="15" t="n"/>
      <c r="M151" s="14">
        <f>IF($A151="","",IFERROR(ROUND($J151*$L151,2),0))</f>
        <v/>
      </c>
      <c r="N151" s="14">
        <f>IF($A151="","",IFERROR(ROUND($K151*$L151,2),0))</f>
        <v/>
      </c>
      <c r="O151" s="14">
        <f>IF($A151="","",IFERROR($H151+$J151+$K151,0))</f>
        <v/>
      </c>
      <c r="P151" s="11" t="n"/>
      <c r="Q151" s="22" t="n"/>
      <c r="R151" s="16">
        <f>IF($A151="","",IF($P151="","À attribuer",IF($Q151="","À réclamer","Réclamé")))</f>
        <v/>
      </c>
      <c r="S151" s="16">
        <f>IF($A151="","",IF($D151="","PIÈCE MANQUANTE",IF(COUNTIF($D$6:$D$505,$D151)&gt;1,"DOUBLON","OK")))</f>
        <v/>
      </c>
      <c r="T151" s="14">
        <f>IF($A151="","",IFERROR($O151-($H151+$J151+$K151),0))</f>
        <v/>
      </c>
    </row>
    <row r="152">
      <c r="A152" s="11" t="n"/>
      <c r="B152" s="22" t="n"/>
      <c r="C152" s="11" t="n"/>
      <c r="D152" s="11" t="n"/>
      <c r="E152" s="11" t="n"/>
      <c r="F152" s="11" t="n"/>
      <c r="G152" s="11" t="n"/>
      <c r="H152" s="13" t="n"/>
      <c r="I152" s="11" t="n"/>
      <c r="J152" s="14">
        <f>IF($A152="","",IFERROR(ROUND($H152*VLOOKUP($I152,'Paramètres'!$A$6:$D$9,3,FALSE),2),0))</f>
        <v/>
      </c>
      <c r="K152" s="14">
        <f>IF($A152="","",IFERROR(ROUND($H152*VLOOKUP($I152,'Paramètres'!$A$6:$D$9,4,FALSE),2),0))</f>
        <v/>
      </c>
      <c r="L152" s="15" t="n"/>
      <c r="M152" s="14">
        <f>IF($A152="","",IFERROR(ROUND($J152*$L152,2),0))</f>
        <v/>
      </c>
      <c r="N152" s="14">
        <f>IF($A152="","",IFERROR(ROUND($K152*$L152,2),0))</f>
        <v/>
      </c>
      <c r="O152" s="14">
        <f>IF($A152="","",IFERROR($H152+$J152+$K152,0))</f>
        <v/>
      </c>
      <c r="P152" s="11" t="n"/>
      <c r="Q152" s="22" t="n"/>
      <c r="R152" s="16">
        <f>IF($A152="","",IF($P152="","À attribuer",IF($Q152="","À réclamer","Réclamé")))</f>
        <v/>
      </c>
      <c r="S152" s="16">
        <f>IF($A152="","",IF($D152="","PIÈCE MANQUANTE",IF(COUNTIF($D$6:$D$505,$D152)&gt;1,"DOUBLON","OK")))</f>
        <v/>
      </c>
      <c r="T152" s="14">
        <f>IF($A152="","",IFERROR($O152-($H152+$J152+$K152),0))</f>
        <v/>
      </c>
    </row>
    <row r="153">
      <c r="A153" s="11" t="n"/>
      <c r="B153" s="22" t="n"/>
      <c r="C153" s="11" t="n"/>
      <c r="D153" s="11" t="n"/>
      <c r="E153" s="11" t="n"/>
      <c r="F153" s="11" t="n"/>
      <c r="G153" s="11" t="n"/>
      <c r="H153" s="13" t="n"/>
      <c r="I153" s="11" t="n"/>
      <c r="J153" s="14">
        <f>IF($A153="","",IFERROR(ROUND($H153*VLOOKUP($I153,'Paramètres'!$A$6:$D$9,3,FALSE),2),0))</f>
        <v/>
      </c>
      <c r="K153" s="14">
        <f>IF($A153="","",IFERROR(ROUND($H153*VLOOKUP($I153,'Paramètres'!$A$6:$D$9,4,FALSE),2),0))</f>
        <v/>
      </c>
      <c r="L153" s="15" t="n"/>
      <c r="M153" s="14">
        <f>IF($A153="","",IFERROR(ROUND($J153*$L153,2),0))</f>
        <v/>
      </c>
      <c r="N153" s="14">
        <f>IF($A153="","",IFERROR(ROUND($K153*$L153,2),0))</f>
        <v/>
      </c>
      <c r="O153" s="14">
        <f>IF($A153="","",IFERROR($H153+$J153+$K153,0))</f>
        <v/>
      </c>
      <c r="P153" s="11" t="n"/>
      <c r="Q153" s="22" t="n"/>
      <c r="R153" s="16">
        <f>IF($A153="","",IF($P153="","À attribuer",IF($Q153="","À réclamer","Réclamé")))</f>
        <v/>
      </c>
      <c r="S153" s="16">
        <f>IF($A153="","",IF($D153="","PIÈCE MANQUANTE",IF(COUNTIF($D$6:$D$505,$D153)&gt;1,"DOUBLON","OK")))</f>
        <v/>
      </c>
      <c r="T153" s="14">
        <f>IF($A153="","",IFERROR($O153-($H153+$J153+$K153),0))</f>
        <v/>
      </c>
    </row>
    <row r="154">
      <c r="A154" s="11" t="n"/>
      <c r="B154" s="22" t="n"/>
      <c r="C154" s="11" t="n"/>
      <c r="D154" s="11" t="n"/>
      <c r="E154" s="11" t="n"/>
      <c r="F154" s="11" t="n"/>
      <c r="G154" s="11" t="n"/>
      <c r="H154" s="13" t="n"/>
      <c r="I154" s="11" t="n"/>
      <c r="J154" s="14">
        <f>IF($A154="","",IFERROR(ROUND($H154*VLOOKUP($I154,'Paramètres'!$A$6:$D$9,3,FALSE),2),0))</f>
        <v/>
      </c>
      <c r="K154" s="14">
        <f>IF($A154="","",IFERROR(ROUND($H154*VLOOKUP($I154,'Paramètres'!$A$6:$D$9,4,FALSE),2),0))</f>
        <v/>
      </c>
      <c r="L154" s="15" t="n"/>
      <c r="M154" s="14">
        <f>IF($A154="","",IFERROR(ROUND($J154*$L154,2),0))</f>
        <v/>
      </c>
      <c r="N154" s="14">
        <f>IF($A154="","",IFERROR(ROUND($K154*$L154,2),0))</f>
        <v/>
      </c>
      <c r="O154" s="14">
        <f>IF($A154="","",IFERROR($H154+$J154+$K154,0))</f>
        <v/>
      </c>
      <c r="P154" s="11" t="n"/>
      <c r="Q154" s="22" t="n"/>
      <c r="R154" s="16">
        <f>IF($A154="","",IF($P154="","À attribuer",IF($Q154="","À réclamer","Réclamé")))</f>
        <v/>
      </c>
      <c r="S154" s="16">
        <f>IF($A154="","",IF($D154="","PIÈCE MANQUANTE",IF(COUNTIF($D$6:$D$505,$D154)&gt;1,"DOUBLON","OK")))</f>
        <v/>
      </c>
      <c r="T154" s="14">
        <f>IF($A154="","",IFERROR($O154-($H154+$J154+$K154),0))</f>
        <v/>
      </c>
    </row>
    <row r="155">
      <c r="A155" s="11" t="n"/>
      <c r="B155" s="22" t="n"/>
      <c r="C155" s="11" t="n"/>
      <c r="D155" s="11" t="n"/>
      <c r="E155" s="11" t="n"/>
      <c r="F155" s="11" t="n"/>
      <c r="G155" s="11" t="n"/>
      <c r="H155" s="13" t="n"/>
      <c r="I155" s="11" t="n"/>
      <c r="J155" s="14">
        <f>IF($A155="","",IFERROR(ROUND($H155*VLOOKUP($I155,'Paramètres'!$A$6:$D$9,3,FALSE),2),0))</f>
        <v/>
      </c>
      <c r="K155" s="14">
        <f>IF($A155="","",IFERROR(ROUND($H155*VLOOKUP($I155,'Paramètres'!$A$6:$D$9,4,FALSE),2),0))</f>
        <v/>
      </c>
      <c r="L155" s="15" t="n"/>
      <c r="M155" s="14">
        <f>IF($A155="","",IFERROR(ROUND($J155*$L155,2),0))</f>
        <v/>
      </c>
      <c r="N155" s="14">
        <f>IF($A155="","",IFERROR(ROUND($K155*$L155,2),0))</f>
        <v/>
      </c>
      <c r="O155" s="14">
        <f>IF($A155="","",IFERROR($H155+$J155+$K155,0))</f>
        <v/>
      </c>
      <c r="P155" s="11" t="n"/>
      <c r="Q155" s="22" t="n"/>
      <c r="R155" s="16">
        <f>IF($A155="","",IF($P155="","À attribuer",IF($Q155="","À réclamer","Réclamé")))</f>
        <v/>
      </c>
      <c r="S155" s="16">
        <f>IF($A155="","",IF($D155="","PIÈCE MANQUANTE",IF(COUNTIF($D$6:$D$505,$D155)&gt;1,"DOUBLON","OK")))</f>
        <v/>
      </c>
      <c r="T155" s="14">
        <f>IF($A155="","",IFERROR($O155-($H155+$J155+$K155),0))</f>
        <v/>
      </c>
    </row>
    <row r="156">
      <c r="A156" s="11" t="n"/>
      <c r="B156" s="22" t="n"/>
      <c r="C156" s="11" t="n"/>
      <c r="D156" s="11" t="n"/>
      <c r="E156" s="11" t="n"/>
      <c r="F156" s="11" t="n"/>
      <c r="G156" s="11" t="n"/>
      <c r="H156" s="13" t="n"/>
      <c r="I156" s="11" t="n"/>
      <c r="J156" s="14">
        <f>IF($A156="","",IFERROR(ROUND($H156*VLOOKUP($I156,'Paramètres'!$A$6:$D$9,3,FALSE),2),0))</f>
        <v/>
      </c>
      <c r="K156" s="14">
        <f>IF($A156="","",IFERROR(ROUND($H156*VLOOKUP($I156,'Paramètres'!$A$6:$D$9,4,FALSE),2),0))</f>
        <v/>
      </c>
      <c r="L156" s="15" t="n"/>
      <c r="M156" s="14">
        <f>IF($A156="","",IFERROR(ROUND($J156*$L156,2),0))</f>
        <v/>
      </c>
      <c r="N156" s="14">
        <f>IF($A156="","",IFERROR(ROUND($K156*$L156,2),0))</f>
        <v/>
      </c>
      <c r="O156" s="14">
        <f>IF($A156="","",IFERROR($H156+$J156+$K156,0))</f>
        <v/>
      </c>
      <c r="P156" s="11" t="n"/>
      <c r="Q156" s="22" t="n"/>
      <c r="R156" s="16">
        <f>IF($A156="","",IF($P156="","À attribuer",IF($Q156="","À réclamer","Réclamé")))</f>
        <v/>
      </c>
      <c r="S156" s="16">
        <f>IF($A156="","",IF($D156="","PIÈCE MANQUANTE",IF(COUNTIF($D$6:$D$505,$D156)&gt;1,"DOUBLON","OK")))</f>
        <v/>
      </c>
      <c r="T156" s="14">
        <f>IF($A156="","",IFERROR($O156-($H156+$J156+$K156),0))</f>
        <v/>
      </c>
    </row>
    <row r="157">
      <c r="A157" s="11" t="n"/>
      <c r="B157" s="22" t="n"/>
      <c r="C157" s="11" t="n"/>
      <c r="D157" s="11" t="n"/>
      <c r="E157" s="11" t="n"/>
      <c r="F157" s="11" t="n"/>
      <c r="G157" s="11" t="n"/>
      <c r="H157" s="13" t="n"/>
      <c r="I157" s="11" t="n"/>
      <c r="J157" s="14">
        <f>IF($A157="","",IFERROR(ROUND($H157*VLOOKUP($I157,'Paramètres'!$A$6:$D$9,3,FALSE),2),0))</f>
        <v/>
      </c>
      <c r="K157" s="14">
        <f>IF($A157="","",IFERROR(ROUND($H157*VLOOKUP($I157,'Paramètres'!$A$6:$D$9,4,FALSE),2),0))</f>
        <v/>
      </c>
      <c r="L157" s="15" t="n"/>
      <c r="M157" s="14">
        <f>IF($A157="","",IFERROR(ROUND($J157*$L157,2),0))</f>
        <v/>
      </c>
      <c r="N157" s="14">
        <f>IF($A157="","",IFERROR(ROUND($K157*$L157,2),0))</f>
        <v/>
      </c>
      <c r="O157" s="14">
        <f>IF($A157="","",IFERROR($H157+$J157+$K157,0))</f>
        <v/>
      </c>
      <c r="P157" s="11" t="n"/>
      <c r="Q157" s="22" t="n"/>
      <c r="R157" s="16">
        <f>IF($A157="","",IF($P157="","À attribuer",IF($Q157="","À réclamer","Réclamé")))</f>
        <v/>
      </c>
      <c r="S157" s="16">
        <f>IF($A157="","",IF($D157="","PIÈCE MANQUANTE",IF(COUNTIF($D$6:$D$505,$D157)&gt;1,"DOUBLON","OK")))</f>
        <v/>
      </c>
      <c r="T157" s="14">
        <f>IF($A157="","",IFERROR($O157-($H157+$J157+$K157),0))</f>
        <v/>
      </c>
    </row>
    <row r="158">
      <c r="A158" s="11" t="n"/>
      <c r="B158" s="22" t="n"/>
      <c r="C158" s="11" t="n"/>
      <c r="D158" s="11" t="n"/>
      <c r="E158" s="11" t="n"/>
      <c r="F158" s="11" t="n"/>
      <c r="G158" s="11" t="n"/>
      <c r="H158" s="13" t="n"/>
      <c r="I158" s="11" t="n"/>
      <c r="J158" s="14">
        <f>IF($A158="","",IFERROR(ROUND($H158*VLOOKUP($I158,'Paramètres'!$A$6:$D$9,3,FALSE),2),0))</f>
        <v/>
      </c>
      <c r="K158" s="14">
        <f>IF($A158="","",IFERROR(ROUND($H158*VLOOKUP($I158,'Paramètres'!$A$6:$D$9,4,FALSE),2),0))</f>
        <v/>
      </c>
      <c r="L158" s="15" t="n"/>
      <c r="M158" s="14">
        <f>IF($A158="","",IFERROR(ROUND($J158*$L158,2),0))</f>
        <v/>
      </c>
      <c r="N158" s="14">
        <f>IF($A158="","",IFERROR(ROUND($K158*$L158,2),0))</f>
        <v/>
      </c>
      <c r="O158" s="14">
        <f>IF($A158="","",IFERROR($H158+$J158+$K158,0))</f>
        <v/>
      </c>
      <c r="P158" s="11" t="n"/>
      <c r="Q158" s="22" t="n"/>
      <c r="R158" s="16">
        <f>IF($A158="","",IF($P158="","À attribuer",IF($Q158="","À réclamer","Réclamé")))</f>
        <v/>
      </c>
      <c r="S158" s="16">
        <f>IF($A158="","",IF($D158="","PIÈCE MANQUANTE",IF(COUNTIF($D$6:$D$505,$D158)&gt;1,"DOUBLON","OK")))</f>
        <v/>
      </c>
      <c r="T158" s="14">
        <f>IF($A158="","",IFERROR($O158-($H158+$J158+$K158),0))</f>
        <v/>
      </c>
    </row>
    <row r="159">
      <c r="A159" s="11" t="n"/>
      <c r="B159" s="22" t="n"/>
      <c r="C159" s="11" t="n"/>
      <c r="D159" s="11" t="n"/>
      <c r="E159" s="11" t="n"/>
      <c r="F159" s="11" t="n"/>
      <c r="G159" s="11" t="n"/>
      <c r="H159" s="13" t="n"/>
      <c r="I159" s="11" t="n"/>
      <c r="J159" s="14">
        <f>IF($A159="","",IFERROR(ROUND($H159*VLOOKUP($I159,'Paramètres'!$A$6:$D$9,3,FALSE),2),0))</f>
        <v/>
      </c>
      <c r="K159" s="14">
        <f>IF($A159="","",IFERROR(ROUND($H159*VLOOKUP($I159,'Paramètres'!$A$6:$D$9,4,FALSE),2),0))</f>
        <v/>
      </c>
      <c r="L159" s="15" t="n"/>
      <c r="M159" s="14">
        <f>IF($A159="","",IFERROR(ROUND($J159*$L159,2),0))</f>
        <v/>
      </c>
      <c r="N159" s="14">
        <f>IF($A159="","",IFERROR(ROUND($K159*$L159,2),0))</f>
        <v/>
      </c>
      <c r="O159" s="14">
        <f>IF($A159="","",IFERROR($H159+$J159+$K159,0))</f>
        <v/>
      </c>
      <c r="P159" s="11" t="n"/>
      <c r="Q159" s="22" t="n"/>
      <c r="R159" s="16">
        <f>IF($A159="","",IF($P159="","À attribuer",IF($Q159="","À réclamer","Réclamé")))</f>
        <v/>
      </c>
      <c r="S159" s="16">
        <f>IF($A159="","",IF($D159="","PIÈCE MANQUANTE",IF(COUNTIF($D$6:$D$505,$D159)&gt;1,"DOUBLON","OK")))</f>
        <v/>
      </c>
      <c r="T159" s="14">
        <f>IF($A159="","",IFERROR($O159-($H159+$J159+$K159),0))</f>
        <v/>
      </c>
    </row>
    <row r="160">
      <c r="A160" s="11" t="n"/>
      <c r="B160" s="22" t="n"/>
      <c r="C160" s="11" t="n"/>
      <c r="D160" s="11" t="n"/>
      <c r="E160" s="11" t="n"/>
      <c r="F160" s="11" t="n"/>
      <c r="G160" s="11" t="n"/>
      <c r="H160" s="13" t="n"/>
      <c r="I160" s="11" t="n"/>
      <c r="J160" s="14">
        <f>IF($A160="","",IFERROR(ROUND($H160*VLOOKUP($I160,'Paramètres'!$A$6:$D$9,3,FALSE),2),0))</f>
        <v/>
      </c>
      <c r="K160" s="14">
        <f>IF($A160="","",IFERROR(ROUND($H160*VLOOKUP($I160,'Paramètres'!$A$6:$D$9,4,FALSE),2),0))</f>
        <v/>
      </c>
      <c r="L160" s="15" t="n"/>
      <c r="M160" s="14">
        <f>IF($A160="","",IFERROR(ROUND($J160*$L160,2),0))</f>
        <v/>
      </c>
      <c r="N160" s="14">
        <f>IF($A160="","",IFERROR(ROUND($K160*$L160,2),0))</f>
        <v/>
      </c>
      <c r="O160" s="14">
        <f>IF($A160="","",IFERROR($H160+$J160+$K160,0))</f>
        <v/>
      </c>
      <c r="P160" s="11" t="n"/>
      <c r="Q160" s="22" t="n"/>
      <c r="R160" s="16">
        <f>IF($A160="","",IF($P160="","À attribuer",IF($Q160="","À réclamer","Réclamé")))</f>
        <v/>
      </c>
      <c r="S160" s="16">
        <f>IF($A160="","",IF($D160="","PIÈCE MANQUANTE",IF(COUNTIF($D$6:$D$505,$D160)&gt;1,"DOUBLON","OK")))</f>
        <v/>
      </c>
      <c r="T160" s="14">
        <f>IF($A160="","",IFERROR($O160-($H160+$J160+$K160),0))</f>
        <v/>
      </c>
    </row>
    <row r="161">
      <c r="A161" s="11" t="n"/>
      <c r="B161" s="22" t="n"/>
      <c r="C161" s="11" t="n"/>
      <c r="D161" s="11" t="n"/>
      <c r="E161" s="11" t="n"/>
      <c r="F161" s="11" t="n"/>
      <c r="G161" s="11" t="n"/>
      <c r="H161" s="13" t="n"/>
      <c r="I161" s="11" t="n"/>
      <c r="J161" s="14">
        <f>IF($A161="","",IFERROR(ROUND($H161*VLOOKUP($I161,'Paramètres'!$A$6:$D$9,3,FALSE),2),0))</f>
        <v/>
      </c>
      <c r="K161" s="14">
        <f>IF($A161="","",IFERROR(ROUND($H161*VLOOKUP($I161,'Paramètres'!$A$6:$D$9,4,FALSE),2),0))</f>
        <v/>
      </c>
      <c r="L161" s="15" t="n"/>
      <c r="M161" s="14">
        <f>IF($A161="","",IFERROR(ROUND($J161*$L161,2),0))</f>
        <v/>
      </c>
      <c r="N161" s="14">
        <f>IF($A161="","",IFERROR(ROUND($K161*$L161,2),0))</f>
        <v/>
      </c>
      <c r="O161" s="14">
        <f>IF($A161="","",IFERROR($H161+$J161+$K161,0))</f>
        <v/>
      </c>
      <c r="P161" s="11" t="n"/>
      <c r="Q161" s="22" t="n"/>
      <c r="R161" s="16">
        <f>IF($A161="","",IF($P161="","À attribuer",IF($Q161="","À réclamer","Réclamé")))</f>
        <v/>
      </c>
      <c r="S161" s="16">
        <f>IF($A161="","",IF($D161="","PIÈCE MANQUANTE",IF(COUNTIF($D$6:$D$505,$D161)&gt;1,"DOUBLON","OK")))</f>
        <v/>
      </c>
      <c r="T161" s="14">
        <f>IF($A161="","",IFERROR($O161-($H161+$J161+$K161),0))</f>
        <v/>
      </c>
    </row>
    <row r="162">
      <c r="A162" s="11" t="n"/>
      <c r="B162" s="22" t="n"/>
      <c r="C162" s="11" t="n"/>
      <c r="D162" s="11" t="n"/>
      <c r="E162" s="11" t="n"/>
      <c r="F162" s="11" t="n"/>
      <c r="G162" s="11" t="n"/>
      <c r="H162" s="13" t="n"/>
      <c r="I162" s="11" t="n"/>
      <c r="J162" s="14">
        <f>IF($A162="","",IFERROR(ROUND($H162*VLOOKUP($I162,'Paramètres'!$A$6:$D$9,3,FALSE),2),0))</f>
        <v/>
      </c>
      <c r="K162" s="14">
        <f>IF($A162="","",IFERROR(ROUND($H162*VLOOKUP($I162,'Paramètres'!$A$6:$D$9,4,FALSE),2),0))</f>
        <v/>
      </c>
      <c r="L162" s="15" t="n"/>
      <c r="M162" s="14">
        <f>IF($A162="","",IFERROR(ROUND($J162*$L162,2),0))</f>
        <v/>
      </c>
      <c r="N162" s="14">
        <f>IF($A162="","",IFERROR(ROUND($K162*$L162,2),0))</f>
        <v/>
      </c>
      <c r="O162" s="14">
        <f>IF($A162="","",IFERROR($H162+$J162+$K162,0))</f>
        <v/>
      </c>
      <c r="P162" s="11" t="n"/>
      <c r="Q162" s="22" t="n"/>
      <c r="R162" s="16">
        <f>IF($A162="","",IF($P162="","À attribuer",IF($Q162="","À réclamer","Réclamé")))</f>
        <v/>
      </c>
      <c r="S162" s="16">
        <f>IF($A162="","",IF($D162="","PIÈCE MANQUANTE",IF(COUNTIF($D$6:$D$505,$D162)&gt;1,"DOUBLON","OK")))</f>
        <v/>
      </c>
      <c r="T162" s="14">
        <f>IF($A162="","",IFERROR($O162-($H162+$J162+$K162),0))</f>
        <v/>
      </c>
    </row>
    <row r="163">
      <c r="A163" s="11" t="n"/>
      <c r="B163" s="22" t="n"/>
      <c r="C163" s="11" t="n"/>
      <c r="D163" s="11" t="n"/>
      <c r="E163" s="11" t="n"/>
      <c r="F163" s="11" t="n"/>
      <c r="G163" s="11" t="n"/>
      <c r="H163" s="13" t="n"/>
      <c r="I163" s="11" t="n"/>
      <c r="J163" s="14">
        <f>IF($A163="","",IFERROR(ROUND($H163*VLOOKUP($I163,'Paramètres'!$A$6:$D$9,3,FALSE),2),0))</f>
        <v/>
      </c>
      <c r="K163" s="14">
        <f>IF($A163="","",IFERROR(ROUND($H163*VLOOKUP($I163,'Paramètres'!$A$6:$D$9,4,FALSE),2),0))</f>
        <v/>
      </c>
      <c r="L163" s="15" t="n"/>
      <c r="M163" s="14">
        <f>IF($A163="","",IFERROR(ROUND($J163*$L163,2),0))</f>
        <v/>
      </c>
      <c r="N163" s="14">
        <f>IF($A163="","",IFERROR(ROUND($K163*$L163,2),0))</f>
        <v/>
      </c>
      <c r="O163" s="14">
        <f>IF($A163="","",IFERROR($H163+$J163+$K163,0))</f>
        <v/>
      </c>
      <c r="P163" s="11" t="n"/>
      <c r="Q163" s="22" t="n"/>
      <c r="R163" s="16">
        <f>IF($A163="","",IF($P163="","À attribuer",IF($Q163="","À réclamer","Réclamé")))</f>
        <v/>
      </c>
      <c r="S163" s="16">
        <f>IF($A163="","",IF($D163="","PIÈCE MANQUANTE",IF(COUNTIF($D$6:$D$505,$D163)&gt;1,"DOUBLON","OK")))</f>
        <v/>
      </c>
      <c r="T163" s="14">
        <f>IF($A163="","",IFERROR($O163-($H163+$J163+$K163),0))</f>
        <v/>
      </c>
    </row>
    <row r="164">
      <c r="A164" s="11" t="n"/>
      <c r="B164" s="22" t="n"/>
      <c r="C164" s="11" t="n"/>
      <c r="D164" s="11" t="n"/>
      <c r="E164" s="11" t="n"/>
      <c r="F164" s="11" t="n"/>
      <c r="G164" s="11" t="n"/>
      <c r="H164" s="13" t="n"/>
      <c r="I164" s="11" t="n"/>
      <c r="J164" s="14">
        <f>IF($A164="","",IFERROR(ROUND($H164*VLOOKUP($I164,'Paramètres'!$A$6:$D$9,3,FALSE),2),0))</f>
        <v/>
      </c>
      <c r="K164" s="14">
        <f>IF($A164="","",IFERROR(ROUND($H164*VLOOKUP($I164,'Paramètres'!$A$6:$D$9,4,FALSE),2),0))</f>
        <v/>
      </c>
      <c r="L164" s="15" t="n"/>
      <c r="M164" s="14">
        <f>IF($A164="","",IFERROR(ROUND($J164*$L164,2),0))</f>
        <v/>
      </c>
      <c r="N164" s="14">
        <f>IF($A164="","",IFERROR(ROUND($K164*$L164,2),0))</f>
        <v/>
      </c>
      <c r="O164" s="14">
        <f>IF($A164="","",IFERROR($H164+$J164+$K164,0))</f>
        <v/>
      </c>
      <c r="P164" s="11" t="n"/>
      <c r="Q164" s="22" t="n"/>
      <c r="R164" s="16">
        <f>IF($A164="","",IF($P164="","À attribuer",IF($Q164="","À réclamer","Réclamé")))</f>
        <v/>
      </c>
      <c r="S164" s="16">
        <f>IF($A164="","",IF($D164="","PIÈCE MANQUANTE",IF(COUNTIF($D$6:$D$505,$D164)&gt;1,"DOUBLON","OK")))</f>
        <v/>
      </c>
      <c r="T164" s="14">
        <f>IF($A164="","",IFERROR($O164-($H164+$J164+$K164),0))</f>
        <v/>
      </c>
    </row>
    <row r="165">
      <c r="A165" s="11" t="n"/>
      <c r="B165" s="22" t="n"/>
      <c r="C165" s="11" t="n"/>
      <c r="D165" s="11" t="n"/>
      <c r="E165" s="11" t="n"/>
      <c r="F165" s="11" t="n"/>
      <c r="G165" s="11" t="n"/>
      <c r="H165" s="13" t="n"/>
      <c r="I165" s="11" t="n"/>
      <c r="J165" s="14">
        <f>IF($A165="","",IFERROR(ROUND($H165*VLOOKUP($I165,'Paramètres'!$A$6:$D$9,3,FALSE),2),0))</f>
        <v/>
      </c>
      <c r="K165" s="14">
        <f>IF($A165="","",IFERROR(ROUND($H165*VLOOKUP($I165,'Paramètres'!$A$6:$D$9,4,FALSE),2),0))</f>
        <v/>
      </c>
      <c r="L165" s="15" t="n"/>
      <c r="M165" s="14">
        <f>IF($A165="","",IFERROR(ROUND($J165*$L165,2),0))</f>
        <v/>
      </c>
      <c r="N165" s="14">
        <f>IF($A165="","",IFERROR(ROUND($K165*$L165,2),0))</f>
        <v/>
      </c>
      <c r="O165" s="14">
        <f>IF($A165="","",IFERROR($H165+$J165+$K165,0))</f>
        <v/>
      </c>
      <c r="P165" s="11" t="n"/>
      <c r="Q165" s="22" t="n"/>
      <c r="R165" s="16">
        <f>IF($A165="","",IF($P165="","À attribuer",IF($Q165="","À réclamer","Réclamé")))</f>
        <v/>
      </c>
      <c r="S165" s="16">
        <f>IF($A165="","",IF($D165="","PIÈCE MANQUANTE",IF(COUNTIF($D$6:$D$505,$D165)&gt;1,"DOUBLON","OK")))</f>
        <v/>
      </c>
      <c r="T165" s="14">
        <f>IF($A165="","",IFERROR($O165-($H165+$J165+$K165),0))</f>
        <v/>
      </c>
    </row>
    <row r="166">
      <c r="A166" s="11" t="n"/>
      <c r="B166" s="22" t="n"/>
      <c r="C166" s="11" t="n"/>
      <c r="D166" s="11" t="n"/>
      <c r="E166" s="11" t="n"/>
      <c r="F166" s="11" t="n"/>
      <c r="G166" s="11" t="n"/>
      <c r="H166" s="13" t="n"/>
      <c r="I166" s="11" t="n"/>
      <c r="J166" s="14">
        <f>IF($A166="","",IFERROR(ROUND($H166*VLOOKUP($I166,'Paramètres'!$A$6:$D$9,3,FALSE),2),0))</f>
        <v/>
      </c>
      <c r="K166" s="14">
        <f>IF($A166="","",IFERROR(ROUND($H166*VLOOKUP($I166,'Paramètres'!$A$6:$D$9,4,FALSE),2),0))</f>
        <v/>
      </c>
      <c r="L166" s="15" t="n"/>
      <c r="M166" s="14">
        <f>IF($A166="","",IFERROR(ROUND($J166*$L166,2),0))</f>
        <v/>
      </c>
      <c r="N166" s="14">
        <f>IF($A166="","",IFERROR(ROUND($K166*$L166,2),0))</f>
        <v/>
      </c>
      <c r="O166" s="14">
        <f>IF($A166="","",IFERROR($H166+$J166+$K166,0))</f>
        <v/>
      </c>
      <c r="P166" s="11" t="n"/>
      <c r="Q166" s="22" t="n"/>
      <c r="R166" s="16">
        <f>IF($A166="","",IF($P166="","À attribuer",IF($Q166="","À réclamer","Réclamé")))</f>
        <v/>
      </c>
      <c r="S166" s="16">
        <f>IF($A166="","",IF($D166="","PIÈCE MANQUANTE",IF(COUNTIF($D$6:$D$505,$D166)&gt;1,"DOUBLON","OK")))</f>
        <v/>
      </c>
      <c r="T166" s="14">
        <f>IF($A166="","",IFERROR($O166-($H166+$J166+$K166),0))</f>
        <v/>
      </c>
    </row>
    <row r="167">
      <c r="A167" s="11" t="n"/>
      <c r="B167" s="22" t="n"/>
      <c r="C167" s="11" t="n"/>
      <c r="D167" s="11" t="n"/>
      <c r="E167" s="11" t="n"/>
      <c r="F167" s="11" t="n"/>
      <c r="G167" s="11" t="n"/>
      <c r="H167" s="13" t="n"/>
      <c r="I167" s="11" t="n"/>
      <c r="J167" s="14">
        <f>IF($A167="","",IFERROR(ROUND($H167*VLOOKUP($I167,'Paramètres'!$A$6:$D$9,3,FALSE),2),0))</f>
        <v/>
      </c>
      <c r="K167" s="14">
        <f>IF($A167="","",IFERROR(ROUND($H167*VLOOKUP($I167,'Paramètres'!$A$6:$D$9,4,FALSE),2),0))</f>
        <v/>
      </c>
      <c r="L167" s="15" t="n"/>
      <c r="M167" s="14">
        <f>IF($A167="","",IFERROR(ROUND($J167*$L167,2),0))</f>
        <v/>
      </c>
      <c r="N167" s="14">
        <f>IF($A167="","",IFERROR(ROUND($K167*$L167,2),0))</f>
        <v/>
      </c>
      <c r="O167" s="14">
        <f>IF($A167="","",IFERROR($H167+$J167+$K167,0))</f>
        <v/>
      </c>
      <c r="P167" s="11" t="n"/>
      <c r="Q167" s="22" t="n"/>
      <c r="R167" s="16">
        <f>IF($A167="","",IF($P167="","À attribuer",IF($Q167="","À réclamer","Réclamé")))</f>
        <v/>
      </c>
      <c r="S167" s="16">
        <f>IF($A167="","",IF($D167="","PIÈCE MANQUANTE",IF(COUNTIF($D$6:$D$505,$D167)&gt;1,"DOUBLON","OK")))</f>
        <v/>
      </c>
      <c r="T167" s="14">
        <f>IF($A167="","",IFERROR($O167-($H167+$J167+$K167),0))</f>
        <v/>
      </c>
    </row>
    <row r="168">
      <c r="A168" s="11" t="n"/>
      <c r="B168" s="22" t="n"/>
      <c r="C168" s="11" t="n"/>
      <c r="D168" s="11" t="n"/>
      <c r="E168" s="11" t="n"/>
      <c r="F168" s="11" t="n"/>
      <c r="G168" s="11" t="n"/>
      <c r="H168" s="13" t="n"/>
      <c r="I168" s="11" t="n"/>
      <c r="J168" s="14">
        <f>IF($A168="","",IFERROR(ROUND($H168*VLOOKUP($I168,'Paramètres'!$A$6:$D$9,3,FALSE),2),0))</f>
        <v/>
      </c>
      <c r="K168" s="14">
        <f>IF($A168="","",IFERROR(ROUND($H168*VLOOKUP($I168,'Paramètres'!$A$6:$D$9,4,FALSE),2),0))</f>
        <v/>
      </c>
      <c r="L168" s="15" t="n"/>
      <c r="M168" s="14">
        <f>IF($A168="","",IFERROR(ROUND($J168*$L168,2),0))</f>
        <v/>
      </c>
      <c r="N168" s="14">
        <f>IF($A168="","",IFERROR(ROUND($K168*$L168,2),0))</f>
        <v/>
      </c>
      <c r="O168" s="14">
        <f>IF($A168="","",IFERROR($H168+$J168+$K168,0))</f>
        <v/>
      </c>
      <c r="P168" s="11" t="n"/>
      <c r="Q168" s="22" t="n"/>
      <c r="R168" s="16">
        <f>IF($A168="","",IF($P168="","À attribuer",IF($Q168="","À réclamer","Réclamé")))</f>
        <v/>
      </c>
      <c r="S168" s="16">
        <f>IF($A168="","",IF($D168="","PIÈCE MANQUANTE",IF(COUNTIF($D$6:$D$505,$D168)&gt;1,"DOUBLON","OK")))</f>
        <v/>
      </c>
      <c r="T168" s="14">
        <f>IF($A168="","",IFERROR($O168-($H168+$J168+$K168),0))</f>
        <v/>
      </c>
    </row>
    <row r="169">
      <c r="A169" s="11" t="n"/>
      <c r="B169" s="22" t="n"/>
      <c r="C169" s="11" t="n"/>
      <c r="D169" s="11" t="n"/>
      <c r="E169" s="11" t="n"/>
      <c r="F169" s="11" t="n"/>
      <c r="G169" s="11" t="n"/>
      <c r="H169" s="13" t="n"/>
      <c r="I169" s="11" t="n"/>
      <c r="J169" s="14">
        <f>IF($A169="","",IFERROR(ROUND($H169*VLOOKUP($I169,'Paramètres'!$A$6:$D$9,3,FALSE),2),0))</f>
        <v/>
      </c>
      <c r="K169" s="14">
        <f>IF($A169="","",IFERROR(ROUND($H169*VLOOKUP($I169,'Paramètres'!$A$6:$D$9,4,FALSE),2),0))</f>
        <v/>
      </c>
      <c r="L169" s="15" t="n"/>
      <c r="M169" s="14">
        <f>IF($A169="","",IFERROR(ROUND($J169*$L169,2),0))</f>
        <v/>
      </c>
      <c r="N169" s="14">
        <f>IF($A169="","",IFERROR(ROUND($K169*$L169,2),0))</f>
        <v/>
      </c>
      <c r="O169" s="14">
        <f>IF($A169="","",IFERROR($H169+$J169+$K169,0))</f>
        <v/>
      </c>
      <c r="P169" s="11" t="n"/>
      <c r="Q169" s="22" t="n"/>
      <c r="R169" s="16">
        <f>IF($A169="","",IF($P169="","À attribuer",IF($Q169="","À réclamer","Réclamé")))</f>
        <v/>
      </c>
      <c r="S169" s="16">
        <f>IF($A169="","",IF($D169="","PIÈCE MANQUANTE",IF(COUNTIF($D$6:$D$505,$D169)&gt;1,"DOUBLON","OK")))</f>
        <v/>
      </c>
      <c r="T169" s="14">
        <f>IF($A169="","",IFERROR($O169-($H169+$J169+$K169),0))</f>
        <v/>
      </c>
    </row>
    <row r="170">
      <c r="A170" s="11" t="n"/>
      <c r="B170" s="22" t="n"/>
      <c r="C170" s="11" t="n"/>
      <c r="D170" s="11" t="n"/>
      <c r="E170" s="11" t="n"/>
      <c r="F170" s="11" t="n"/>
      <c r="G170" s="11" t="n"/>
      <c r="H170" s="13" t="n"/>
      <c r="I170" s="11" t="n"/>
      <c r="J170" s="14">
        <f>IF($A170="","",IFERROR(ROUND($H170*VLOOKUP($I170,'Paramètres'!$A$6:$D$9,3,FALSE),2),0))</f>
        <v/>
      </c>
      <c r="K170" s="14">
        <f>IF($A170="","",IFERROR(ROUND($H170*VLOOKUP($I170,'Paramètres'!$A$6:$D$9,4,FALSE),2),0))</f>
        <v/>
      </c>
      <c r="L170" s="15" t="n"/>
      <c r="M170" s="14">
        <f>IF($A170="","",IFERROR(ROUND($J170*$L170,2),0))</f>
        <v/>
      </c>
      <c r="N170" s="14">
        <f>IF($A170="","",IFERROR(ROUND($K170*$L170,2),0))</f>
        <v/>
      </c>
      <c r="O170" s="14">
        <f>IF($A170="","",IFERROR($H170+$J170+$K170,0))</f>
        <v/>
      </c>
      <c r="P170" s="11" t="n"/>
      <c r="Q170" s="22" t="n"/>
      <c r="R170" s="16">
        <f>IF($A170="","",IF($P170="","À attribuer",IF($Q170="","À réclamer","Réclamé")))</f>
        <v/>
      </c>
      <c r="S170" s="16">
        <f>IF($A170="","",IF($D170="","PIÈCE MANQUANTE",IF(COUNTIF($D$6:$D$505,$D170)&gt;1,"DOUBLON","OK")))</f>
        <v/>
      </c>
      <c r="T170" s="14">
        <f>IF($A170="","",IFERROR($O170-($H170+$J170+$K170),0))</f>
        <v/>
      </c>
    </row>
    <row r="171">
      <c r="A171" s="11" t="n"/>
      <c r="B171" s="22" t="n"/>
      <c r="C171" s="11" t="n"/>
      <c r="D171" s="11" t="n"/>
      <c r="E171" s="11" t="n"/>
      <c r="F171" s="11" t="n"/>
      <c r="G171" s="11" t="n"/>
      <c r="H171" s="13" t="n"/>
      <c r="I171" s="11" t="n"/>
      <c r="J171" s="14">
        <f>IF($A171="","",IFERROR(ROUND($H171*VLOOKUP($I171,'Paramètres'!$A$6:$D$9,3,FALSE),2),0))</f>
        <v/>
      </c>
      <c r="K171" s="14">
        <f>IF($A171="","",IFERROR(ROUND($H171*VLOOKUP($I171,'Paramètres'!$A$6:$D$9,4,FALSE),2),0))</f>
        <v/>
      </c>
      <c r="L171" s="15" t="n"/>
      <c r="M171" s="14">
        <f>IF($A171="","",IFERROR(ROUND($J171*$L171,2),0))</f>
        <v/>
      </c>
      <c r="N171" s="14">
        <f>IF($A171="","",IFERROR(ROUND($K171*$L171,2),0))</f>
        <v/>
      </c>
      <c r="O171" s="14">
        <f>IF($A171="","",IFERROR($H171+$J171+$K171,0))</f>
        <v/>
      </c>
      <c r="P171" s="11" t="n"/>
      <c r="Q171" s="22" t="n"/>
      <c r="R171" s="16">
        <f>IF($A171="","",IF($P171="","À attribuer",IF($Q171="","À réclamer","Réclamé")))</f>
        <v/>
      </c>
      <c r="S171" s="16">
        <f>IF($A171="","",IF($D171="","PIÈCE MANQUANTE",IF(COUNTIF($D$6:$D$505,$D171)&gt;1,"DOUBLON","OK")))</f>
        <v/>
      </c>
      <c r="T171" s="14">
        <f>IF($A171="","",IFERROR($O171-($H171+$J171+$K171),0))</f>
        <v/>
      </c>
    </row>
    <row r="172">
      <c r="A172" s="11" t="n"/>
      <c r="B172" s="22" t="n"/>
      <c r="C172" s="11" t="n"/>
      <c r="D172" s="11" t="n"/>
      <c r="E172" s="11" t="n"/>
      <c r="F172" s="11" t="n"/>
      <c r="G172" s="11" t="n"/>
      <c r="H172" s="13" t="n"/>
      <c r="I172" s="11" t="n"/>
      <c r="J172" s="14">
        <f>IF($A172="","",IFERROR(ROUND($H172*VLOOKUP($I172,'Paramètres'!$A$6:$D$9,3,FALSE),2),0))</f>
        <v/>
      </c>
      <c r="K172" s="14">
        <f>IF($A172="","",IFERROR(ROUND($H172*VLOOKUP($I172,'Paramètres'!$A$6:$D$9,4,FALSE),2),0))</f>
        <v/>
      </c>
      <c r="L172" s="15" t="n"/>
      <c r="M172" s="14">
        <f>IF($A172="","",IFERROR(ROUND($J172*$L172,2),0))</f>
        <v/>
      </c>
      <c r="N172" s="14">
        <f>IF($A172="","",IFERROR(ROUND($K172*$L172,2),0))</f>
        <v/>
      </c>
      <c r="O172" s="14">
        <f>IF($A172="","",IFERROR($H172+$J172+$K172,0))</f>
        <v/>
      </c>
      <c r="P172" s="11" t="n"/>
      <c r="Q172" s="22" t="n"/>
      <c r="R172" s="16">
        <f>IF($A172="","",IF($P172="","À attribuer",IF($Q172="","À réclamer","Réclamé")))</f>
        <v/>
      </c>
      <c r="S172" s="16">
        <f>IF($A172="","",IF($D172="","PIÈCE MANQUANTE",IF(COUNTIF($D$6:$D$505,$D172)&gt;1,"DOUBLON","OK")))</f>
        <v/>
      </c>
      <c r="T172" s="14">
        <f>IF($A172="","",IFERROR($O172-($H172+$J172+$K172),0))</f>
        <v/>
      </c>
    </row>
    <row r="173">
      <c r="A173" s="11" t="n"/>
      <c r="B173" s="22" t="n"/>
      <c r="C173" s="11" t="n"/>
      <c r="D173" s="11" t="n"/>
      <c r="E173" s="11" t="n"/>
      <c r="F173" s="11" t="n"/>
      <c r="G173" s="11" t="n"/>
      <c r="H173" s="13" t="n"/>
      <c r="I173" s="11" t="n"/>
      <c r="J173" s="14">
        <f>IF($A173="","",IFERROR(ROUND($H173*VLOOKUP($I173,'Paramètres'!$A$6:$D$9,3,FALSE),2),0))</f>
        <v/>
      </c>
      <c r="K173" s="14">
        <f>IF($A173="","",IFERROR(ROUND($H173*VLOOKUP($I173,'Paramètres'!$A$6:$D$9,4,FALSE),2),0))</f>
        <v/>
      </c>
      <c r="L173" s="15" t="n"/>
      <c r="M173" s="14">
        <f>IF($A173="","",IFERROR(ROUND($J173*$L173,2),0))</f>
        <v/>
      </c>
      <c r="N173" s="14">
        <f>IF($A173="","",IFERROR(ROUND($K173*$L173,2),0))</f>
        <v/>
      </c>
      <c r="O173" s="14">
        <f>IF($A173="","",IFERROR($H173+$J173+$K173,0))</f>
        <v/>
      </c>
      <c r="P173" s="11" t="n"/>
      <c r="Q173" s="22" t="n"/>
      <c r="R173" s="16">
        <f>IF($A173="","",IF($P173="","À attribuer",IF($Q173="","À réclamer","Réclamé")))</f>
        <v/>
      </c>
      <c r="S173" s="16">
        <f>IF($A173="","",IF($D173="","PIÈCE MANQUANTE",IF(COUNTIF($D$6:$D$505,$D173)&gt;1,"DOUBLON","OK")))</f>
        <v/>
      </c>
      <c r="T173" s="14">
        <f>IF($A173="","",IFERROR($O173-($H173+$J173+$K173),0))</f>
        <v/>
      </c>
    </row>
    <row r="174">
      <c r="A174" s="11" t="n"/>
      <c r="B174" s="22" t="n"/>
      <c r="C174" s="11" t="n"/>
      <c r="D174" s="11" t="n"/>
      <c r="E174" s="11" t="n"/>
      <c r="F174" s="11" t="n"/>
      <c r="G174" s="11" t="n"/>
      <c r="H174" s="13" t="n"/>
      <c r="I174" s="11" t="n"/>
      <c r="J174" s="14">
        <f>IF($A174="","",IFERROR(ROUND($H174*VLOOKUP($I174,'Paramètres'!$A$6:$D$9,3,FALSE),2),0))</f>
        <v/>
      </c>
      <c r="K174" s="14">
        <f>IF($A174="","",IFERROR(ROUND($H174*VLOOKUP($I174,'Paramètres'!$A$6:$D$9,4,FALSE),2),0))</f>
        <v/>
      </c>
      <c r="L174" s="15" t="n"/>
      <c r="M174" s="14">
        <f>IF($A174="","",IFERROR(ROUND($J174*$L174,2),0))</f>
        <v/>
      </c>
      <c r="N174" s="14">
        <f>IF($A174="","",IFERROR(ROUND($K174*$L174,2),0))</f>
        <v/>
      </c>
      <c r="O174" s="14">
        <f>IF($A174="","",IFERROR($H174+$J174+$K174,0))</f>
        <v/>
      </c>
      <c r="P174" s="11" t="n"/>
      <c r="Q174" s="22" t="n"/>
      <c r="R174" s="16">
        <f>IF($A174="","",IF($P174="","À attribuer",IF($Q174="","À réclamer","Réclamé")))</f>
        <v/>
      </c>
      <c r="S174" s="16">
        <f>IF($A174="","",IF($D174="","PIÈCE MANQUANTE",IF(COUNTIF($D$6:$D$505,$D174)&gt;1,"DOUBLON","OK")))</f>
        <v/>
      </c>
      <c r="T174" s="14">
        <f>IF($A174="","",IFERROR($O174-($H174+$J174+$K174),0))</f>
        <v/>
      </c>
    </row>
    <row r="175">
      <c r="A175" s="11" t="n"/>
      <c r="B175" s="22" t="n"/>
      <c r="C175" s="11" t="n"/>
      <c r="D175" s="11" t="n"/>
      <c r="E175" s="11" t="n"/>
      <c r="F175" s="11" t="n"/>
      <c r="G175" s="11" t="n"/>
      <c r="H175" s="13" t="n"/>
      <c r="I175" s="11" t="n"/>
      <c r="J175" s="14">
        <f>IF($A175="","",IFERROR(ROUND($H175*VLOOKUP($I175,'Paramètres'!$A$6:$D$9,3,FALSE),2),0))</f>
        <v/>
      </c>
      <c r="K175" s="14">
        <f>IF($A175="","",IFERROR(ROUND($H175*VLOOKUP($I175,'Paramètres'!$A$6:$D$9,4,FALSE),2),0))</f>
        <v/>
      </c>
      <c r="L175" s="15" t="n"/>
      <c r="M175" s="14">
        <f>IF($A175="","",IFERROR(ROUND($J175*$L175,2),0))</f>
        <v/>
      </c>
      <c r="N175" s="14">
        <f>IF($A175="","",IFERROR(ROUND($K175*$L175,2),0))</f>
        <v/>
      </c>
      <c r="O175" s="14">
        <f>IF($A175="","",IFERROR($H175+$J175+$K175,0))</f>
        <v/>
      </c>
      <c r="P175" s="11" t="n"/>
      <c r="Q175" s="22" t="n"/>
      <c r="R175" s="16">
        <f>IF($A175="","",IF($P175="","À attribuer",IF($Q175="","À réclamer","Réclamé")))</f>
        <v/>
      </c>
      <c r="S175" s="16">
        <f>IF($A175="","",IF($D175="","PIÈCE MANQUANTE",IF(COUNTIF($D$6:$D$505,$D175)&gt;1,"DOUBLON","OK")))</f>
        <v/>
      </c>
      <c r="T175" s="14">
        <f>IF($A175="","",IFERROR($O175-($H175+$J175+$K175),0))</f>
        <v/>
      </c>
    </row>
    <row r="176">
      <c r="A176" s="11" t="n"/>
      <c r="B176" s="22" t="n"/>
      <c r="C176" s="11" t="n"/>
      <c r="D176" s="11" t="n"/>
      <c r="E176" s="11" t="n"/>
      <c r="F176" s="11" t="n"/>
      <c r="G176" s="11" t="n"/>
      <c r="H176" s="13" t="n"/>
      <c r="I176" s="11" t="n"/>
      <c r="J176" s="14">
        <f>IF($A176="","",IFERROR(ROUND($H176*VLOOKUP($I176,'Paramètres'!$A$6:$D$9,3,FALSE),2),0))</f>
        <v/>
      </c>
      <c r="K176" s="14">
        <f>IF($A176="","",IFERROR(ROUND($H176*VLOOKUP($I176,'Paramètres'!$A$6:$D$9,4,FALSE),2),0))</f>
        <v/>
      </c>
      <c r="L176" s="15" t="n"/>
      <c r="M176" s="14">
        <f>IF($A176="","",IFERROR(ROUND($J176*$L176,2),0))</f>
        <v/>
      </c>
      <c r="N176" s="14">
        <f>IF($A176="","",IFERROR(ROUND($K176*$L176,2),0))</f>
        <v/>
      </c>
      <c r="O176" s="14">
        <f>IF($A176="","",IFERROR($H176+$J176+$K176,0))</f>
        <v/>
      </c>
      <c r="P176" s="11" t="n"/>
      <c r="Q176" s="22" t="n"/>
      <c r="R176" s="16">
        <f>IF($A176="","",IF($P176="","À attribuer",IF($Q176="","À réclamer","Réclamé")))</f>
        <v/>
      </c>
      <c r="S176" s="16">
        <f>IF($A176="","",IF($D176="","PIÈCE MANQUANTE",IF(COUNTIF($D$6:$D$505,$D176)&gt;1,"DOUBLON","OK")))</f>
        <v/>
      </c>
      <c r="T176" s="14">
        <f>IF($A176="","",IFERROR($O176-($H176+$J176+$K176),0))</f>
        <v/>
      </c>
    </row>
    <row r="177">
      <c r="A177" s="11" t="n"/>
      <c r="B177" s="22" t="n"/>
      <c r="C177" s="11" t="n"/>
      <c r="D177" s="11" t="n"/>
      <c r="E177" s="11" t="n"/>
      <c r="F177" s="11" t="n"/>
      <c r="G177" s="11" t="n"/>
      <c r="H177" s="13" t="n"/>
      <c r="I177" s="11" t="n"/>
      <c r="J177" s="14">
        <f>IF($A177="","",IFERROR(ROUND($H177*VLOOKUP($I177,'Paramètres'!$A$6:$D$9,3,FALSE),2),0))</f>
        <v/>
      </c>
      <c r="K177" s="14">
        <f>IF($A177="","",IFERROR(ROUND($H177*VLOOKUP($I177,'Paramètres'!$A$6:$D$9,4,FALSE),2),0))</f>
        <v/>
      </c>
      <c r="L177" s="15" t="n"/>
      <c r="M177" s="14">
        <f>IF($A177="","",IFERROR(ROUND($J177*$L177,2),0))</f>
        <v/>
      </c>
      <c r="N177" s="14">
        <f>IF($A177="","",IFERROR(ROUND($K177*$L177,2),0))</f>
        <v/>
      </c>
      <c r="O177" s="14">
        <f>IF($A177="","",IFERROR($H177+$J177+$K177,0))</f>
        <v/>
      </c>
      <c r="P177" s="11" t="n"/>
      <c r="Q177" s="22" t="n"/>
      <c r="R177" s="16">
        <f>IF($A177="","",IF($P177="","À attribuer",IF($Q177="","À réclamer","Réclamé")))</f>
        <v/>
      </c>
      <c r="S177" s="16">
        <f>IF($A177="","",IF($D177="","PIÈCE MANQUANTE",IF(COUNTIF($D$6:$D$505,$D177)&gt;1,"DOUBLON","OK")))</f>
        <v/>
      </c>
      <c r="T177" s="14">
        <f>IF($A177="","",IFERROR($O177-($H177+$J177+$K177),0))</f>
        <v/>
      </c>
    </row>
    <row r="178">
      <c r="A178" s="11" t="n"/>
      <c r="B178" s="22" t="n"/>
      <c r="C178" s="11" t="n"/>
      <c r="D178" s="11" t="n"/>
      <c r="E178" s="11" t="n"/>
      <c r="F178" s="11" t="n"/>
      <c r="G178" s="11" t="n"/>
      <c r="H178" s="13" t="n"/>
      <c r="I178" s="11" t="n"/>
      <c r="J178" s="14">
        <f>IF($A178="","",IFERROR(ROUND($H178*VLOOKUP($I178,'Paramètres'!$A$6:$D$9,3,FALSE),2),0))</f>
        <v/>
      </c>
      <c r="K178" s="14">
        <f>IF($A178="","",IFERROR(ROUND($H178*VLOOKUP($I178,'Paramètres'!$A$6:$D$9,4,FALSE),2),0))</f>
        <v/>
      </c>
      <c r="L178" s="15" t="n"/>
      <c r="M178" s="14">
        <f>IF($A178="","",IFERROR(ROUND($J178*$L178,2),0))</f>
        <v/>
      </c>
      <c r="N178" s="14">
        <f>IF($A178="","",IFERROR(ROUND($K178*$L178,2),0))</f>
        <v/>
      </c>
      <c r="O178" s="14">
        <f>IF($A178="","",IFERROR($H178+$J178+$K178,0))</f>
        <v/>
      </c>
      <c r="P178" s="11" t="n"/>
      <c r="Q178" s="22" t="n"/>
      <c r="R178" s="16">
        <f>IF($A178="","",IF($P178="","À attribuer",IF($Q178="","À réclamer","Réclamé")))</f>
        <v/>
      </c>
      <c r="S178" s="16">
        <f>IF($A178="","",IF($D178="","PIÈCE MANQUANTE",IF(COUNTIF($D$6:$D$505,$D178)&gt;1,"DOUBLON","OK")))</f>
        <v/>
      </c>
      <c r="T178" s="14">
        <f>IF($A178="","",IFERROR($O178-($H178+$J178+$K178),0))</f>
        <v/>
      </c>
    </row>
    <row r="179">
      <c r="A179" s="11" t="n"/>
      <c r="B179" s="22" t="n"/>
      <c r="C179" s="11" t="n"/>
      <c r="D179" s="11" t="n"/>
      <c r="E179" s="11" t="n"/>
      <c r="F179" s="11" t="n"/>
      <c r="G179" s="11" t="n"/>
      <c r="H179" s="13" t="n"/>
      <c r="I179" s="11" t="n"/>
      <c r="J179" s="14">
        <f>IF($A179="","",IFERROR(ROUND($H179*VLOOKUP($I179,'Paramètres'!$A$6:$D$9,3,FALSE),2),0))</f>
        <v/>
      </c>
      <c r="K179" s="14">
        <f>IF($A179="","",IFERROR(ROUND($H179*VLOOKUP($I179,'Paramètres'!$A$6:$D$9,4,FALSE),2),0))</f>
        <v/>
      </c>
      <c r="L179" s="15" t="n"/>
      <c r="M179" s="14">
        <f>IF($A179="","",IFERROR(ROUND($J179*$L179,2),0))</f>
        <v/>
      </c>
      <c r="N179" s="14">
        <f>IF($A179="","",IFERROR(ROUND($K179*$L179,2),0))</f>
        <v/>
      </c>
      <c r="O179" s="14">
        <f>IF($A179="","",IFERROR($H179+$J179+$K179,0))</f>
        <v/>
      </c>
      <c r="P179" s="11" t="n"/>
      <c r="Q179" s="22" t="n"/>
      <c r="R179" s="16">
        <f>IF($A179="","",IF($P179="","À attribuer",IF($Q179="","À réclamer","Réclamé")))</f>
        <v/>
      </c>
      <c r="S179" s="16">
        <f>IF($A179="","",IF($D179="","PIÈCE MANQUANTE",IF(COUNTIF($D$6:$D$505,$D179)&gt;1,"DOUBLON","OK")))</f>
        <v/>
      </c>
      <c r="T179" s="14">
        <f>IF($A179="","",IFERROR($O179-($H179+$J179+$K179),0))</f>
        <v/>
      </c>
    </row>
    <row r="180">
      <c r="A180" s="11" t="n"/>
      <c r="B180" s="22" t="n"/>
      <c r="C180" s="11" t="n"/>
      <c r="D180" s="11" t="n"/>
      <c r="E180" s="11" t="n"/>
      <c r="F180" s="11" t="n"/>
      <c r="G180" s="11" t="n"/>
      <c r="H180" s="13" t="n"/>
      <c r="I180" s="11" t="n"/>
      <c r="J180" s="14">
        <f>IF($A180="","",IFERROR(ROUND($H180*VLOOKUP($I180,'Paramètres'!$A$6:$D$9,3,FALSE),2),0))</f>
        <v/>
      </c>
      <c r="K180" s="14">
        <f>IF($A180="","",IFERROR(ROUND($H180*VLOOKUP($I180,'Paramètres'!$A$6:$D$9,4,FALSE),2),0))</f>
        <v/>
      </c>
      <c r="L180" s="15" t="n"/>
      <c r="M180" s="14">
        <f>IF($A180="","",IFERROR(ROUND($J180*$L180,2),0))</f>
        <v/>
      </c>
      <c r="N180" s="14">
        <f>IF($A180="","",IFERROR(ROUND($K180*$L180,2),0))</f>
        <v/>
      </c>
      <c r="O180" s="14">
        <f>IF($A180="","",IFERROR($H180+$J180+$K180,0))</f>
        <v/>
      </c>
      <c r="P180" s="11" t="n"/>
      <c r="Q180" s="22" t="n"/>
      <c r="R180" s="16">
        <f>IF($A180="","",IF($P180="","À attribuer",IF($Q180="","À réclamer","Réclamé")))</f>
        <v/>
      </c>
      <c r="S180" s="16">
        <f>IF($A180="","",IF($D180="","PIÈCE MANQUANTE",IF(COUNTIF($D$6:$D$505,$D180)&gt;1,"DOUBLON","OK")))</f>
        <v/>
      </c>
      <c r="T180" s="14">
        <f>IF($A180="","",IFERROR($O180-($H180+$J180+$K180),0))</f>
        <v/>
      </c>
    </row>
    <row r="181">
      <c r="A181" s="11" t="n"/>
      <c r="B181" s="22" t="n"/>
      <c r="C181" s="11" t="n"/>
      <c r="D181" s="11" t="n"/>
      <c r="E181" s="11" t="n"/>
      <c r="F181" s="11" t="n"/>
      <c r="G181" s="11" t="n"/>
      <c r="H181" s="13" t="n"/>
      <c r="I181" s="11" t="n"/>
      <c r="J181" s="14">
        <f>IF($A181="","",IFERROR(ROUND($H181*VLOOKUP($I181,'Paramètres'!$A$6:$D$9,3,FALSE),2),0))</f>
        <v/>
      </c>
      <c r="K181" s="14">
        <f>IF($A181="","",IFERROR(ROUND($H181*VLOOKUP($I181,'Paramètres'!$A$6:$D$9,4,FALSE),2),0))</f>
        <v/>
      </c>
      <c r="L181" s="15" t="n"/>
      <c r="M181" s="14">
        <f>IF($A181="","",IFERROR(ROUND($J181*$L181,2),0))</f>
        <v/>
      </c>
      <c r="N181" s="14">
        <f>IF($A181="","",IFERROR(ROUND($K181*$L181,2),0))</f>
        <v/>
      </c>
      <c r="O181" s="14">
        <f>IF($A181="","",IFERROR($H181+$J181+$K181,0))</f>
        <v/>
      </c>
      <c r="P181" s="11" t="n"/>
      <c r="Q181" s="22" t="n"/>
      <c r="R181" s="16">
        <f>IF($A181="","",IF($P181="","À attribuer",IF($Q181="","À réclamer","Réclamé")))</f>
        <v/>
      </c>
      <c r="S181" s="16">
        <f>IF($A181="","",IF($D181="","PIÈCE MANQUANTE",IF(COUNTIF($D$6:$D$505,$D181)&gt;1,"DOUBLON","OK")))</f>
        <v/>
      </c>
      <c r="T181" s="14">
        <f>IF($A181="","",IFERROR($O181-($H181+$J181+$K181),0))</f>
        <v/>
      </c>
    </row>
    <row r="182">
      <c r="A182" s="11" t="n"/>
      <c r="B182" s="22" t="n"/>
      <c r="C182" s="11" t="n"/>
      <c r="D182" s="11" t="n"/>
      <c r="E182" s="11" t="n"/>
      <c r="F182" s="11" t="n"/>
      <c r="G182" s="11" t="n"/>
      <c r="H182" s="13" t="n"/>
      <c r="I182" s="11" t="n"/>
      <c r="J182" s="14">
        <f>IF($A182="","",IFERROR(ROUND($H182*VLOOKUP($I182,'Paramètres'!$A$6:$D$9,3,FALSE),2),0))</f>
        <v/>
      </c>
      <c r="K182" s="14">
        <f>IF($A182="","",IFERROR(ROUND($H182*VLOOKUP($I182,'Paramètres'!$A$6:$D$9,4,FALSE),2),0))</f>
        <v/>
      </c>
      <c r="L182" s="15" t="n"/>
      <c r="M182" s="14">
        <f>IF($A182="","",IFERROR(ROUND($J182*$L182,2),0))</f>
        <v/>
      </c>
      <c r="N182" s="14">
        <f>IF($A182="","",IFERROR(ROUND($K182*$L182,2),0))</f>
        <v/>
      </c>
      <c r="O182" s="14">
        <f>IF($A182="","",IFERROR($H182+$J182+$K182,0))</f>
        <v/>
      </c>
      <c r="P182" s="11" t="n"/>
      <c r="Q182" s="22" t="n"/>
      <c r="R182" s="16">
        <f>IF($A182="","",IF($P182="","À attribuer",IF($Q182="","À réclamer","Réclamé")))</f>
        <v/>
      </c>
      <c r="S182" s="16">
        <f>IF($A182="","",IF($D182="","PIÈCE MANQUANTE",IF(COUNTIF($D$6:$D$505,$D182)&gt;1,"DOUBLON","OK")))</f>
        <v/>
      </c>
      <c r="T182" s="14">
        <f>IF($A182="","",IFERROR($O182-($H182+$J182+$K182),0))</f>
        <v/>
      </c>
    </row>
    <row r="183">
      <c r="A183" s="11" t="n"/>
      <c r="B183" s="22" t="n"/>
      <c r="C183" s="11" t="n"/>
      <c r="D183" s="11" t="n"/>
      <c r="E183" s="11" t="n"/>
      <c r="F183" s="11" t="n"/>
      <c r="G183" s="11" t="n"/>
      <c r="H183" s="13" t="n"/>
      <c r="I183" s="11" t="n"/>
      <c r="J183" s="14">
        <f>IF($A183="","",IFERROR(ROUND($H183*VLOOKUP($I183,'Paramètres'!$A$6:$D$9,3,FALSE),2),0))</f>
        <v/>
      </c>
      <c r="K183" s="14">
        <f>IF($A183="","",IFERROR(ROUND($H183*VLOOKUP($I183,'Paramètres'!$A$6:$D$9,4,FALSE),2),0))</f>
        <v/>
      </c>
      <c r="L183" s="15" t="n"/>
      <c r="M183" s="14">
        <f>IF($A183="","",IFERROR(ROUND($J183*$L183,2),0))</f>
        <v/>
      </c>
      <c r="N183" s="14">
        <f>IF($A183="","",IFERROR(ROUND($K183*$L183,2),0))</f>
        <v/>
      </c>
      <c r="O183" s="14">
        <f>IF($A183="","",IFERROR($H183+$J183+$K183,0))</f>
        <v/>
      </c>
      <c r="P183" s="11" t="n"/>
      <c r="Q183" s="22" t="n"/>
      <c r="R183" s="16">
        <f>IF($A183="","",IF($P183="","À attribuer",IF($Q183="","À réclamer","Réclamé")))</f>
        <v/>
      </c>
      <c r="S183" s="16">
        <f>IF($A183="","",IF($D183="","PIÈCE MANQUANTE",IF(COUNTIF($D$6:$D$505,$D183)&gt;1,"DOUBLON","OK")))</f>
        <v/>
      </c>
      <c r="T183" s="14">
        <f>IF($A183="","",IFERROR($O183-($H183+$J183+$K183),0))</f>
        <v/>
      </c>
    </row>
    <row r="184">
      <c r="A184" s="11" t="n"/>
      <c r="B184" s="22" t="n"/>
      <c r="C184" s="11" t="n"/>
      <c r="D184" s="11" t="n"/>
      <c r="E184" s="11" t="n"/>
      <c r="F184" s="11" t="n"/>
      <c r="G184" s="11" t="n"/>
      <c r="H184" s="13" t="n"/>
      <c r="I184" s="11" t="n"/>
      <c r="J184" s="14">
        <f>IF($A184="","",IFERROR(ROUND($H184*VLOOKUP($I184,'Paramètres'!$A$6:$D$9,3,FALSE),2),0))</f>
        <v/>
      </c>
      <c r="K184" s="14">
        <f>IF($A184="","",IFERROR(ROUND($H184*VLOOKUP($I184,'Paramètres'!$A$6:$D$9,4,FALSE),2),0))</f>
        <v/>
      </c>
      <c r="L184" s="15" t="n"/>
      <c r="M184" s="14">
        <f>IF($A184="","",IFERROR(ROUND($J184*$L184,2),0))</f>
        <v/>
      </c>
      <c r="N184" s="14">
        <f>IF($A184="","",IFERROR(ROUND($K184*$L184,2),0))</f>
        <v/>
      </c>
      <c r="O184" s="14">
        <f>IF($A184="","",IFERROR($H184+$J184+$K184,0))</f>
        <v/>
      </c>
      <c r="P184" s="11" t="n"/>
      <c r="Q184" s="22" t="n"/>
      <c r="R184" s="16">
        <f>IF($A184="","",IF($P184="","À attribuer",IF($Q184="","À réclamer","Réclamé")))</f>
        <v/>
      </c>
      <c r="S184" s="16">
        <f>IF($A184="","",IF($D184="","PIÈCE MANQUANTE",IF(COUNTIF($D$6:$D$505,$D184)&gt;1,"DOUBLON","OK")))</f>
        <v/>
      </c>
      <c r="T184" s="14">
        <f>IF($A184="","",IFERROR($O184-($H184+$J184+$K184),0))</f>
        <v/>
      </c>
    </row>
    <row r="185">
      <c r="A185" s="11" t="n"/>
      <c r="B185" s="22" t="n"/>
      <c r="C185" s="11" t="n"/>
      <c r="D185" s="11" t="n"/>
      <c r="E185" s="11" t="n"/>
      <c r="F185" s="11" t="n"/>
      <c r="G185" s="11" t="n"/>
      <c r="H185" s="13" t="n"/>
      <c r="I185" s="11" t="n"/>
      <c r="J185" s="14">
        <f>IF($A185="","",IFERROR(ROUND($H185*VLOOKUP($I185,'Paramètres'!$A$6:$D$9,3,FALSE),2),0))</f>
        <v/>
      </c>
      <c r="K185" s="14">
        <f>IF($A185="","",IFERROR(ROUND($H185*VLOOKUP($I185,'Paramètres'!$A$6:$D$9,4,FALSE),2),0))</f>
        <v/>
      </c>
      <c r="L185" s="15" t="n"/>
      <c r="M185" s="14">
        <f>IF($A185="","",IFERROR(ROUND($J185*$L185,2),0))</f>
        <v/>
      </c>
      <c r="N185" s="14">
        <f>IF($A185="","",IFERROR(ROUND($K185*$L185,2),0))</f>
        <v/>
      </c>
      <c r="O185" s="14">
        <f>IF($A185="","",IFERROR($H185+$J185+$K185,0))</f>
        <v/>
      </c>
      <c r="P185" s="11" t="n"/>
      <c r="Q185" s="22" t="n"/>
      <c r="R185" s="16">
        <f>IF($A185="","",IF($P185="","À attribuer",IF($Q185="","À réclamer","Réclamé")))</f>
        <v/>
      </c>
      <c r="S185" s="16">
        <f>IF($A185="","",IF($D185="","PIÈCE MANQUANTE",IF(COUNTIF($D$6:$D$505,$D185)&gt;1,"DOUBLON","OK")))</f>
        <v/>
      </c>
      <c r="T185" s="14">
        <f>IF($A185="","",IFERROR($O185-($H185+$J185+$K185),0))</f>
        <v/>
      </c>
    </row>
    <row r="186">
      <c r="A186" s="11" t="n"/>
      <c r="B186" s="22" t="n"/>
      <c r="C186" s="11" t="n"/>
      <c r="D186" s="11" t="n"/>
      <c r="E186" s="11" t="n"/>
      <c r="F186" s="11" t="n"/>
      <c r="G186" s="11" t="n"/>
      <c r="H186" s="13" t="n"/>
      <c r="I186" s="11" t="n"/>
      <c r="J186" s="14">
        <f>IF($A186="","",IFERROR(ROUND($H186*VLOOKUP($I186,'Paramètres'!$A$6:$D$9,3,FALSE),2),0))</f>
        <v/>
      </c>
      <c r="K186" s="14">
        <f>IF($A186="","",IFERROR(ROUND($H186*VLOOKUP($I186,'Paramètres'!$A$6:$D$9,4,FALSE),2),0))</f>
        <v/>
      </c>
      <c r="L186" s="15" t="n"/>
      <c r="M186" s="14">
        <f>IF($A186="","",IFERROR(ROUND($J186*$L186,2),0))</f>
        <v/>
      </c>
      <c r="N186" s="14">
        <f>IF($A186="","",IFERROR(ROUND($K186*$L186,2),0))</f>
        <v/>
      </c>
      <c r="O186" s="14">
        <f>IF($A186="","",IFERROR($H186+$J186+$K186,0))</f>
        <v/>
      </c>
      <c r="P186" s="11" t="n"/>
      <c r="Q186" s="22" t="n"/>
      <c r="R186" s="16">
        <f>IF($A186="","",IF($P186="","À attribuer",IF($Q186="","À réclamer","Réclamé")))</f>
        <v/>
      </c>
      <c r="S186" s="16">
        <f>IF($A186="","",IF($D186="","PIÈCE MANQUANTE",IF(COUNTIF($D$6:$D$505,$D186)&gt;1,"DOUBLON","OK")))</f>
        <v/>
      </c>
      <c r="T186" s="14">
        <f>IF($A186="","",IFERROR($O186-($H186+$J186+$K186),0))</f>
        <v/>
      </c>
    </row>
    <row r="187">
      <c r="A187" s="11" t="n"/>
      <c r="B187" s="22" t="n"/>
      <c r="C187" s="11" t="n"/>
      <c r="D187" s="11" t="n"/>
      <c r="E187" s="11" t="n"/>
      <c r="F187" s="11" t="n"/>
      <c r="G187" s="11" t="n"/>
      <c r="H187" s="13" t="n"/>
      <c r="I187" s="11" t="n"/>
      <c r="J187" s="14">
        <f>IF($A187="","",IFERROR(ROUND($H187*VLOOKUP($I187,'Paramètres'!$A$6:$D$9,3,FALSE),2),0))</f>
        <v/>
      </c>
      <c r="K187" s="14">
        <f>IF($A187="","",IFERROR(ROUND($H187*VLOOKUP($I187,'Paramètres'!$A$6:$D$9,4,FALSE),2),0))</f>
        <v/>
      </c>
      <c r="L187" s="15" t="n"/>
      <c r="M187" s="14">
        <f>IF($A187="","",IFERROR(ROUND($J187*$L187,2),0))</f>
        <v/>
      </c>
      <c r="N187" s="14">
        <f>IF($A187="","",IFERROR(ROUND($K187*$L187,2),0))</f>
        <v/>
      </c>
      <c r="O187" s="14">
        <f>IF($A187="","",IFERROR($H187+$J187+$K187,0))</f>
        <v/>
      </c>
      <c r="P187" s="11" t="n"/>
      <c r="Q187" s="22" t="n"/>
      <c r="R187" s="16">
        <f>IF($A187="","",IF($P187="","À attribuer",IF($Q187="","À réclamer","Réclamé")))</f>
        <v/>
      </c>
      <c r="S187" s="16">
        <f>IF($A187="","",IF($D187="","PIÈCE MANQUANTE",IF(COUNTIF($D$6:$D$505,$D187)&gt;1,"DOUBLON","OK")))</f>
        <v/>
      </c>
      <c r="T187" s="14">
        <f>IF($A187="","",IFERROR($O187-($H187+$J187+$K187),0))</f>
        <v/>
      </c>
    </row>
    <row r="188">
      <c r="A188" s="11" t="n"/>
      <c r="B188" s="22" t="n"/>
      <c r="C188" s="11" t="n"/>
      <c r="D188" s="11" t="n"/>
      <c r="E188" s="11" t="n"/>
      <c r="F188" s="11" t="n"/>
      <c r="G188" s="11" t="n"/>
      <c r="H188" s="13" t="n"/>
      <c r="I188" s="11" t="n"/>
      <c r="J188" s="14">
        <f>IF($A188="","",IFERROR(ROUND($H188*VLOOKUP($I188,'Paramètres'!$A$6:$D$9,3,FALSE),2),0))</f>
        <v/>
      </c>
      <c r="K188" s="14">
        <f>IF($A188="","",IFERROR(ROUND($H188*VLOOKUP($I188,'Paramètres'!$A$6:$D$9,4,FALSE),2),0))</f>
        <v/>
      </c>
      <c r="L188" s="15" t="n"/>
      <c r="M188" s="14">
        <f>IF($A188="","",IFERROR(ROUND($J188*$L188,2),0))</f>
        <v/>
      </c>
      <c r="N188" s="14">
        <f>IF($A188="","",IFERROR(ROUND($K188*$L188,2),0))</f>
        <v/>
      </c>
      <c r="O188" s="14">
        <f>IF($A188="","",IFERROR($H188+$J188+$K188,0))</f>
        <v/>
      </c>
      <c r="P188" s="11" t="n"/>
      <c r="Q188" s="22" t="n"/>
      <c r="R188" s="16">
        <f>IF($A188="","",IF($P188="","À attribuer",IF($Q188="","À réclamer","Réclamé")))</f>
        <v/>
      </c>
      <c r="S188" s="16">
        <f>IF($A188="","",IF($D188="","PIÈCE MANQUANTE",IF(COUNTIF($D$6:$D$505,$D188)&gt;1,"DOUBLON","OK")))</f>
        <v/>
      </c>
      <c r="T188" s="14">
        <f>IF($A188="","",IFERROR($O188-($H188+$J188+$K188),0))</f>
        <v/>
      </c>
    </row>
    <row r="189">
      <c r="A189" s="11" t="n"/>
      <c r="B189" s="22" t="n"/>
      <c r="C189" s="11" t="n"/>
      <c r="D189" s="11" t="n"/>
      <c r="E189" s="11" t="n"/>
      <c r="F189" s="11" t="n"/>
      <c r="G189" s="11" t="n"/>
      <c r="H189" s="13" t="n"/>
      <c r="I189" s="11" t="n"/>
      <c r="J189" s="14">
        <f>IF($A189="","",IFERROR(ROUND($H189*VLOOKUP($I189,'Paramètres'!$A$6:$D$9,3,FALSE),2),0))</f>
        <v/>
      </c>
      <c r="K189" s="14">
        <f>IF($A189="","",IFERROR(ROUND($H189*VLOOKUP($I189,'Paramètres'!$A$6:$D$9,4,FALSE),2),0))</f>
        <v/>
      </c>
      <c r="L189" s="15" t="n"/>
      <c r="M189" s="14">
        <f>IF($A189="","",IFERROR(ROUND($J189*$L189,2),0))</f>
        <v/>
      </c>
      <c r="N189" s="14">
        <f>IF($A189="","",IFERROR(ROUND($K189*$L189,2),0))</f>
        <v/>
      </c>
      <c r="O189" s="14">
        <f>IF($A189="","",IFERROR($H189+$J189+$K189,0))</f>
        <v/>
      </c>
      <c r="P189" s="11" t="n"/>
      <c r="Q189" s="22" t="n"/>
      <c r="R189" s="16">
        <f>IF($A189="","",IF($P189="","À attribuer",IF($Q189="","À réclamer","Réclamé")))</f>
        <v/>
      </c>
      <c r="S189" s="16">
        <f>IF($A189="","",IF($D189="","PIÈCE MANQUANTE",IF(COUNTIF($D$6:$D$505,$D189)&gt;1,"DOUBLON","OK")))</f>
        <v/>
      </c>
      <c r="T189" s="14">
        <f>IF($A189="","",IFERROR($O189-($H189+$J189+$K189),0))</f>
        <v/>
      </c>
    </row>
    <row r="190">
      <c r="A190" s="11" t="n"/>
      <c r="B190" s="22" t="n"/>
      <c r="C190" s="11" t="n"/>
      <c r="D190" s="11" t="n"/>
      <c r="E190" s="11" t="n"/>
      <c r="F190" s="11" t="n"/>
      <c r="G190" s="11" t="n"/>
      <c r="H190" s="13" t="n"/>
      <c r="I190" s="11" t="n"/>
      <c r="J190" s="14">
        <f>IF($A190="","",IFERROR(ROUND($H190*VLOOKUP($I190,'Paramètres'!$A$6:$D$9,3,FALSE),2),0))</f>
        <v/>
      </c>
      <c r="K190" s="14">
        <f>IF($A190="","",IFERROR(ROUND($H190*VLOOKUP($I190,'Paramètres'!$A$6:$D$9,4,FALSE),2),0))</f>
        <v/>
      </c>
      <c r="L190" s="15" t="n"/>
      <c r="M190" s="14">
        <f>IF($A190="","",IFERROR(ROUND($J190*$L190,2),0))</f>
        <v/>
      </c>
      <c r="N190" s="14">
        <f>IF($A190="","",IFERROR(ROUND($K190*$L190,2),0))</f>
        <v/>
      </c>
      <c r="O190" s="14">
        <f>IF($A190="","",IFERROR($H190+$J190+$K190,0))</f>
        <v/>
      </c>
      <c r="P190" s="11" t="n"/>
      <c r="Q190" s="22" t="n"/>
      <c r="R190" s="16">
        <f>IF($A190="","",IF($P190="","À attribuer",IF($Q190="","À réclamer","Réclamé")))</f>
        <v/>
      </c>
      <c r="S190" s="16">
        <f>IF($A190="","",IF($D190="","PIÈCE MANQUANTE",IF(COUNTIF($D$6:$D$505,$D190)&gt;1,"DOUBLON","OK")))</f>
        <v/>
      </c>
      <c r="T190" s="14">
        <f>IF($A190="","",IFERROR($O190-($H190+$J190+$K190),0))</f>
        <v/>
      </c>
    </row>
    <row r="191">
      <c r="A191" s="11" t="n"/>
      <c r="B191" s="22" t="n"/>
      <c r="C191" s="11" t="n"/>
      <c r="D191" s="11" t="n"/>
      <c r="E191" s="11" t="n"/>
      <c r="F191" s="11" t="n"/>
      <c r="G191" s="11" t="n"/>
      <c r="H191" s="13" t="n"/>
      <c r="I191" s="11" t="n"/>
      <c r="J191" s="14">
        <f>IF($A191="","",IFERROR(ROUND($H191*VLOOKUP($I191,'Paramètres'!$A$6:$D$9,3,FALSE),2),0))</f>
        <v/>
      </c>
      <c r="K191" s="14">
        <f>IF($A191="","",IFERROR(ROUND($H191*VLOOKUP($I191,'Paramètres'!$A$6:$D$9,4,FALSE),2),0))</f>
        <v/>
      </c>
      <c r="L191" s="15" t="n"/>
      <c r="M191" s="14">
        <f>IF($A191="","",IFERROR(ROUND($J191*$L191,2),0))</f>
        <v/>
      </c>
      <c r="N191" s="14">
        <f>IF($A191="","",IFERROR(ROUND($K191*$L191,2),0))</f>
        <v/>
      </c>
      <c r="O191" s="14">
        <f>IF($A191="","",IFERROR($H191+$J191+$K191,0))</f>
        <v/>
      </c>
      <c r="P191" s="11" t="n"/>
      <c r="Q191" s="22" t="n"/>
      <c r="R191" s="16">
        <f>IF($A191="","",IF($P191="","À attribuer",IF($Q191="","À réclamer","Réclamé")))</f>
        <v/>
      </c>
      <c r="S191" s="16">
        <f>IF($A191="","",IF($D191="","PIÈCE MANQUANTE",IF(COUNTIF($D$6:$D$505,$D191)&gt;1,"DOUBLON","OK")))</f>
        <v/>
      </c>
      <c r="T191" s="14">
        <f>IF($A191="","",IFERROR($O191-($H191+$J191+$K191),0))</f>
        <v/>
      </c>
    </row>
    <row r="192">
      <c r="A192" s="11" t="n"/>
      <c r="B192" s="22" t="n"/>
      <c r="C192" s="11" t="n"/>
      <c r="D192" s="11" t="n"/>
      <c r="E192" s="11" t="n"/>
      <c r="F192" s="11" t="n"/>
      <c r="G192" s="11" t="n"/>
      <c r="H192" s="13" t="n"/>
      <c r="I192" s="11" t="n"/>
      <c r="J192" s="14">
        <f>IF($A192="","",IFERROR(ROUND($H192*VLOOKUP($I192,'Paramètres'!$A$6:$D$9,3,FALSE),2),0))</f>
        <v/>
      </c>
      <c r="K192" s="14">
        <f>IF($A192="","",IFERROR(ROUND($H192*VLOOKUP($I192,'Paramètres'!$A$6:$D$9,4,FALSE),2),0))</f>
        <v/>
      </c>
      <c r="L192" s="15" t="n"/>
      <c r="M192" s="14">
        <f>IF($A192="","",IFERROR(ROUND($J192*$L192,2),0))</f>
        <v/>
      </c>
      <c r="N192" s="14">
        <f>IF($A192="","",IFERROR(ROUND($K192*$L192,2),0))</f>
        <v/>
      </c>
      <c r="O192" s="14">
        <f>IF($A192="","",IFERROR($H192+$J192+$K192,0))</f>
        <v/>
      </c>
      <c r="P192" s="11" t="n"/>
      <c r="Q192" s="22" t="n"/>
      <c r="R192" s="16">
        <f>IF($A192="","",IF($P192="","À attribuer",IF($Q192="","À réclamer","Réclamé")))</f>
        <v/>
      </c>
      <c r="S192" s="16">
        <f>IF($A192="","",IF($D192="","PIÈCE MANQUANTE",IF(COUNTIF($D$6:$D$505,$D192)&gt;1,"DOUBLON","OK")))</f>
        <v/>
      </c>
      <c r="T192" s="14">
        <f>IF($A192="","",IFERROR($O192-($H192+$J192+$K192),0))</f>
        <v/>
      </c>
    </row>
    <row r="193">
      <c r="A193" s="11" t="n"/>
      <c r="B193" s="22" t="n"/>
      <c r="C193" s="11" t="n"/>
      <c r="D193" s="11" t="n"/>
      <c r="E193" s="11" t="n"/>
      <c r="F193" s="11" t="n"/>
      <c r="G193" s="11" t="n"/>
      <c r="H193" s="13" t="n"/>
      <c r="I193" s="11" t="n"/>
      <c r="J193" s="14">
        <f>IF($A193="","",IFERROR(ROUND($H193*VLOOKUP($I193,'Paramètres'!$A$6:$D$9,3,FALSE),2),0))</f>
        <v/>
      </c>
      <c r="K193" s="14">
        <f>IF($A193="","",IFERROR(ROUND($H193*VLOOKUP($I193,'Paramètres'!$A$6:$D$9,4,FALSE),2),0))</f>
        <v/>
      </c>
      <c r="L193" s="15" t="n"/>
      <c r="M193" s="14">
        <f>IF($A193="","",IFERROR(ROUND($J193*$L193,2),0))</f>
        <v/>
      </c>
      <c r="N193" s="14">
        <f>IF($A193="","",IFERROR(ROUND($K193*$L193,2),0))</f>
        <v/>
      </c>
      <c r="O193" s="14">
        <f>IF($A193="","",IFERROR($H193+$J193+$K193,0))</f>
        <v/>
      </c>
      <c r="P193" s="11" t="n"/>
      <c r="Q193" s="22" t="n"/>
      <c r="R193" s="16">
        <f>IF($A193="","",IF($P193="","À attribuer",IF($Q193="","À réclamer","Réclamé")))</f>
        <v/>
      </c>
      <c r="S193" s="16">
        <f>IF($A193="","",IF($D193="","PIÈCE MANQUANTE",IF(COUNTIF($D$6:$D$505,$D193)&gt;1,"DOUBLON","OK")))</f>
        <v/>
      </c>
      <c r="T193" s="14">
        <f>IF($A193="","",IFERROR($O193-($H193+$J193+$K193),0))</f>
        <v/>
      </c>
    </row>
    <row r="194">
      <c r="A194" s="11" t="n"/>
      <c r="B194" s="22" t="n"/>
      <c r="C194" s="11" t="n"/>
      <c r="D194" s="11" t="n"/>
      <c r="E194" s="11" t="n"/>
      <c r="F194" s="11" t="n"/>
      <c r="G194" s="11" t="n"/>
      <c r="H194" s="13" t="n"/>
      <c r="I194" s="11" t="n"/>
      <c r="J194" s="14">
        <f>IF($A194="","",IFERROR(ROUND($H194*VLOOKUP($I194,'Paramètres'!$A$6:$D$9,3,FALSE),2),0))</f>
        <v/>
      </c>
      <c r="K194" s="14">
        <f>IF($A194="","",IFERROR(ROUND($H194*VLOOKUP($I194,'Paramètres'!$A$6:$D$9,4,FALSE),2),0))</f>
        <v/>
      </c>
      <c r="L194" s="15" t="n"/>
      <c r="M194" s="14">
        <f>IF($A194="","",IFERROR(ROUND($J194*$L194,2),0))</f>
        <v/>
      </c>
      <c r="N194" s="14">
        <f>IF($A194="","",IFERROR(ROUND($K194*$L194,2),0))</f>
        <v/>
      </c>
      <c r="O194" s="14">
        <f>IF($A194="","",IFERROR($H194+$J194+$K194,0))</f>
        <v/>
      </c>
      <c r="P194" s="11" t="n"/>
      <c r="Q194" s="22" t="n"/>
      <c r="R194" s="16">
        <f>IF($A194="","",IF($P194="","À attribuer",IF($Q194="","À réclamer","Réclamé")))</f>
        <v/>
      </c>
      <c r="S194" s="16">
        <f>IF($A194="","",IF($D194="","PIÈCE MANQUANTE",IF(COUNTIF($D$6:$D$505,$D194)&gt;1,"DOUBLON","OK")))</f>
        <v/>
      </c>
      <c r="T194" s="14">
        <f>IF($A194="","",IFERROR($O194-($H194+$J194+$K194),0))</f>
        <v/>
      </c>
    </row>
    <row r="195">
      <c r="A195" s="11" t="n"/>
      <c r="B195" s="22" t="n"/>
      <c r="C195" s="11" t="n"/>
      <c r="D195" s="11" t="n"/>
      <c r="E195" s="11" t="n"/>
      <c r="F195" s="11" t="n"/>
      <c r="G195" s="11" t="n"/>
      <c r="H195" s="13" t="n"/>
      <c r="I195" s="11" t="n"/>
      <c r="J195" s="14">
        <f>IF($A195="","",IFERROR(ROUND($H195*VLOOKUP($I195,'Paramètres'!$A$6:$D$9,3,FALSE),2),0))</f>
        <v/>
      </c>
      <c r="K195" s="14">
        <f>IF($A195="","",IFERROR(ROUND($H195*VLOOKUP($I195,'Paramètres'!$A$6:$D$9,4,FALSE),2),0))</f>
        <v/>
      </c>
      <c r="L195" s="15" t="n"/>
      <c r="M195" s="14">
        <f>IF($A195="","",IFERROR(ROUND($J195*$L195,2),0))</f>
        <v/>
      </c>
      <c r="N195" s="14">
        <f>IF($A195="","",IFERROR(ROUND($K195*$L195,2),0))</f>
        <v/>
      </c>
      <c r="O195" s="14">
        <f>IF($A195="","",IFERROR($H195+$J195+$K195,0))</f>
        <v/>
      </c>
      <c r="P195" s="11" t="n"/>
      <c r="Q195" s="22" t="n"/>
      <c r="R195" s="16">
        <f>IF($A195="","",IF($P195="","À attribuer",IF($Q195="","À réclamer","Réclamé")))</f>
        <v/>
      </c>
      <c r="S195" s="16">
        <f>IF($A195="","",IF($D195="","PIÈCE MANQUANTE",IF(COUNTIF($D$6:$D$505,$D195)&gt;1,"DOUBLON","OK")))</f>
        <v/>
      </c>
      <c r="T195" s="14">
        <f>IF($A195="","",IFERROR($O195-($H195+$J195+$K195),0))</f>
        <v/>
      </c>
    </row>
    <row r="196">
      <c r="A196" s="11" t="n"/>
      <c r="B196" s="22" t="n"/>
      <c r="C196" s="11" t="n"/>
      <c r="D196" s="11" t="n"/>
      <c r="E196" s="11" t="n"/>
      <c r="F196" s="11" t="n"/>
      <c r="G196" s="11" t="n"/>
      <c r="H196" s="13" t="n"/>
      <c r="I196" s="11" t="n"/>
      <c r="J196" s="14">
        <f>IF($A196="","",IFERROR(ROUND($H196*VLOOKUP($I196,'Paramètres'!$A$6:$D$9,3,FALSE),2),0))</f>
        <v/>
      </c>
      <c r="K196" s="14">
        <f>IF($A196="","",IFERROR(ROUND($H196*VLOOKUP($I196,'Paramètres'!$A$6:$D$9,4,FALSE),2),0))</f>
        <v/>
      </c>
      <c r="L196" s="15" t="n"/>
      <c r="M196" s="14">
        <f>IF($A196="","",IFERROR(ROUND($J196*$L196,2),0))</f>
        <v/>
      </c>
      <c r="N196" s="14">
        <f>IF($A196="","",IFERROR(ROUND($K196*$L196,2),0))</f>
        <v/>
      </c>
      <c r="O196" s="14">
        <f>IF($A196="","",IFERROR($H196+$J196+$K196,0))</f>
        <v/>
      </c>
      <c r="P196" s="11" t="n"/>
      <c r="Q196" s="22" t="n"/>
      <c r="R196" s="16">
        <f>IF($A196="","",IF($P196="","À attribuer",IF($Q196="","À réclamer","Réclamé")))</f>
        <v/>
      </c>
      <c r="S196" s="16">
        <f>IF($A196="","",IF($D196="","PIÈCE MANQUANTE",IF(COUNTIF($D$6:$D$505,$D196)&gt;1,"DOUBLON","OK")))</f>
        <v/>
      </c>
      <c r="T196" s="14">
        <f>IF($A196="","",IFERROR($O196-($H196+$J196+$K196),0))</f>
        <v/>
      </c>
    </row>
    <row r="197">
      <c r="A197" s="11" t="n"/>
      <c r="B197" s="22" t="n"/>
      <c r="C197" s="11" t="n"/>
      <c r="D197" s="11" t="n"/>
      <c r="E197" s="11" t="n"/>
      <c r="F197" s="11" t="n"/>
      <c r="G197" s="11" t="n"/>
      <c r="H197" s="13" t="n"/>
      <c r="I197" s="11" t="n"/>
      <c r="J197" s="14">
        <f>IF($A197="","",IFERROR(ROUND($H197*VLOOKUP($I197,'Paramètres'!$A$6:$D$9,3,FALSE),2),0))</f>
        <v/>
      </c>
      <c r="K197" s="14">
        <f>IF($A197="","",IFERROR(ROUND($H197*VLOOKUP($I197,'Paramètres'!$A$6:$D$9,4,FALSE),2),0))</f>
        <v/>
      </c>
      <c r="L197" s="15" t="n"/>
      <c r="M197" s="14">
        <f>IF($A197="","",IFERROR(ROUND($J197*$L197,2),0))</f>
        <v/>
      </c>
      <c r="N197" s="14">
        <f>IF($A197="","",IFERROR(ROUND($K197*$L197,2),0))</f>
        <v/>
      </c>
      <c r="O197" s="14">
        <f>IF($A197="","",IFERROR($H197+$J197+$K197,0))</f>
        <v/>
      </c>
      <c r="P197" s="11" t="n"/>
      <c r="Q197" s="22" t="n"/>
      <c r="R197" s="16">
        <f>IF($A197="","",IF($P197="","À attribuer",IF($Q197="","À réclamer","Réclamé")))</f>
        <v/>
      </c>
      <c r="S197" s="16">
        <f>IF($A197="","",IF($D197="","PIÈCE MANQUANTE",IF(COUNTIF($D$6:$D$505,$D197)&gt;1,"DOUBLON","OK")))</f>
        <v/>
      </c>
      <c r="T197" s="14">
        <f>IF($A197="","",IFERROR($O197-($H197+$J197+$K197),0))</f>
        <v/>
      </c>
    </row>
    <row r="198">
      <c r="A198" s="11" t="n"/>
      <c r="B198" s="22" t="n"/>
      <c r="C198" s="11" t="n"/>
      <c r="D198" s="11" t="n"/>
      <c r="E198" s="11" t="n"/>
      <c r="F198" s="11" t="n"/>
      <c r="G198" s="11" t="n"/>
      <c r="H198" s="13" t="n"/>
      <c r="I198" s="11" t="n"/>
      <c r="J198" s="14">
        <f>IF($A198="","",IFERROR(ROUND($H198*VLOOKUP($I198,'Paramètres'!$A$6:$D$9,3,FALSE),2),0))</f>
        <v/>
      </c>
      <c r="K198" s="14">
        <f>IF($A198="","",IFERROR(ROUND($H198*VLOOKUP($I198,'Paramètres'!$A$6:$D$9,4,FALSE),2),0))</f>
        <v/>
      </c>
      <c r="L198" s="15" t="n"/>
      <c r="M198" s="14">
        <f>IF($A198="","",IFERROR(ROUND($J198*$L198,2),0))</f>
        <v/>
      </c>
      <c r="N198" s="14">
        <f>IF($A198="","",IFERROR(ROUND($K198*$L198,2),0))</f>
        <v/>
      </c>
      <c r="O198" s="14">
        <f>IF($A198="","",IFERROR($H198+$J198+$K198,0))</f>
        <v/>
      </c>
      <c r="P198" s="11" t="n"/>
      <c r="Q198" s="22" t="n"/>
      <c r="R198" s="16">
        <f>IF($A198="","",IF($P198="","À attribuer",IF($Q198="","À réclamer","Réclamé")))</f>
        <v/>
      </c>
      <c r="S198" s="16">
        <f>IF($A198="","",IF($D198="","PIÈCE MANQUANTE",IF(COUNTIF($D$6:$D$505,$D198)&gt;1,"DOUBLON","OK")))</f>
        <v/>
      </c>
      <c r="T198" s="14">
        <f>IF($A198="","",IFERROR($O198-($H198+$J198+$K198),0))</f>
        <v/>
      </c>
    </row>
    <row r="199">
      <c r="A199" s="11" t="n"/>
      <c r="B199" s="22" t="n"/>
      <c r="C199" s="11" t="n"/>
      <c r="D199" s="11" t="n"/>
      <c r="E199" s="11" t="n"/>
      <c r="F199" s="11" t="n"/>
      <c r="G199" s="11" t="n"/>
      <c r="H199" s="13" t="n"/>
      <c r="I199" s="11" t="n"/>
      <c r="J199" s="14">
        <f>IF($A199="","",IFERROR(ROUND($H199*VLOOKUP($I199,'Paramètres'!$A$6:$D$9,3,FALSE),2),0))</f>
        <v/>
      </c>
      <c r="K199" s="14">
        <f>IF($A199="","",IFERROR(ROUND($H199*VLOOKUP($I199,'Paramètres'!$A$6:$D$9,4,FALSE),2),0))</f>
        <v/>
      </c>
      <c r="L199" s="15" t="n"/>
      <c r="M199" s="14">
        <f>IF($A199="","",IFERROR(ROUND($J199*$L199,2),0))</f>
        <v/>
      </c>
      <c r="N199" s="14">
        <f>IF($A199="","",IFERROR(ROUND($K199*$L199,2),0))</f>
        <v/>
      </c>
      <c r="O199" s="14">
        <f>IF($A199="","",IFERROR($H199+$J199+$K199,0))</f>
        <v/>
      </c>
      <c r="P199" s="11" t="n"/>
      <c r="Q199" s="22" t="n"/>
      <c r="R199" s="16">
        <f>IF($A199="","",IF($P199="","À attribuer",IF($Q199="","À réclamer","Réclamé")))</f>
        <v/>
      </c>
      <c r="S199" s="16">
        <f>IF($A199="","",IF($D199="","PIÈCE MANQUANTE",IF(COUNTIF($D$6:$D$505,$D199)&gt;1,"DOUBLON","OK")))</f>
        <v/>
      </c>
      <c r="T199" s="14">
        <f>IF($A199="","",IFERROR($O199-($H199+$J199+$K199),0))</f>
        <v/>
      </c>
    </row>
    <row r="200">
      <c r="A200" s="11" t="n"/>
      <c r="B200" s="22" t="n"/>
      <c r="C200" s="11" t="n"/>
      <c r="D200" s="11" t="n"/>
      <c r="E200" s="11" t="n"/>
      <c r="F200" s="11" t="n"/>
      <c r="G200" s="11" t="n"/>
      <c r="H200" s="13" t="n"/>
      <c r="I200" s="11" t="n"/>
      <c r="J200" s="14">
        <f>IF($A200="","",IFERROR(ROUND($H200*VLOOKUP($I200,'Paramètres'!$A$6:$D$9,3,FALSE),2),0))</f>
        <v/>
      </c>
      <c r="K200" s="14">
        <f>IF($A200="","",IFERROR(ROUND($H200*VLOOKUP($I200,'Paramètres'!$A$6:$D$9,4,FALSE),2),0))</f>
        <v/>
      </c>
      <c r="L200" s="15" t="n"/>
      <c r="M200" s="14">
        <f>IF($A200="","",IFERROR(ROUND($J200*$L200,2),0))</f>
        <v/>
      </c>
      <c r="N200" s="14">
        <f>IF($A200="","",IFERROR(ROUND($K200*$L200,2),0))</f>
        <v/>
      </c>
      <c r="O200" s="14">
        <f>IF($A200="","",IFERROR($H200+$J200+$K200,0))</f>
        <v/>
      </c>
      <c r="P200" s="11" t="n"/>
      <c r="Q200" s="22" t="n"/>
      <c r="R200" s="16">
        <f>IF($A200="","",IF($P200="","À attribuer",IF($Q200="","À réclamer","Réclamé")))</f>
        <v/>
      </c>
      <c r="S200" s="16">
        <f>IF($A200="","",IF($D200="","PIÈCE MANQUANTE",IF(COUNTIF($D$6:$D$505,$D200)&gt;1,"DOUBLON","OK")))</f>
        <v/>
      </c>
      <c r="T200" s="14">
        <f>IF($A200="","",IFERROR($O200-($H200+$J200+$K200),0))</f>
        <v/>
      </c>
    </row>
    <row r="201">
      <c r="A201" s="11" t="n"/>
      <c r="B201" s="22" t="n"/>
      <c r="C201" s="11" t="n"/>
      <c r="D201" s="11" t="n"/>
      <c r="E201" s="11" t="n"/>
      <c r="F201" s="11" t="n"/>
      <c r="G201" s="11" t="n"/>
      <c r="H201" s="13" t="n"/>
      <c r="I201" s="11" t="n"/>
      <c r="J201" s="14">
        <f>IF($A201="","",IFERROR(ROUND($H201*VLOOKUP($I201,'Paramètres'!$A$6:$D$9,3,FALSE),2),0))</f>
        <v/>
      </c>
      <c r="K201" s="14">
        <f>IF($A201="","",IFERROR(ROUND($H201*VLOOKUP($I201,'Paramètres'!$A$6:$D$9,4,FALSE),2),0))</f>
        <v/>
      </c>
      <c r="L201" s="15" t="n"/>
      <c r="M201" s="14">
        <f>IF($A201="","",IFERROR(ROUND($J201*$L201,2),0))</f>
        <v/>
      </c>
      <c r="N201" s="14">
        <f>IF($A201="","",IFERROR(ROUND($K201*$L201,2),0))</f>
        <v/>
      </c>
      <c r="O201" s="14">
        <f>IF($A201="","",IFERROR($H201+$J201+$K201,0))</f>
        <v/>
      </c>
      <c r="P201" s="11" t="n"/>
      <c r="Q201" s="22" t="n"/>
      <c r="R201" s="16">
        <f>IF($A201="","",IF($P201="","À attribuer",IF($Q201="","À réclamer","Réclamé")))</f>
        <v/>
      </c>
      <c r="S201" s="16">
        <f>IF($A201="","",IF($D201="","PIÈCE MANQUANTE",IF(COUNTIF($D$6:$D$505,$D201)&gt;1,"DOUBLON","OK")))</f>
        <v/>
      </c>
      <c r="T201" s="14">
        <f>IF($A201="","",IFERROR($O201-($H201+$J201+$K201),0))</f>
        <v/>
      </c>
    </row>
    <row r="202">
      <c r="A202" s="11" t="n"/>
      <c r="B202" s="22" t="n"/>
      <c r="C202" s="11" t="n"/>
      <c r="D202" s="11" t="n"/>
      <c r="E202" s="11" t="n"/>
      <c r="F202" s="11" t="n"/>
      <c r="G202" s="11" t="n"/>
      <c r="H202" s="13" t="n"/>
      <c r="I202" s="11" t="n"/>
      <c r="J202" s="14">
        <f>IF($A202="","",IFERROR(ROUND($H202*VLOOKUP($I202,'Paramètres'!$A$6:$D$9,3,FALSE),2),0))</f>
        <v/>
      </c>
      <c r="K202" s="14">
        <f>IF($A202="","",IFERROR(ROUND($H202*VLOOKUP($I202,'Paramètres'!$A$6:$D$9,4,FALSE),2),0))</f>
        <v/>
      </c>
      <c r="L202" s="15" t="n"/>
      <c r="M202" s="14">
        <f>IF($A202="","",IFERROR(ROUND($J202*$L202,2),0))</f>
        <v/>
      </c>
      <c r="N202" s="14">
        <f>IF($A202="","",IFERROR(ROUND($K202*$L202,2),0))</f>
        <v/>
      </c>
      <c r="O202" s="14">
        <f>IF($A202="","",IFERROR($H202+$J202+$K202,0))</f>
        <v/>
      </c>
      <c r="P202" s="11" t="n"/>
      <c r="Q202" s="22" t="n"/>
      <c r="R202" s="16">
        <f>IF($A202="","",IF($P202="","À attribuer",IF($Q202="","À réclamer","Réclamé")))</f>
        <v/>
      </c>
      <c r="S202" s="16">
        <f>IF($A202="","",IF($D202="","PIÈCE MANQUANTE",IF(COUNTIF($D$6:$D$505,$D202)&gt;1,"DOUBLON","OK")))</f>
        <v/>
      </c>
      <c r="T202" s="14">
        <f>IF($A202="","",IFERROR($O202-($H202+$J202+$K202),0))</f>
        <v/>
      </c>
    </row>
    <row r="203">
      <c r="A203" s="11" t="n"/>
      <c r="B203" s="22" t="n"/>
      <c r="C203" s="11" t="n"/>
      <c r="D203" s="11" t="n"/>
      <c r="E203" s="11" t="n"/>
      <c r="F203" s="11" t="n"/>
      <c r="G203" s="11" t="n"/>
      <c r="H203" s="13" t="n"/>
      <c r="I203" s="11" t="n"/>
      <c r="J203" s="14">
        <f>IF($A203="","",IFERROR(ROUND($H203*VLOOKUP($I203,'Paramètres'!$A$6:$D$9,3,FALSE),2),0))</f>
        <v/>
      </c>
      <c r="K203" s="14">
        <f>IF($A203="","",IFERROR(ROUND($H203*VLOOKUP($I203,'Paramètres'!$A$6:$D$9,4,FALSE),2),0))</f>
        <v/>
      </c>
      <c r="L203" s="15" t="n"/>
      <c r="M203" s="14">
        <f>IF($A203="","",IFERROR(ROUND($J203*$L203,2),0))</f>
        <v/>
      </c>
      <c r="N203" s="14">
        <f>IF($A203="","",IFERROR(ROUND($K203*$L203,2),0))</f>
        <v/>
      </c>
      <c r="O203" s="14">
        <f>IF($A203="","",IFERROR($H203+$J203+$K203,0))</f>
        <v/>
      </c>
      <c r="P203" s="11" t="n"/>
      <c r="Q203" s="22" t="n"/>
      <c r="R203" s="16">
        <f>IF($A203="","",IF($P203="","À attribuer",IF($Q203="","À réclamer","Réclamé")))</f>
        <v/>
      </c>
      <c r="S203" s="16">
        <f>IF($A203="","",IF($D203="","PIÈCE MANQUANTE",IF(COUNTIF($D$6:$D$505,$D203)&gt;1,"DOUBLON","OK")))</f>
        <v/>
      </c>
      <c r="T203" s="14">
        <f>IF($A203="","",IFERROR($O203-($H203+$J203+$K203),0))</f>
        <v/>
      </c>
    </row>
    <row r="204">
      <c r="A204" s="11" t="n"/>
      <c r="B204" s="22" t="n"/>
      <c r="C204" s="11" t="n"/>
      <c r="D204" s="11" t="n"/>
      <c r="E204" s="11" t="n"/>
      <c r="F204" s="11" t="n"/>
      <c r="G204" s="11" t="n"/>
      <c r="H204" s="13" t="n"/>
      <c r="I204" s="11" t="n"/>
      <c r="J204" s="14">
        <f>IF($A204="","",IFERROR(ROUND($H204*VLOOKUP($I204,'Paramètres'!$A$6:$D$9,3,FALSE),2),0))</f>
        <v/>
      </c>
      <c r="K204" s="14">
        <f>IF($A204="","",IFERROR(ROUND($H204*VLOOKUP($I204,'Paramètres'!$A$6:$D$9,4,FALSE),2),0))</f>
        <v/>
      </c>
      <c r="L204" s="15" t="n"/>
      <c r="M204" s="14">
        <f>IF($A204="","",IFERROR(ROUND($J204*$L204,2),0))</f>
        <v/>
      </c>
      <c r="N204" s="14">
        <f>IF($A204="","",IFERROR(ROUND($K204*$L204,2),0))</f>
        <v/>
      </c>
      <c r="O204" s="14">
        <f>IF($A204="","",IFERROR($H204+$J204+$K204,0))</f>
        <v/>
      </c>
      <c r="P204" s="11" t="n"/>
      <c r="Q204" s="22" t="n"/>
      <c r="R204" s="16">
        <f>IF($A204="","",IF($P204="","À attribuer",IF($Q204="","À réclamer","Réclamé")))</f>
        <v/>
      </c>
      <c r="S204" s="16">
        <f>IF($A204="","",IF($D204="","PIÈCE MANQUANTE",IF(COUNTIF($D$6:$D$505,$D204)&gt;1,"DOUBLON","OK")))</f>
        <v/>
      </c>
      <c r="T204" s="14">
        <f>IF($A204="","",IFERROR($O204-($H204+$J204+$K204),0))</f>
        <v/>
      </c>
    </row>
    <row r="205">
      <c r="A205" s="11" t="n"/>
      <c r="B205" s="22" t="n"/>
      <c r="C205" s="11" t="n"/>
      <c r="D205" s="11" t="n"/>
      <c r="E205" s="11" t="n"/>
      <c r="F205" s="11" t="n"/>
      <c r="G205" s="11" t="n"/>
      <c r="H205" s="13" t="n"/>
      <c r="I205" s="11" t="n"/>
      <c r="J205" s="14">
        <f>IF($A205="","",IFERROR(ROUND($H205*VLOOKUP($I205,'Paramètres'!$A$6:$D$9,3,FALSE),2),0))</f>
        <v/>
      </c>
      <c r="K205" s="14">
        <f>IF($A205="","",IFERROR(ROUND($H205*VLOOKUP($I205,'Paramètres'!$A$6:$D$9,4,FALSE),2),0))</f>
        <v/>
      </c>
      <c r="L205" s="15" t="n"/>
      <c r="M205" s="14">
        <f>IF($A205="","",IFERROR(ROUND($J205*$L205,2),0))</f>
        <v/>
      </c>
      <c r="N205" s="14">
        <f>IF($A205="","",IFERROR(ROUND($K205*$L205,2),0))</f>
        <v/>
      </c>
      <c r="O205" s="14">
        <f>IF($A205="","",IFERROR($H205+$J205+$K205,0))</f>
        <v/>
      </c>
      <c r="P205" s="11" t="n"/>
      <c r="Q205" s="22" t="n"/>
      <c r="R205" s="16">
        <f>IF($A205="","",IF($P205="","À attribuer",IF($Q205="","À réclamer","Réclamé")))</f>
        <v/>
      </c>
      <c r="S205" s="16">
        <f>IF($A205="","",IF($D205="","PIÈCE MANQUANTE",IF(COUNTIF($D$6:$D$505,$D205)&gt;1,"DOUBLON","OK")))</f>
        <v/>
      </c>
      <c r="T205" s="14">
        <f>IF($A205="","",IFERROR($O205-($H205+$J205+$K205),0))</f>
        <v/>
      </c>
    </row>
    <row r="206">
      <c r="A206" s="11" t="n"/>
      <c r="B206" s="22" t="n"/>
      <c r="C206" s="11" t="n"/>
      <c r="D206" s="11" t="n"/>
      <c r="E206" s="11" t="n"/>
      <c r="F206" s="11" t="n"/>
      <c r="G206" s="11" t="n"/>
      <c r="H206" s="13" t="n"/>
      <c r="I206" s="11" t="n"/>
      <c r="J206" s="14">
        <f>IF($A206="","",IFERROR(ROUND($H206*VLOOKUP($I206,'Paramètres'!$A$6:$D$9,3,FALSE),2),0))</f>
        <v/>
      </c>
      <c r="K206" s="14">
        <f>IF($A206="","",IFERROR(ROUND($H206*VLOOKUP($I206,'Paramètres'!$A$6:$D$9,4,FALSE),2),0))</f>
        <v/>
      </c>
      <c r="L206" s="15" t="n"/>
      <c r="M206" s="14">
        <f>IF($A206="","",IFERROR(ROUND($J206*$L206,2),0))</f>
        <v/>
      </c>
      <c r="N206" s="14">
        <f>IF($A206="","",IFERROR(ROUND($K206*$L206,2),0))</f>
        <v/>
      </c>
      <c r="O206" s="14">
        <f>IF($A206="","",IFERROR($H206+$J206+$K206,0))</f>
        <v/>
      </c>
      <c r="P206" s="11" t="n"/>
      <c r="Q206" s="22" t="n"/>
      <c r="R206" s="16">
        <f>IF($A206="","",IF($P206="","À attribuer",IF($Q206="","À réclamer","Réclamé")))</f>
        <v/>
      </c>
      <c r="S206" s="16">
        <f>IF($A206="","",IF($D206="","PIÈCE MANQUANTE",IF(COUNTIF($D$6:$D$505,$D206)&gt;1,"DOUBLON","OK")))</f>
        <v/>
      </c>
      <c r="T206" s="14">
        <f>IF($A206="","",IFERROR($O206-($H206+$J206+$K206),0))</f>
        <v/>
      </c>
    </row>
    <row r="207">
      <c r="A207" s="11" t="n"/>
      <c r="B207" s="22" t="n"/>
      <c r="C207" s="11" t="n"/>
      <c r="D207" s="11" t="n"/>
      <c r="E207" s="11" t="n"/>
      <c r="F207" s="11" t="n"/>
      <c r="G207" s="11" t="n"/>
      <c r="H207" s="13" t="n"/>
      <c r="I207" s="11" t="n"/>
      <c r="J207" s="14">
        <f>IF($A207="","",IFERROR(ROUND($H207*VLOOKUP($I207,'Paramètres'!$A$6:$D$9,3,FALSE),2),0))</f>
        <v/>
      </c>
      <c r="K207" s="14">
        <f>IF($A207="","",IFERROR(ROUND($H207*VLOOKUP($I207,'Paramètres'!$A$6:$D$9,4,FALSE),2),0))</f>
        <v/>
      </c>
      <c r="L207" s="15" t="n"/>
      <c r="M207" s="14">
        <f>IF($A207="","",IFERROR(ROUND($J207*$L207,2),0))</f>
        <v/>
      </c>
      <c r="N207" s="14">
        <f>IF($A207="","",IFERROR(ROUND($K207*$L207,2),0))</f>
        <v/>
      </c>
      <c r="O207" s="14">
        <f>IF($A207="","",IFERROR($H207+$J207+$K207,0))</f>
        <v/>
      </c>
      <c r="P207" s="11" t="n"/>
      <c r="Q207" s="22" t="n"/>
      <c r="R207" s="16">
        <f>IF($A207="","",IF($P207="","À attribuer",IF($Q207="","À réclamer","Réclamé")))</f>
        <v/>
      </c>
      <c r="S207" s="16">
        <f>IF($A207="","",IF($D207="","PIÈCE MANQUANTE",IF(COUNTIF($D$6:$D$505,$D207)&gt;1,"DOUBLON","OK")))</f>
        <v/>
      </c>
      <c r="T207" s="14">
        <f>IF($A207="","",IFERROR($O207-($H207+$J207+$K207),0))</f>
        <v/>
      </c>
    </row>
    <row r="208">
      <c r="A208" s="11" t="n"/>
      <c r="B208" s="22" t="n"/>
      <c r="C208" s="11" t="n"/>
      <c r="D208" s="11" t="n"/>
      <c r="E208" s="11" t="n"/>
      <c r="F208" s="11" t="n"/>
      <c r="G208" s="11" t="n"/>
      <c r="H208" s="13" t="n"/>
      <c r="I208" s="11" t="n"/>
      <c r="J208" s="14">
        <f>IF($A208="","",IFERROR(ROUND($H208*VLOOKUP($I208,'Paramètres'!$A$6:$D$9,3,FALSE),2),0))</f>
        <v/>
      </c>
      <c r="K208" s="14">
        <f>IF($A208="","",IFERROR(ROUND($H208*VLOOKUP($I208,'Paramètres'!$A$6:$D$9,4,FALSE),2),0))</f>
        <v/>
      </c>
      <c r="L208" s="15" t="n"/>
      <c r="M208" s="14">
        <f>IF($A208="","",IFERROR(ROUND($J208*$L208,2),0))</f>
        <v/>
      </c>
      <c r="N208" s="14">
        <f>IF($A208="","",IFERROR(ROUND($K208*$L208,2),0))</f>
        <v/>
      </c>
      <c r="O208" s="14">
        <f>IF($A208="","",IFERROR($H208+$J208+$K208,0))</f>
        <v/>
      </c>
      <c r="P208" s="11" t="n"/>
      <c r="Q208" s="22" t="n"/>
      <c r="R208" s="16">
        <f>IF($A208="","",IF($P208="","À attribuer",IF($Q208="","À réclamer","Réclamé")))</f>
        <v/>
      </c>
      <c r="S208" s="16">
        <f>IF($A208="","",IF($D208="","PIÈCE MANQUANTE",IF(COUNTIF($D$6:$D$505,$D208)&gt;1,"DOUBLON","OK")))</f>
        <v/>
      </c>
      <c r="T208" s="14">
        <f>IF($A208="","",IFERROR($O208-($H208+$J208+$K208),0))</f>
        <v/>
      </c>
    </row>
    <row r="209">
      <c r="A209" s="11" t="n"/>
      <c r="B209" s="22" t="n"/>
      <c r="C209" s="11" t="n"/>
      <c r="D209" s="11" t="n"/>
      <c r="E209" s="11" t="n"/>
      <c r="F209" s="11" t="n"/>
      <c r="G209" s="11" t="n"/>
      <c r="H209" s="13" t="n"/>
      <c r="I209" s="11" t="n"/>
      <c r="J209" s="14">
        <f>IF($A209="","",IFERROR(ROUND($H209*VLOOKUP($I209,'Paramètres'!$A$6:$D$9,3,FALSE),2),0))</f>
        <v/>
      </c>
      <c r="K209" s="14">
        <f>IF($A209="","",IFERROR(ROUND($H209*VLOOKUP($I209,'Paramètres'!$A$6:$D$9,4,FALSE),2),0))</f>
        <v/>
      </c>
      <c r="L209" s="15" t="n"/>
      <c r="M209" s="14">
        <f>IF($A209="","",IFERROR(ROUND($J209*$L209,2),0))</f>
        <v/>
      </c>
      <c r="N209" s="14">
        <f>IF($A209="","",IFERROR(ROUND($K209*$L209,2),0))</f>
        <v/>
      </c>
      <c r="O209" s="14">
        <f>IF($A209="","",IFERROR($H209+$J209+$K209,0))</f>
        <v/>
      </c>
      <c r="P209" s="11" t="n"/>
      <c r="Q209" s="22" t="n"/>
      <c r="R209" s="16">
        <f>IF($A209="","",IF($P209="","À attribuer",IF($Q209="","À réclamer","Réclamé")))</f>
        <v/>
      </c>
      <c r="S209" s="16">
        <f>IF($A209="","",IF($D209="","PIÈCE MANQUANTE",IF(COUNTIF($D$6:$D$505,$D209)&gt;1,"DOUBLON","OK")))</f>
        <v/>
      </c>
      <c r="T209" s="14">
        <f>IF($A209="","",IFERROR($O209-($H209+$J209+$K209),0))</f>
        <v/>
      </c>
    </row>
    <row r="210">
      <c r="A210" s="11" t="n"/>
      <c r="B210" s="22" t="n"/>
      <c r="C210" s="11" t="n"/>
      <c r="D210" s="11" t="n"/>
      <c r="E210" s="11" t="n"/>
      <c r="F210" s="11" t="n"/>
      <c r="G210" s="11" t="n"/>
      <c r="H210" s="13" t="n"/>
      <c r="I210" s="11" t="n"/>
      <c r="J210" s="14">
        <f>IF($A210="","",IFERROR(ROUND($H210*VLOOKUP($I210,'Paramètres'!$A$6:$D$9,3,FALSE),2),0))</f>
        <v/>
      </c>
      <c r="K210" s="14">
        <f>IF($A210="","",IFERROR(ROUND($H210*VLOOKUP($I210,'Paramètres'!$A$6:$D$9,4,FALSE),2),0))</f>
        <v/>
      </c>
      <c r="L210" s="15" t="n"/>
      <c r="M210" s="14">
        <f>IF($A210="","",IFERROR(ROUND($J210*$L210,2),0))</f>
        <v/>
      </c>
      <c r="N210" s="14">
        <f>IF($A210="","",IFERROR(ROUND($K210*$L210,2),0))</f>
        <v/>
      </c>
      <c r="O210" s="14">
        <f>IF($A210="","",IFERROR($H210+$J210+$K210,0))</f>
        <v/>
      </c>
      <c r="P210" s="11" t="n"/>
      <c r="Q210" s="22" t="n"/>
      <c r="R210" s="16">
        <f>IF($A210="","",IF($P210="","À attribuer",IF($Q210="","À réclamer","Réclamé")))</f>
        <v/>
      </c>
      <c r="S210" s="16">
        <f>IF($A210="","",IF($D210="","PIÈCE MANQUANTE",IF(COUNTIF($D$6:$D$505,$D210)&gt;1,"DOUBLON","OK")))</f>
        <v/>
      </c>
      <c r="T210" s="14">
        <f>IF($A210="","",IFERROR($O210-($H210+$J210+$K210),0))</f>
        <v/>
      </c>
    </row>
    <row r="211">
      <c r="A211" s="11" t="n"/>
      <c r="B211" s="22" t="n"/>
      <c r="C211" s="11" t="n"/>
      <c r="D211" s="11" t="n"/>
      <c r="E211" s="11" t="n"/>
      <c r="F211" s="11" t="n"/>
      <c r="G211" s="11" t="n"/>
      <c r="H211" s="13" t="n"/>
      <c r="I211" s="11" t="n"/>
      <c r="J211" s="14">
        <f>IF($A211="","",IFERROR(ROUND($H211*VLOOKUP($I211,'Paramètres'!$A$6:$D$9,3,FALSE),2),0))</f>
        <v/>
      </c>
      <c r="K211" s="14">
        <f>IF($A211="","",IFERROR(ROUND($H211*VLOOKUP($I211,'Paramètres'!$A$6:$D$9,4,FALSE),2),0))</f>
        <v/>
      </c>
      <c r="L211" s="15" t="n"/>
      <c r="M211" s="14">
        <f>IF($A211="","",IFERROR(ROUND($J211*$L211,2),0))</f>
        <v/>
      </c>
      <c r="N211" s="14">
        <f>IF($A211="","",IFERROR(ROUND($K211*$L211,2),0))</f>
        <v/>
      </c>
      <c r="O211" s="14">
        <f>IF($A211="","",IFERROR($H211+$J211+$K211,0))</f>
        <v/>
      </c>
      <c r="P211" s="11" t="n"/>
      <c r="Q211" s="22" t="n"/>
      <c r="R211" s="16">
        <f>IF($A211="","",IF($P211="","À attribuer",IF($Q211="","À réclamer","Réclamé")))</f>
        <v/>
      </c>
      <c r="S211" s="16">
        <f>IF($A211="","",IF($D211="","PIÈCE MANQUANTE",IF(COUNTIF($D$6:$D$505,$D211)&gt;1,"DOUBLON","OK")))</f>
        <v/>
      </c>
      <c r="T211" s="14">
        <f>IF($A211="","",IFERROR($O211-($H211+$J211+$K211),0))</f>
        <v/>
      </c>
    </row>
    <row r="212">
      <c r="A212" s="11" t="n"/>
      <c r="B212" s="22" t="n"/>
      <c r="C212" s="11" t="n"/>
      <c r="D212" s="11" t="n"/>
      <c r="E212" s="11" t="n"/>
      <c r="F212" s="11" t="n"/>
      <c r="G212" s="11" t="n"/>
      <c r="H212" s="13" t="n"/>
      <c r="I212" s="11" t="n"/>
      <c r="J212" s="14">
        <f>IF($A212="","",IFERROR(ROUND($H212*VLOOKUP($I212,'Paramètres'!$A$6:$D$9,3,FALSE),2),0))</f>
        <v/>
      </c>
      <c r="K212" s="14">
        <f>IF($A212="","",IFERROR(ROUND($H212*VLOOKUP($I212,'Paramètres'!$A$6:$D$9,4,FALSE),2),0))</f>
        <v/>
      </c>
      <c r="L212" s="15" t="n"/>
      <c r="M212" s="14">
        <f>IF($A212="","",IFERROR(ROUND($J212*$L212,2),0))</f>
        <v/>
      </c>
      <c r="N212" s="14">
        <f>IF($A212="","",IFERROR(ROUND($K212*$L212,2),0))</f>
        <v/>
      </c>
      <c r="O212" s="14">
        <f>IF($A212="","",IFERROR($H212+$J212+$K212,0))</f>
        <v/>
      </c>
      <c r="P212" s="11" t="n"/>
      <c r="Q212" s="22" t="n"/>
      <c r="R212" s="16">
        <f>IF($A212="","",IF($P212="","À attribuer",IF($Q212="","À réclamer","Réclamé")))</f>
        <v/>
      </c>
      <c r="S212" s="16">
        <f>IF($A212="","",IF($D212="","PIÈCE MANQUANTE",IF(COUNTIF($D$6:$D$505,$D212)&gt;1,"DOUBLON","OK")))</f>
        <v/>
      </c>
      <c r="T212" s="14">
        <f>IF($A212="","",IFERROR($O212-($H212+$J212+$K212),0))</f>
        <v/>
      </c>
    </row>
    <row r="213">
      <c r="A213" s="11" t="n"/>
      <c r="B213" s="22" t="n"/>
      <c r="C213" s="11" t="n"/>
      <c r="D213" s="11" t="n"/>
      <c r="E213" s="11" t="n"/>
      <c r="F213" s="11" t="n"/>
      <c r="G213" s="11" t="n"/>
      <c r="H213" s="13" t="n"/>
      <c r="I213" s="11" t="n"/>
      <c r="J213" s="14">
        <f>IF($A213="","",IFERROR(ROUND($H213*VLOOKUP($I213,'Paramètres'!$A$6:$D$9,3,FALSE),2),0))</f>
        <v/>
      </c>
      <c r="K213" s="14">
        <f>IF($A213="","",IFERROR(ROUND($H213*VLOOKUP($I213,'Paramètres'!$A$6:$D$9,4,FALSE),2),0))</f>
        <v/>
      </c>
      <c r="L213" s="15" t="n"/>
      <c r="M213" s="14">
        <f>IF($A213="","",IFERROR(ROUND($J213*$L213,2),0))</f>
        <v/>
      </c>
      <c r="N213" s="14">
        <f>IF($A213="","",IFERROR(ROUND($K213*$L213,2),0))</f>
        <v/>
      </c>
      <c r="O213" s="14">
        <f>IF($A213="","",IFERROR($H213+$J213+$K213,0))</f>
        <v/>
      </c>
      <c r="P213" s="11" t="n"/>
      <c r="Q213" s="22" t="n"/>
      <c r="R213" s="16">
        <f>IF($A213="","",IF($P213="","À attribuer",IF($Q213="","À réclamer","Réclamé")))</f>
        <v/>
      </c>
      <c r="S213" s="16">
        <f>IF($A213="","",IF($D213="","PIÈCE MANQUANTE",IF(COUNTIF($D$6:$D$505,$D213)&gt;1,"DOUBLON","OK")))</f>
        <v/>
      </c>
      <c r="T213" s="14">
        <f>IF($A213="","",IFERROR($O213-($H213+$J213+$K213),0))</f>
        <v/>
      </c>
    </row>
    <row r="214">
      <c r="A214" s="11" t="n"/>
      <c r="B214" s="22" t="n"/>
      <c r="C214" s="11" t="n"/>
      <c r="D214" s="11" t="n"/>
      <c r="E214" s="11" t="n"/>
      <c r="F214" s="11" t="n"/>
      <c r="G214" s="11" t="n"/>
      <c r="H214" s="13" t="n"/>
      <c r="I214" s="11" t="n"/>
      <c r="J214" s="14">
        <f>IF($A214="","",IFERROR(ROUND($H214*VLOOKUP($I214,'Paramètres'!$A$6:$D$9,3,FALSE),2),0))</f>
        <v/>
      </c>
      <c r="K214" s="14">
        <f>IF($A214="","",IFERROR(ROUND($H214*VLOOKUP($I214,'Paramètres'!$A$6:$D$9,4,FALSE),2),0))</f>
        <v/>
      </c>
      <c r="L214" s="15" t="n"/>
      <c r="M214" s="14">
        <f>IF($A214="","",IFERROR(ROUND($J214*$L214,2),0))</f>
        <v/>
      </c>
      <c r="N214" s="14">
        <f>IF($A214="","",IFERROR(ROUND($K214*$L214,2),0))</f>
        <v/>
      </c>
      <c r="O214" s="14">
        <f>IF($A214="","",IFERROR($H214+$J214+$K214,0))</f>
        <v/>
      </c>
      <c r="P214" s="11" t="n"/>
      <c r="Q214" s="22" t="n"/>
      <c r="R214" s="16">
        <f>IF($A214="","",IF($P214="","À attribuer",IF($Q214="","À réclamer","Réclamé")))</f>
        <v/>
      </c>
      <c r="S214" s="16">
        <f>IF($A214="","",IF($D214="","PIÈCE MANQUANTE",IF(COUNTIF($D$6:$D$505,$D214)&gt;1,"DOUBLON","OK")))</f>
        <v/>
      </c>
      <c r="T214" s="14">
        <f>IF($A214="","",IFERROR($O214-($H214+$J214+$K214),0))</f>
        <v/>
      </c>
    </row>
    <row r="215">
      <c r="A215" s="11" t="n"/>
      <c r="B215" s="22" t="n"/>
      <c r="C215" s="11" t="n"/>
      <c r="D215" s="11" t="n"/>
      <c r="E215" s="11" t="n"/>
      <c r="F215" s="11" t="n"/>
      <c r="G215" s="11" t="n"/>
      <c r="H215" s="13" t="n"/>
      <c r="I215" s="11" t="n"/>
      <c r="J215" s="14">
        <f>IF($A215="","",IFERROR(ROUND($H215*VLOOKUP($I215,'Paramètres'!$A$6:$D$9,3,FALSE),2),0))</f>
        <v/>
      </c>
      <c r="K215" s="14">
        <f>IF($A215="","",IFERROR(ROUND($H215*VLOOKUP($I215,'Paramètres'!$A$6:$D$9,4,FALSE),2),0))</f>
        <v/>
      </c>
      <c r="L215" s="15" t="n"/>
      <c r="M215" s="14">
        <f>IF($A215="","",IFERROR(ROUND($J215*$L215,2),0))</f>
        <v/>
      </c>
      <c r="N215" s="14">
        <f>IF($A215="","",IFERROR(ROUND($K215*$L215,2),0))</f>
        <v/>
      </c>
      <c r="O215" s="14">
        <f>IF($A215="","",IFERROR($H215+$J215+$K215,0))</f>
        <v/>
      </c>
      <c r="P215" s="11" t="n"/>
      <c r="Q215" s="22" t="n"/>
      <c r="R215" s="16">
        <f>IF($A215="","",IF($P215="","À attribuer",IF($Q215="","À réclamer","Réclamé")))</f>
        <v/>
      </c>
      <c r="S215" s="16">
        <f>IF($A215="","",IF($D215="","PIÈCE MANQUANTE",IF(COUNTIF($D$6:$D$505,$D215)&gt;1,"DOUBLON","OK")))</f>
        <v/>
      </c>
      <c r="T215" s="14">
        <f>IF($A215="","",IFERROR($O215-($H215+$J215+$K215),0))</f>
        <v/>
      </c>
    </row>
    <row r="216">
      <c r="A216" s="11" t="n"/>
      <c r="B216" s="22" t="n"/>
      <c r="C216" s="11" t="n"/>
      <c r="D216" s="11" t="n"/>
      <c r="E216" s="11" t="n"/>
      <c r="F216" s="11" t="n"/>
      <c r="G216" s="11" t="n"/>
      <c r="H216" s="13" t="n"/>
      <c r="I216" s="11" t="n"/>
      <c r="J216" s="14">
        <f>IF($A216="","",IFERROR(ROUND($H216*VLOOKUP($I216,'Paramètres'!$A$6:$D$9,3,FALSE),2),0))</f>
        <v/>
      </c>
      <c r="K216" s="14">
        <f>IF($A216="","",IFERROR(ROUND($H216*VLOOKUP($I216,'Paramètres'!$A$6:$D$9,4,FALSE),2),0))</f>
        <v/>
      </c>
      <c r="L216" s="15" t="n"/>
      <c r="M216" s="14">
        <f>IF($A216="","",IFERROR(ROUND($J216*$L216,2),0))</f>
        <v/>
      </c>
      <c r="N216" s="14">
        <f>IF($A216="","",IFERROR(ROUND($K216*$L216,2),0))</f>
        <v/>
      </c>
      <c r="O216" s="14">
        <f>IF($A216="","",IFERROR($H216+$J216+$K216,0))</f>
        <v/>
      </c>
      <c r="P216" s="11" t="n"/>
      <c r="Q216" s="22" t="n"/>
      <c r="R216" s="16">
        <f>IF($A216="","",IF($P216="","À attribuer",IF($Q216="","À réclamer","Réclamé")))</f>
        <v/>
      </c>
      <c r="S216" s="16">
        <f>IF($A216="","",IF($D216="","PIÈCE MANQUANTE",IF(COUNTIF($D$6:$D$505,$D216)&gt;1,"DOUBLON","OK")))</f>
        <v/>
      </c>
      <c r="T216" s="14">
        <f>IF($A216="","",IFERROR($O216-($H216+$J216+$K216),0))</f>
        <v/>
      </c>
    </row>
    <row r="217">
      <c r="A217" s="11" t="n"/>
      <c r="B217" s="22" t="n"/>
      <c r="C217" s="11" t="n"/>
      <c r="D217" s="11" t="n"/>
      <c r="E217" s="11" t="n"/>
      <c r="F217" s="11" t="n"/>
      <c r="G217" s="11" t="n"/>
      <c r="H217" s="13" t="n"/>
      <c r="I217" s="11" t="n"/>
      <c r="J217" s="14">
        <f>IF($A217="","",IFERROR(ROUND($H217*VLOOKUP($I217,'Paramètres'!$A$6:$D$9,3,FALSE),2),0))</f>
        <v/>
      </c>
      <c r="K217" s="14">
        <f>IF($A217="","",IFERROR(ROUND($H217*VLOOKUP($I217,'Paramètres'!$A$6:$D$9,4,FALSE),2),0))</f>
        <v/>
      </c>
      <c r="L217" s="15" t="n"/>
      <c r="M217" s="14">
        <f>IF($A217="","",IFERROR(ROUND($J217*$L217,2),0))</f>
        <v/>
      </c>
      <c r="N217" s="14">
        <f>IF($A217="","",IFERROR(ROUND($K217*$L217,2),0))</f>
        <v/>
      </c>
      <c r="O217" s="14">
        <f>IF($A217="","",IFERROR($H217+$J217+$K217,0))</f>
        <v/>
      </c>
      <c r="P217" s="11" t="n"/>
      <c r="Q217" s="22" t="n"/>
      <c r="R217" s="16">
        <f>IF($A217="","",IF($P217="","À attribuer",IF($Q217="","À réclamer","Réclamé")))</f>
        <v/>
      </c>
      <c r="S217" s="16">
        <f>IF($A217="","",IF($D217="","PIÈCE MANQUANTE",IF(COUNTIF($D$6:$D$505,$D217)&gt;1,"DOUBLON","OK")))</f>
        <v/>
      </c>
      <c r="T217" s="14">
        <f>IF($A217="","",IFERROR($O217-($H217+$J217+$K217),0))</f>
        <v/>
      </c>
    </row>
    <row r="218">
      <c r="A218" s="11" t="n"/>
      <c r="B218" s="22" t="n"/>
      <c r="C218" s="11" t="n"/>
      <c r="D218" s="11" t="n"/>
      <c r="E218" s="11" t="n"/>
      <c r="F218" s="11" t="n"/>
      <c r="G218" s="11" t="n"/>
      <c r="H218" s="13" t="n"/>
      <c r="I218" s="11" t="n"/>
      <c r="J218" s="14">
        <f>IF($A218="","",IFERROR(ROUND($H218*VLOOKUP($I218,'Paramètres'!$A$6:$D$9,3,FALSE),2),0))</f>
        <v/>
      </c>
      <c r="K218" s="14">
        <f>IF($A218="","",IFERROR(ROUND($H218*VLOOKUP($I218,'Paramètres'!$A$6:$D$9,4,FALSE),2),0))</f>
        <v/>
      </c>
      <c r="L218" s="15" t="n"/>
      <c r="M218" s="14">
        <f>IF($A218="","",IFERROR(ROUND($J218*$L218,2),0))</f>
        <v/>
      </c>
      <c r="N218" s="14">
        <f>IF($A218="","",IFERROR(ROUND($K218*$L218,2),0))</f>
        <v/>
      </c>
      <c r="O218" s="14">
        <f>IF($A218="","",IFERROR($H218+$J218+$K218,0))</f>
        <v/>
      </c>
      <c r="P218" s="11" t="n"/>
      <c r="Q218" s="22" t="n"/>
      <c r="R218" s="16">
        <f>IF($A218="","",IF($P218="","À attribuer",IF($Q218="","À réclamer","Réclamé")))</f>
        <v/>
      </c>
      <c r="S218" s="16">
        <f>IF($A218="","",IF($D218="","PIÈCE MANQUANTE",IF(COUNTIF($D$6:$D$505,$D218)&gt;1,"DOUBLON","OK")))</f>
        <v/>
      </c>
      <c r="T218" s="14">
        <f>IF($A218="","",IFERROR($O218-($H218+$J218+$K218),0))</f>
        <v/>
      </c>
    </row>
    <row r="219">
      <c r="A219" s="11" t="n"/>
      <c r="B219" s="22" t="n"/>
      <c r="C219" s="11" t="n"/>
      <c r="D219" s="11" t="n"/>
      <c r="E219" s="11" t="n"/>
      <c r="F219" s="11" t="n"/>
      <c r="G219" s="11" t="n"/>
      <c r="H219" s="13" t="n"/>
      <c r="I219" s="11" t="n"/>
      <c r="J219" s="14">
        <f>IF($A219="","",IFERROR(ROUND($H219*VLOOKUP($I219,'Paramètres'!$A$6:$D$9,3,FALSE),2),0))</f>
        <v/>
      </c>
      <c r="K219" s="14">
        <f>IF($A219="","",IFERROR(ROUND($H219*VLOOKUP($I219,'Paramètres'!$A$6:$D$9,4,FALSE),2),0))</f>
        <v/>
      </c>
      <c r="L219" s="15" t="n"/>
      <c r="M219" s="14">
        <f>IF($A219="","",IFERROR(ROUND($J219*$L219,2),0))</f>
        <v/>
      </c>
      <c r="N219" s="14">
        <f>IF($A219="","",IFERROR(ROUND($K219*$L219,2),0))</f>
        <v/>
      </c>
      <c r="O219" s="14">
        <f>IF($A219="","",IFERROR($H219+$J219+$K219,0))</f>
        <v/>
      </c>
      <c r="P219" s="11" t="n"/>
      <c r="Q219" s="22" t="n"/>
      <c r="R219" s="16">
        <f>IF($A219="","",IF($P219="","À attribuer",IF($Q219="","À réclamer","Réclamé")))</f>
        <v/>
      </c>
      <c r="S219" s="16">
        <f>IF($A219="","",IF($D219="","PIÈCE MANQUANTE",IF(COUNTIF($D$6:$D$505,$D219)&gt;1,"DOUBLON","OK")))</f>
        <v/>
      </c>
      <c r="T219" s="14">
        <f>IF($A219="","",IFERROR($O219-($H219+$J219+$K219),0))</f>
        <v/>
      </c>
    </row>
    <row r="220">
      <c r="A220" s="11" t="n"/>
      <c r="B220" s="22" t="n"/>
      <c r="C220" s="11" t="n"/>
      <c r="D220" s="11" t="n"/>
      <c r="E220" s="11" t="n"/>
      <c r="F220" s="11" t="n"/>
      <c r="G220" s="11" t="n"/>
      <c r="H220" s="13" t="n"/>
      <c r="I220" s="11" t="n"/>
      <c r="J220" s="14">
        <f>IF($A220="","",IFERROR(ROUND($H220*VLOOKUP($I220,'Paramètres'!$A$6:$D$9,3,FALSE),2),0))</f>
        <v/>
      </c>
      <c r="K220" s="14">
        <f>IF($A220="","",IFERROR(ROUND($H220*VLOOKUP($I220,'Paramètres'!$A$6:$D$9,4,FALSE),2),0))</f>
        <v/>
      </c>
      <c r="L220" s="15" t="n"/>
      <c r="M220" s="14">
        <f>IF($A220="","",IFERROR(ROUND($J220*$L220,2),0))</f>
        <v/>
      </c>
      <c r="N220" s="14">
        <f>IF($A220="","",IFERROR(ROUND($K220*$L220,2),0))</f>
        <v/>
      </c>
      <c r="O220" s="14">
        <f>IF($A220="","",IFERROR($H220+$J220+$K220,0))</f>
        <v/>
      </c>
      <c r="P220" s="11" t="n"/>
      <c r="Q220" s="22" t="n"/>
      <c r="R220" s="16">
        <f>IF($A220="","",IF($P220="","À attribuer",IF($Q220="","À réclamer","Réclamé")))</f>
        <v/>
      </c>
      <c r="S220" s="16">
        <f>IF($A220="","",IF($D220="","PIÈCE MANQUANTE",IF(COUNTIF($D$6:$D$505,$D220)&gt;1,"DOUBLON","OK")))</f>
        <v/>
      </c>
      <c r="T220" s="14">
        <f>IF($A220="","",IFERROR($O220-($H220+$J220+$K220),0))</f>
        <v/>
      </c>
    </row>
    <row r="221">
      <c r="A221" s="11" t="n"/>
      <c r="B221" s="22" t="n"/>
      <c r="C221" s="11" t="n"/>
      <c r="D221" s="11" t="n"/>
      <c r="E221" s="11" t="n"/>
      <c r="F221" s="11" t="n"/>
      <c r="G221" s="11" t="n"/>
      <c r="H221" s="13" t="n"/>
      <c r="I221" s="11" t="n"/>
      <c r="J221" s="14">
        <f>IF($A221="","",IFERROR(ROUND($H221*VLOOKUP($I221,'Paramètres'!$A$6:$D$9,3,FALSE),2),0))</f>
        <v/>
      </c>
      <c r="K221" s="14">
        <f>IF($A221="","",IFERROR(ROUND($H221*VLOOKUP($I221,'Paramètres'!$A$6:$D$9,4,FALSE),2),0))</f>
        <v/>
      </c>
      <c r="L221" s="15" t="n"/>
      <c r="M221" s="14">
        <f>IF($A221="","",IFERROR(ROUND($J221*$L221,2),0))</f>
        <v/>
      </c>
      <c r="N221" s="14">
        <f>IF($A221="","",IFERROR(ROUND($K221*$L221,2),0))</f>
        <v/>
      </c>
      <c r="O221" s="14">
        <f>IF($A221="","",IFERROR($H221+$J221+$K221,0))</f>
        <v/>
      </c>
      <c r="P221" s="11" t="n"/>
      <c r="Q221" s="22" t="n"/>
      <c r="R221" s="16">
        <f>IF($A221="","",IF($P221="","À attribuer",IF($Q221="","À réclamer","Réclamé")))</f>
        <v/>
      </c>
      <c r="S221" s="16">
        <f>IF($A221="","",IF($D221="","PIÈCE MANQUANTE",IF(COUNTIF($D$6:$D$505,$D221)&gt;1,"DOUBLON","OK")))</f>
        <v/>
      </c>
      <c r="T221" s="14">
        <f>IF($A221="","",IFERROR($O221-($H221+$J221+$K221),0))</f>
        <v/>
      </c>
    </row>
    <row r="222">
      <c r="A222" s="11" t="n"/>
      <c r="B222" s="22" t="n"/>
      <c r="C222" s="11" t="n"/>
      <c r="D222" s="11" t="n"/>
      <c r="E222" s="11" t="n"/>
      <c r="F222" s="11" t="n"/>
      <c r="G222" s="11" t="n"/>
      <c r="H222" s="13" t="n"/>
      <c r="I222" s="11" t="n"/>
      <c r="J222" s="14">
        <f>IF($A222="","",IFERROR(ROUND($H222*VLOOKUP($I222,'Paramètres'!$A$6:$D$9,3,FALSE),2),0))</f>
        <v/>
      </c>
      <c r="K222" s="14">
        <f>IF($A222="","",IFERROR(ROUND($H222*VLOOKUP($I222,'Paramètres'!$A$6:$D$9,4,FALSE),2),0))</f>
        <v/>
      </c>
      <c r="L222" s="15" t="n"/>
      <c r="M222" s="14">
        <f>IF($A222="","",IFERROR(ROUND($J222*$L222,2),0))</f>
        <v/>
      </c>
      <c r="N222" s="14">
        <f>IF($A222="","",IFERROR(ROUND($K222*$L222,2),0))</f>
        <v/>
      </c>
      <c r="O222" s="14">
        <f>IF($A222="","",IFERROR($H222+$J222+$K222,0))</f>
        <v/>
      </c>
      <c r="P222" s="11" t="n"/>
      <c r="Q222" s="22" t="n"/>
      <c r="R222" s="16">
        <f>IF($A222="","",IF($P222="","À attribuer",IF($Q222="","À réclamer","Réclamé")))</f>
        <v/>
      </c>
      <c r="S222" s="16">
        <f>IF($A222="","",IF($D222="","PIÈCE MANQUANTE",IF(COUNTIF($D$6:$D$505,$D222)&gt;1,"DOUBLON","OK")))</f>
        <v/>
      </c>
      <c r="T222" s="14">
        <f>IF($A222="","",IFERROR($O222-($H222+$J222+$K222),0))</f>
        <v/>
      </c>
    </row>
    <row r="223">
      <c r="A223" s="11" t="n"/>
      <c r="B223" s="22" t="n"/>
      <c r="C223" s="11" t="n"/>
      <c r="D223" s="11" t="n"/>
      <c r="E223" s="11" t="n"/>
      <c r="F223" s="11" t="n"/>
      <c r="G223" s="11" t="n"/>
      <c r="H223" s="13" t="n"/>
      <c r="I223" s="11" t="n"/>
      <c r="J223" s="14">
        <f>IF($A223="","",IFERROR(ROUND($H223*VLOOKUP($I223,'Paramètres'!$A$6:$D$9,3,FALSE),2),0))</f>
        <v/>
      </c>
      <c r="K223" s="14">
        <f>IF($A223="","",IFERROR(ROUND($H223*VLOOKUP($I223,'Paramètres'!$A$6:$D$9,4,FALSE),2),0))</f>
        <v/>
      </c>
      <c r="L223" s="15" t="n"/>
      <c r="M223" s="14">
        <f>IF($A223="","",IFERROR(ROUND($J223*$L223,2),0))</f>
        <v/>
      </c>
      <c r="N223" s="14">
        <f>IF($A223="","",IFERROR(ROUND($K223*$L223,2),0))</f>
        <v/>
      </c>
      <c r="O223" s="14">
        <f>IF($A223="","",IFERROR($H223+$J223+$K223,0))</f>
        <v/>
      </c>
      <c r="P223" s="11" t="n"/>
      <c r="Q223" s="22" t="n"/>
      <c r="R223" s="16">
        <f>IF($A223="","",IF($P223="","À attribuer",IF($Q223="","À réclamer","Réclamé")))</f>
        <v/>
      </c>
      <c r="S223" s="16">
        <f>IF($A223="","",IF($D223="","PIÈCE MANQUANTE",IF(COUNTIF($D$6:$D$505,$D223)&gt;1,"DOUBLON","OK")))</f>
        <v/>
      </c>
      <c r="T223" s="14">
        <f>IF($A223="","",IFERROR($O223-($H223+$J223+$K223),0))</f>
        <v/>
      </c>
    </row>
    <row r="224">
      <c r="A224" s="11" t="n"/>
      <c r="B224" s="22" t="n"/>
      <c r="C224" s="11" t="n"/>
      <c r="D224" s="11" t="n"/>
      <c r="E224" s="11" t="n"/>
      <c r="F224" s="11" t="n"/>
      <c r="G224" s="11" t="n"/>
      <c r="H224" s="13" t="n"/>
      <c r="I224" s="11" t="n"/>
      <c r="J224" s="14">
        <f>IF($A224="","",IFERROR(ROUND($H224*VLOOKUP($I224,'Paramètres'!$A$6:$D$9,3,FALSE),2),0))</f>
        <v/>
      </c>
      <c r="K224" s="14">
        <f>IF($A224="","",IFERROR(ROUND($H224*VLOOKUP($I224,'Paramètres'!$A$6:$D$9,4,FALSE),2),0))</f>
        <v/>
      </c>
      <c r="L224" s="15" t="n"/>
      <c r="M224" s="14">
        <f>IF($A224="","",IFERROR(ROUND($J224*$L224,2),0))</f>
        <v/>
      </c>
      <c r="N224" s="14">
        <f>IF($A224="","",IFERROR(ROUND($K224*$L224,2),0))</f>
        <v/>
      </c>
      <c r="O224" s="14">
        <f>IF($A224="","",IFERROR($H224+$J224+$K224,0))</f>
        <v/>
      </c>
      <c r="P224" s="11" t="n"/>
      <c r="Q224" s="22" t="n"/>
      <c r="R224" s="16">
        <f>IF($A224="","",IF($P224="","À attribuer",IF($Q224="","À réclamer","Réclamé")))</f>
        <v/>
      </c>
      <c r="S224" s="16">
        <f>IF($A224="","",IF($D224="","PIÈCE MANQUANTE",IF(COUNTIF($D$6:$D$505,$D224)&gt;1,"DOUBLON","OK")))</f>
        <v/>
      </c>
      <c r="T224" s="14">
        <f>IF($A224="","",IFERROR($O224-($H224+$J224+$K224),0))</f>
        <v/>
      </c>
    </row>
    <row r="225">
      <c r="A225" s="11" t="n"/>
      <c r="B225" s="22" t="n"/>
      <c r="C225" s="11" t="n"/>
      <c r="D225" s="11" t="n"/>
      <c r="E225" s="11" t="n"/>
      <c r="F225" s="11" t="n"/>
      <c r="G225" s="11" t="n"/>
      <c r="H225" s="13" t="n"/>
      <c r="I225" s="11" t="n"/>
      <c r="J225" s="14">
        <f>IF($A225="","",IFERROR(ROUND($H225*VLOOKUP($I225,'Paramètres'!$A$6:$D$9,3,FALSE),2),0))</f>
        <v/>
      </c>
      <c r="K225" s="14">
        <f>IF($A225="","",IFERROR(ROUND($H225*VLOOKUP($I225,'Paramètres'!$A$6:$D$9,4,FALSE),2),0))</f>
        <v/>
      </c>
      <c r="L225" s="15" t="n"/>
      <c r="M225" s="14">
        <f>IF($A225="","",IFERROR(ROUND($J225*$L225,2),0))</f>
        <v/>
      </c>
      <c r="N225" s="14">
        <f>IF($A225="","",IFERROR(ROUND($K225*$L225,2),0))</f>
        <v/>
      </c>
      <c r="O225" s="14">
        <f>IF($A225="","",IFERROR($H225+$J225+$K225,0))</f>
        <v/>
      </c>
      <c r="P225" s="11" t="n"/>
      <c r="Q225" s="22" t="n"/>
      <c r="R225" s="16">
        <f>IF($A225="","",IF($P225="","À attribuer",IF($Q225="","À réclamer","Réclamé")))</f>
        <v/>
      </c>
      <c r="S225" s="16">
        <f>IF($A225="","",IF($D225="","PIÈCE MANQUANTE",IF(COUNTIF($D$6:$D$505,$D225)&gt;1,"DOUBLON","OK")))</f>
        <v/>
      </c>
      <c r="T225" s="14">
        <f>IF($A225="","",IFERROR($O225-($H225+$J225+$K225),0))</f>
        <v/>
      </c>
    </row>
    <row r="226">
      <c r="A226" s="11" t="n"/>
      <c r="B226" s="22" t="n"/>
      <c r="C226" s="11" t="n"/>
      <c r="D226" s="11" t="n"/>
      <c r="E226" s="11" t="n"/>
      <c r="F226" s="11" t="n"/>
      <c r="G226" s="11" t="n"/>
      <c r="H226" s="13" t="n"/>
      <c r="I226" s="11" t="n"/>
      <c r="J226" s="14">
        <f>IF($A226="","",IFERROR(ROUND($H226*VLOOKUP($I226,'Paramètres'!$A$6:$D$9,3,FALSE),2),0))</f>
        <v/>
      </c>
      <c r="K226" s="14">
        <f>IF($A226="","",IFERROR(ROUND($H226*VLOOKUP($I226,'Paramètres'!$A$6:$D$9,4,FALSE),2),0))</f>
        <v/>
      </c>
      <c r="L226" s="15" t="n"/>
      <c r="M226" s="14">
        <f>IF($A226="","",IFERROR(ROUND($J226*$L226,2),0))</f>
        <v/>
      </c>
      <c r="N226" s="14">
        <f>IF($A226="","",IFERROR(ROUND($K226*$L226,2),0))</f>
        <v/>
      </c>
      <c r="O226" s="14">
        <f>IF($A226="","",IFERROR($H226+$J226+$K226,0))</f>
        <v/>
      </c>
      <c r="P226" s="11" t="n"/>
      <c r="Q226" s="22" t="n"/>
      <c r="R226" s="16">
        <f>IF($A226="","",IF($P226="","À attribuer",IF($Q226="","À réclamer","Réclamé")))</f>
        <v/>
      </c>
      <c r="S226" s="16">
        <f>IF($A226="","",IF($D226="","PIÈCE MANQUANTE",IF(COUNTIF($D$6:$D$505,$D226)&gt;1,"DOUBLON","OK")))</f>
        <v/>
      </c>
      <c r="T226" s="14">
        <f>IF($A226="","",IFERROR($O226-($H226+$J226+$K226),0))</f>
        <v/>
      </c>
    </row>
    <row r="227">
      <c r="A227" s="11" t="n"/>
      <c r="B227" s="22" t="n"/>
      <c r="C227" s="11" t="n"/>
      <c r="D227" s="11" t="n"/>
      <c r="E227" s="11" t="n"/>
      <c r="F227" s="11" t="n"/>
      <c r="G227" s="11" t="n"/>
      <c r="H227" s="13" t="n"/>
      <c r="I227" s="11" t="n"/>
      <c r="J227" s="14">
        <f>IF($A227="","",IFERROR(ROUND($H227*VLOOKUP($I227,'Paramètres'!$A$6:$D$9,3,FALSE),2),0))</f>
        <v/>
      </c>
      <c r="K227" s="14">
        <f>IF($A227="","",IFERROR(ROUND($H227*VLOOKUP($I227,'Paramètres'!$A$6:$D$9,4,FALSE),2),0))</f>
        <v/>
      </c>
      <c r="L227" s="15" t="n"/>
      <c r="M227" s="14">
        <f>IF($A227="","",IFERROR(ROUND($J227*$L227,2),0))</f>
        <v/>
      </c>
      <c r="N227" s="14">
        <f>IF($A227="","",IFERROR(ROUND($K227*$L227,2),0))</f>
        <v/>
      </c>
      <c r="O227" s="14">
        <f>IF($A227="","",IFERROR($H227+$J227+$K227,0))</f>
        <v/>
      </c>
      <c r="P227" s="11" t="n"/>
      <c r="Q227" s="22" t="n"/>
      <c r="R227" s="16">
        <f>IF($A227="","",IF($P227="","À attribuer",IF($Q227="","À réclamer","Réclamé")))</f>
        <v/>
      </c>
      <c r="S227" s="16">
        <f>IF($A227="","",IF($D227="","PIÈCE MANQUANTE",IF(COUNTIF($D$6:$D$505,$D227)&gt;1,"DOUBLON","OK")))</f>
        <v/>
      </c>
      <c r="T227" s="14">
        <f>IF($A227="","",IFERROR($O227-($H227+$J227+$K227),0))</f>
        <v/>
      </c>
    </row>
    <row r="228">
      <c r="A228" s="11" t="n"/>
      <c r="B228" s="22" t="n"/>
      <c r="C228" s="11" t="n"/>
      <c r="D228" s="11" t="n"/>
      <c r="E228" s="11" t="n"/>
      <c r="F228" s="11" t="n"/>
      <c r="G228" s="11" t="n"/>
      <c r="H228" s="13" t="n"/>
      <c r="I228" s="11" t="n"/>
      <c r="J228" s="14">
        <f>IF($A228="","",IFERROR(ROUND($H228*VLOOKUP($I228,'Paramètres'!$A$6:$D$9,3,FALSE),2),0))</f>
        <v/>
      </c>
      <c r="K228" s="14">
        <f>IF($A228="","",IFERROR(ROUND($H228*VLOOKUP($I228,'Paramètres'!$A$6:$D$9,4,FALSE),2),0))</f>
        <v/>
      </c>
      <c r="L228" s="15" t="n"/>
      <c r="M228" s="14">
        <f>IF($A228="","",IFERROR(ROUND($J228*$L228,2),0))</f>
        <v/>
      </c>
      <c r="N228" s="14">
        <f>IF($A228="","",IFERROR(ROUND($K228*$L228,2),0))</f>
        <v/>
      </c>
      <c r="O228" s="14">
        <f>IF($A228="","",IFERROR($H228+$J228+$K228,0))</f>
        <v/>
      </c>
      <c r="P228" s="11" t="n"/>
      <c r="Q228" s="22" t="n"/>
      <c r="R228" s="16">
        <f>IF($A228="","",IF($P228="","À attribuer",IF($Q228="","À réclamer","Réclamé")))</f>
        <v/>
      </c>
      <c r="S228" s="16">
        <f>IF($A228="","",IF($D228="","PIÈCE MANQUANTE",IF(COUNTIF($D$6:$D$505,$D228)&gt;1,"DOUBLON","OK")))</f>
        <v/>
      </c>
      <c r="T228" s="14">
        <f>IF($A228="","",IFERROR($O228-($H228+$J228+$K228),0))</f>
        <v/>
      </c>
    </row>
    <row r="229">
      <c r="A229" s="11" t="n"/>
      <c r="B229" s="22" t="n"/>
      <c r="C229" s="11" t="n"/>
      <c r="D229" s="11" t="n"/>
      <c r="E229" s="11" t="n"/>
      <c r="F229" s="11" t="n"/>
      <c r="G229" s="11" t="n"/>
      <c r="H229" s="13" t="n"/>
      <c r="I229" s="11" t="n"/>
      <c r="J229" s="14">
        <f>IF($A229="","",IFERROR(ROUND($H229*VLOOKUP($I229,'Paramètres'!$A$6:$D$9,3,FALSE),2),0))</f>
        <v/>
      </c>
      <c r="K229" s="14">
        <f>IF($A229="","",IFERROR(ROUND($H229*VLOOKUP($I229,'Paramètres'!$A$6:$D$9,4,FALSE),2),0))</f>
        <v/>
      </c>
      <c r="L229" s="15" t="n"/>
      <c r="M229" s="14">
        <f>IF($A229="","",IFERROR(ROUND($J229*$L229,2),0))</f>
        <v/>
      </c>
      <c r="N229" s="14">
        <f>IF($A229="","",IFERROR(ROUND($K229*$L229,2),0))</f>
        <v/>
      </c>
      <c r="O229" s="14">
        <f>IF($A229="","",IFERROR($H229+$J229+$K229,0))</f>
        <v/>
      </c>
      <c r="P229" s="11" t="n"/>
      <c r="Q229" s="22" t="n"/>
      <c r="R229" s="16">
        <f>IF($A229="","",IF($P229="","À attribuer",IF($Q229="","À réclamer","Réclamé")))</f>
        <v/>
      </c>
      <c r="S229" s="16">
        <f>IF($A229="","",IF($D229="","PIÈCE MANQUANTE",IF(COUNTIF($D$6:$D$505,$D229)&gt;1,"DOUBLON","OK")))</f>
        <v/>
      </c>
      <c r="T229" s="14">
        <f>IF($A229="","",IFERROR($O229-($H229+$J229+$K229),0))</f>
        <v/>
      </c>
    </row>
    <row r="230">
      <c r="A230" s="11" t="n"/>
      <c r="B230" s="22" t="n"/>
      <c r="C230" s="11" t="n"/>
      <c r="D230" s="11" t="n"/>
      <c r="E230" s="11" t="n"/>
      <c r="F230" s="11" t="n"/>
      <c r="G230" s="11" t="n"/>
      <c r="H230" s="13" t="n"/>
      <c r="I230" s="11" t="n"/>
      <c r="J230" s="14">
        <f>IF($A230="","",IFERROR(ROUND($H230*VLOOKUP($I230,'Paramètres'!$A$6:$D$9,3,FALSE),2),0))</f>
        <v/>
      </c>
      <c r="K230" s="14">
        <f>IF($A230="","",IFERROR(ROUND($H230*VLOOKUP($I230,'Paramètres'!$A$6:$D$9,4,FALSE),2),0))</f>
        <v/>
      </c>
      <c r="L230" s="15" t="n"/>
      <c r="M230" s="14">
        <f>IF($A230="","",IFERROR(ROUND($J230*$L230,2),0))</f>
        <v/>
      </c>
      <c r="N230" s="14">
        <f>IF($A230="","",IFERROR(ROUND($K230*$L230,2),0))</f>
        <v/>
      </c>
      <c r="O230" s="14">
        <f>IF($A230="","",IFERROR($H230+$J230+$K230,0))</f>
        <v/>
      </c>
      <c r="P230" s="11" t="n"/>
      <c r="Q230" s="22" t="n"/>
      <c r="R230" s="16">
        <f>IF($A230="","",IF($P230="","À attribuer",IF($Q230="","À réclamer","Réclamé")))</f>
        <v/>
      </c>
      <c r="S230" s="16">
        <f>IF($A230="","",IF($D230="","PIÈCE MANQUANTE",IF(COUNTIF($D$6:$D$505,$D230)&gt;1,"DOUBLON","OK")))</f>
        <v/>
      </c>
      <c r="T230" s="14">
        <f>IF($A230="","",IFERROR($O230-($H230+$J230+$K230),0))</f>
        <v/>
      </c>
    </row>
    <row r="231">
      <c r="A231" s="11" t="n"/>
      <c r="B231" s="22" t="n"/>
      <c r="C231" s="11" t="n"/>
      <c r="D231" s="11" t="n"/>
      <c r="E231" s="11" t="n"/>
      <c r="F231" s="11" t="n"/>
      <c r="G231" s="11" t="n"/>
      <c r="H231" s="13" t="n"/>
      <c r="I231" s="11" t="n"/>
      <c r="J231" s="14">
        <f>IF($A231="","",IFERROR(ROUND($H231*VLOOKUP($I231,'Paramètres'!$A$6:$D$9,3,FALSE),2),0))</f>
        <v/>
      </c>
      <c r="K231" s="14">
        <f>IF($A231="","",IFERROR(ROUND($H231*VLOOKUP($I231,'Paramètres'!$A$6:$D$9,4,FALSE),2),0))</f>
        <v/>
      </c>
      <c r="L231" s="15" t="n"/>
      <c r="M231" s="14">
        <f>IF($A231="","",IFERROR(ROUND($J231*$L231,2),0))</f>
        <v/>
      </c>
      <c r="N231" s="14">
        <f>IF($A231="","",IFERROR(ROUND($K231*$L231,2),0))</f>
        <v/>
      </c>
      <c r="O231" s="14">
        <f>IF($A231="","",IFERROR($H231+$J231+$K231,0))</f>
        <v/>
      </c>
      <c r="P231" s="11" t="n"/>
      <c r="Q231" s="22" t="n"/>
      <c r="R231" s="16">
        <f>IF($A231="","",IF($P231="","À attribuer",IF($Q231="","À réclamer","Réclamé")))</f>
        <v/>
      </c>
      <c r="S231" s="16">
        <f>IF($A231="","",IF($D231="","PIÈCE MANQUANTE",IF(COUNTIF($D$6:$D$505,$D231)&gt;1,"DOUBLON","OK")))</f>
        <v/>
      </c>
      <c r="T231" s="14">
        <f>IF($A231="","",IFERROR($O231-($H231+$J231+$K231),0))</f>
        <v/>
      </c>
    </row>
    <row r="232">
      <c r="A232" s="11" t="n"/>
      <c r="B232" s="22" t="n"/>
      <c r="C232" s="11" t="n"/>
      <c r="D232" s="11" t="n"/>
      <c r="E232" s="11" t="n"/>
      <c r="F232" s="11" t="n"/>
      <c r="G232" s="11" t="n"/>
      <c r="H232" s="13" t="n"/>
      <c r="I232" s="11" t="n"/>
      <c r="J232" s="14">
        <f>IF($A232="","",IFERROR(ROUND($H232*VLOOKUP($I232,'Paramètres'!$A$6:$D$9,3,FALSE),2),0))</f>
        <v/>
      </c>
      <c r="K232" s="14">
        <f>IF($A232="","",IFERROR(ROUND($H232*VLOOKUP($I232,'Paramètres'!$A$6:$D$9,4,FALSE),2),0))</f>
        <v/>
      </c>
      <c r="L232" s="15" t="n"/>
      <c r="M232" s="14">
        <f>IF($A232="","",IFERROR(ROUND($J232*$L232,2),0))</f>
        <v/>
      </c>
      <c r="N232" s="14">
        <f>IF($A232="","",IFERROR(ROUND($K232*$L232,2),0))</f>
        <v/>
      </c>
      <c r="O232" s="14">
        <f>IF($A232="","",IFERROR($H232+$J232+$K232,0))</f>
        <v/>
      </c>
      <c r="P232" s="11" t="n"/>
      <c r="Q232" s="22" t="n"/>
      <c r="R232" s="16">
        <f>IF($A232="","",IF($P232="","À attribuer",IF($Q232="","À réclamer","Réclamé")))</f>
        <v/>
      </c>
      <c r="S232" s="16">
        <f>IF($A232="","",IF($D232="","PIÈCE MANQUANTE",IF(COUNTIF($D$6:$D$505,$D232)&gt;1,"DOUBLON","OK")))</f>
        <v/>
      </c>
      <c r="T232" s="14">
        <f>IF($A232="","",IFERROR($O232-($H232+$J232+$K232),0))</f>
        <v/>
      </c>
    </row>
    <row r="233">
      <c r="A233" s="11" t="n"/>
      <c r="B233" s="22" t="n"/>
      <c r="C233" s="11" t="n"/>
      <c r="D233" s="11" t="n"/>
      <c r="E233" s="11" t="n"/>
      <c r="F233" s="11" t="n"/>
      <c r="G233" s="11" t="n"/>
      <c r="H233" s="13" t="n"/>
      <c r="I233" s="11" t="n"/>
      <c r="J233" s="14">
        <f>IF($A233="","",IFERROR(ROUND($H233*VLOOKUP($I233,'Paramètres'!$A$6:$D$9,3,FALSE),2),0))</f>
        <v/>
      </c>
      <c r="K233" s="14">
        <f>IF($A233="","",IFERROR(ROUND($H233*VLOOKUP($I233,'Paramètres'!$A$6:$D$9,4,FALSE),2),0))</f>
        <v/>
      </c>
      <c r="L233" s="15" t="n"/>
      <c r="M233" s="14">
        <f>IF($A233="","",IFERROR(ROUND($J233*$L233,2),0))</f>
        <v/>
      </c>
      <c r="N233" s="14">
        <f>IF($A233="","",IFERROR(ROUND($K233*$L233,2),0))</f>
        <v/>
      </c>
      <c r="O233" s="14">
        <f>IF($A233="","",IFERROR($H233+$J233+$K233,0))</f>
        <v/>
      </c>
      <c r="P233" s="11" t="n"/>
      <c r="Q233" s="22" t="n"/>
      <c r="R233" s="16">
        <f>IF($A233="","",IF($P233="","À attribuer",IF($Q233="","À réclamer","Réclamé")))</f>
        <v/>
      </c>
      <c r="S233" s="16">
        <f>IF($A233="","",IF($D233="","PIÈCE MANQUANTE",IF(COUNTIF($D$6:$D$505,$D233)&gt;1,"DOUBLON","OK")))</f>
        <v/>
      </c>
      <c r="T233" s="14">
        <f>IF($A233="","",IFERROR($O233-($H233+$J233+$K233),0))</f>
        <v/>
      </c>
    </row>
    <row r="234">
      <c r="A234" s="11" t="n"/>
      <c r="B234" s="22" t="n"/>
      <c r="C234" s="11" t="n"/>
      <c r="D234" s="11" t="n"/>
      <c r="E234" s="11" t="n"/>
      <c r="F234" s="11" t="n"/>
      <c r="G234" s="11" t="n"/>
      <c r="H234" s="13" t="n"/>
      <c r="I234" s="11" t="n"/>
      <c r="J234" s="14">
        <f>IF($A234="","",IFERROR(ROUND($H234*VLOOKUP($I234,'Paramètres'!$A$6:$D$9,3,FALSE),2),0))</f>
        <v/>
      </c>
      <c r="K234" s="14">
        <f>IF($A234="","",IFERROR(ROUND($H234*VLOOKUP($I234,'Paramètres'!$A$6:$D$9,4,FALSE),2),0))</f>
        <v/>
      </c>
      <c r="L234" s="15" t="n"/>
      <c r="M234" s="14">
        <f>IF($A234="","",IFERROR(ROUND($J234*$L234,2),0))</f>
        <v/>
      </c>
      <c r="N234" s="14">
        <f>IF($A234="","",IFERROR(ROUND($K234*$L234,2),0))</f>
        <v/>
      </c>
      <c r="O234" s="14">
        <f>IF($A234="","",IFERROR($H234+$J234+$K234,0))</f>
        <v/>
      </c>
      <c r="P234" s="11" t="n"/>
      <c r="Q234" s="22" t="n"/>
      <c r="R234" s="16">
        <f>IF($A234="","",IF($P234="","À attribuer",IF($Q234="","À réclamer","Réclamé")))</f>
        <v/>
      </c>
      <c r="S234" s="16">
        <f>IF($A234="","",IF($D234="","PIÈCE MANQUANTE",IF(COUNTIF($D$6:$D$505,$D234)&gt;1,"DOUBLON","OK")))</f>
        <v/>
      </c>
      <c r="T234" s="14">
        <f>IF($A234="","",IFERROR($O234-($H234+$J234+$K234),0))</f>
        <v/>
      </c>
    </row>
    <row r="235">
      <c r="A235" s="11" t="n"/>
      <c r="B235" s="22" t="n"/>
      <c r="C235" s="11" t="n"/>
      <c r="D235" s="11" t="n"/>
      <c r="E235" s="11" t="n"/>
      <c r="F235" s="11" t="n"/>
      <c r="G235" s="11" t="n"/>
      <c r="H235" s="13" t="n"/>
      <c r="I235" s="11" t="n"/>
      <c r="J235" s="14">
        <f>IF($A235="","",IFERROR(ROUND($H235*VLOOKUP($I235,'Paramètres'!$A$6:$D$9,3,FALSE),2),0))</f>
        <v/>
      </c>
      <c r="K235" s="14">
        <f>IF($A235="","",IFERROR(ROUND($H235*VLOOKUP($I235,'Paramètres'!$A$6:$D$9,4,FALSE),2),0))</f>
        <v/>
      </c>
      <c r="L235" s="15" t="n"/>
      <c r="M235" s="14">
        <f>IF($A235="","",IFERROR(ROUND($J235*$L235,2),0))</f>
        <v/>
      </c>
      <c r="N235" s="14">
        <f>IF($A235="","",IFERROR(ROUND($K235*$L235,2),0))</f>
        <v/>
      </c>
      <c r="O235" s="14">
        <f>IF($A235="","",IFERROR($H235+$J235+$K235,0))</f>
        <v/>
      </c>
      <c r="P235" s="11" t="n"/>
      <c r="Q235" s="22" t="n"/>
      <c r="R235" s="16">
        <f>IF($A235="","",IF($P235="","À attribuer",IF($Q235="","À réclamer","Réclamé")))</f>
        <v/>
      </c>
      <c r="S235" s="16">
        <f>IF($A235="","",IF($D235="","PIÈCE MANQUANTE",IF(COUNTIF($D$6:$D$505,$D235)&gt;1,"DOUBLON","OK")))</f>
        <v/>
      </c>
      <c r="T235" s="14">
        <f>IF($A235="","",IFERROR($O235-($H235+$J235+$K235),0))</f>
        <v/>
      </c>
    </row>
    <row r="236">
      <c r="A236" s="11" t="n"/>
      <c r="B236" s="22" t="n"/>
      <c r="C236" s="11" t="n"/>
      <c r="D236" s="11" t="n"/>
      <c r="E236" s="11" t="n"/>
      <c r="F236" s="11" t="n"/>
      <c r="G236" s="11" t="n"/>
      <c r="H236" s="13" t="n"/>
      <c r="I236" s="11" t="n"/>
      <c r="J236" s="14">
        <f>IF($A236="","",IFERROR(ROUND($H236*VLOOKUP($I236,'Paramètres'!$A$6:$D$9,3,FALSE),2),0))</f>
        <v/>
      </c>
      <c r="K236" s="14">
        <f>IF($A236="","",IFERROR(ROUND($H236*VLOOKUP($I236,'Paramètres'!$A$6:$D$9,4,FALSE),2),0))</f>
        <v/>
      </c>
      <c r="L236" s="15" t="n"/>
      <c r="M236" s="14">
        <f>IF($A236="","",IFERROR(ROUND($J236*$L236,2),0))</f>
        <v/>
      </c>
      <c r="N236" s="14">
        <f>IF($A236="","",IFERROR(ROUND($K236*$L236,2),0))</f>
        <v/>
      </c>
      <c r="O236" s="14">
        <f>IF($A236="","",IFERROR($H236+$J236+$K236,0))</f>
        <v/>
      </c>
      <c r="P236" s="11" t="n"/>
      <c r="Q236" s="22" t="n"/>
      <c r="R236" s="16">
        <f>IF($A236="","",IF($P236="","À attribuer",IF($Q236="","À réclamer","Réclamé")))</f>
        <v/>
      </c>
      <c r="S236" s="16">
        <f>IF($A236="","",IF($D236="","PIÈCE MANQUANTE",IF(COUNTIF($D$6:$D$505,$D236)&gt;1,"DOUBLON","OK")))</f>
        <v/>
      </c>
      <c r="T236" s="14">
        <f>IF($A236="","",IFERROR($O236-($H236+$J236+$K236),0))</f>
        <v/>
      </c>
    </row>
    <row r="237">
      <c r="A237" s="11" t="n"/>
      <c r="B237" s="22" t="n"/>
      <c r="C237" s="11" t="n"/>
      <c r="D237" s="11" t="n"/>
      <c r="E237" s="11" t="n"/>
      <c r="F237" s="11" t="n"/>
      <c r="G237" s="11" t="n"/>
      <c r="H237" s="13" t="n"/>
      <c r="I237" s="11" t="n"/>
      <c r="J237" s="14">
        <f>IF($A237="","",IFERROR(ROUND($H237*VLOOKUP($I237,'Paramètres'!$A$6:$D$9,3,FALSE),2),0))</f>
        <v/>
      </c>
      <c r="K237" s="14">
        <f>IF($A237="","",IFERROR(ROUND($H237*VLOOKUP($I237,'Paramètres'!$A$6:$D$9,4,FALSE),2),0))</f>
        <v/>
      </c>
      <c r="L237" s="15" t="n"/>
      <c r="M237" s="14">
        <f>IF($A237="","",IFERROR(ROUND($J237*$L237,2),0))</f>
        <v/>
      </c>
      <c r="N237" s="14">
        <f>IF($A237="","",IFERROR(ROUND($K237*$L237,2),0))</f>
        <v/>
      </c>
      <c r="O237" s="14">
        <f>IF($A237="","",IFERROR($H237+$J237+$K237,0))</f>
        <v/>
      </c>
      <c r="P237" s="11" t="n"/>
      <c r="Q237" s="22" t="n"/>
      <c r="R237" s="16">
        <f>IF($A237="","",IF($P237="","À attribuer",IF($Q237="","À réclamer","Réclamé")))</f>
        <v/>
      </c>
      <c r="S237" s="16">
        <f>IF($A237="","",IF($D237="","PIÈCE MANQUANTE",IF(COUNTIF($D$6:$D$505,$D237)&gt;1,"DOUBLON","OK")))</f>
        <v/>
      </c>
      <c r="T237" s="14">
        <f>IF($A237="","",IFERROR($O237-($H237+$J237+$K237),0))</f>
        <v/>
      </c>
    </row>
    <row r="238">
      <c r="A238" s="11" t="n"/>
      <c r="B238" s="22" t="n"/>
      <c r="C238" s="11" t="n"/>
      <c r="D238" s="11" t="n"/>
      <c r="E238" s="11" t="n"/>
      <c r="F238" s="11" t="n"/>
      <c r="G238" s="11" t="n"/>
      <c r="H238" s="13" t="n"/>
      <c r="I238" s="11" t="n"/>
      <c r="J238" s="14">
        <f>IF($A238="","",IFERROR(ROUND($H238*VLOOKUP($I238,'Paramètres'!$A$6:$D$9,3,FALSE),2),0))</f>
        <v/>
      </c>
      <c r="K238" s="14">
        <f>IF($A238="","",IFERROR(ROUND($H238*VLOOKUP($I238,'Paramètres'!$A$6:$D$9,4,FALSE),2),0))</f>
        <v/>
      </c>
      <c r="L238" s="15" t="n"/>
      <c r="M238" s="14">
        <f>IF($A238="","",IFERROR(ROUND($J238*$L238,2),0))</f>
        <v/>
      </c>
      <c r="N238" s="14">
        <f>IF($A238="","",IFERROR(ROUND($K238*$L238,2),0))</f>
        <v/>
      </c>
      <c r="O238" s="14">
        <f>IF($A238="","",IFERROR($H238+$J238+$K238,0))</f>
        <v/>
      </c>
      <c r="P238" s="11" t="n"/>
      <c r="Q238" s="22" t="n"/>
      <c r="R238" s="16">
        <f>IF($A238="","",IF($P238="","À attribuer",IF($Q238="","À réclamer","Réclamé")))</f>
        <v/>
      </c>
      <c r="S238" s="16">
        <f>IF($A238="","",IF($D238="","PIÈCE MANQUANTE",IF(COUNTIF($D$6:$D$505,$D238)&gt;1,"DOUBLON","OK")))</f>
        <v/>
      </c>
      <c r="T238" s="14">
        <f>IF($A238="","",IFERROR($O238-($H238+$J238+$K238),0))</f>
        <v/>
      </c>
    </row>
    <row r="239">
      <c r="A239" s="11" t="n"/>
      <c r="B239" s="22" t="n"/>
      <c r="C239" s="11" t="n"/>
      <c r="D239" s="11" t="n"/>
      <c r="E239" s="11" t="n"/>
      <c r="F239" s="11" t="n"/>
      <c r="G239" s="11" t="n"/>
      <c r="H239" s="13" t="n"/>
      <c r="I239" s="11" t="n"/>
      <c r="J239" s="14">
        <f>IF($A239="","",IFERROR(ROUND($H239*VLOOKUP($I239,'Paramètres'!$A$6:$D$9,3,FALSE),2),0))</f>
        <v/>
      </c>
      <c r="K239" s="14">
        <f>IF($A239="","",IFERROR(ROUND($H239*VLOOKUP($I239,'Paramètres'!$A$6:$D$9,4,FALSE),2),0))</f>
        <v/>
      </c>
      <c r="L239" s="15" t="n"/>
      <c r="M239" s="14">
        <f>IF($A239="","",IFERROR(ROUND($J239*$L239,2),0))</f>
        <v/>
      </c>
      <c r="N239" s="14">
        <f>IF($A239="","",IFERROR(ROUND($K239*$L239,2),0))</f>
        <v/>
      </c>
      <c r="O239" s="14">
        <f>IF($A239="","",IFERROR($H239+$J239+$K239,0))</f>
        <v/>
      </c>
      <c r="P239" s="11" t="n"/>
      <c r="Q239" s="22" t="n"/>
      <c r="R239" s="16">
        <f>IF($A239="","",IF($P239="","À attribuer",IF($Q239="","À réclamer","Réclamé")))</f>
        <v/>
      </c>
      <c r="S239" s="16">
        <f>IF($A239="","",IF($D239="","PIÈCE MANQUANTE",IF(COUNTIF($D$6:$D$505,$D239)&gt;1,"DOUBLON","OK")))</f>
        <v/>
      </c>
      <c r="T239" s="14">
        <f>IF($A239="","",IFERROR($O239-($H239+$J239+$K239),0))</f>
        <v/>
      </c>
    </row>
    <row r="240">
      <c r="A240" s="11" t="n"/>
      <c r="B240" s="22" t="n"/>
      <c r="C240" s="11" t="n"/>
      <c r="D240" s="11" t="n"/>
      <c r="E240" s="11" t="n"/>
      <c r="F240" s="11" t="n"/>
      <c r="G240" s="11" t="n"/>
      <c r="H240" s="13" t="n"/>
      <c r="I240" s="11" t="n"/>
      <c r="J240" s="14">
        <f>IF($A240="","",IFERROR(ROUND($H240*VLOOKUP($I240,'Paramètres'!$A$6:$D$9,3,FALSE),2),0))</f>
        <v/>
      </c>
      <c r="K240" s="14">
        <f>IF($A240="","",IFERROR(ROUND($H240*VLOOKUP($I240,'Paramètres'!$A$6:$D$9,4,FALSE),2),0))</f>
        <v/>
      </c>
      <c r="L240" s="15" t="n"/>
      <c r="M240" s="14">
        <f>IF($A240="","",IFERROR(ROUND($J240*$L240,2),0))</f>
        <v/>
      </c>
      <c r="N240" s="14">
        <f>IF($A240="","",IFERROR(ROUND($K240*$L240,2),0))</f>
        <v/>
      </c>
      <c r="O240" s="14">
        <f>IF($A240="","",IFERROR($H240+$J240+$K240,0))</f>
        <v/>
      </c>
      <c r="P240" s="11" t="n"/>
      <c r="Q240" s="22" t="n"/>
      <c r="R240" s="16">
        <f>IF($A240="","",IF($P240="","À attribuer",IF($Q240="","À réclamer","Réclamé")))</f>
        <v/>
      </c>
      <c r="S240" s="16">
        <f>IF($A240="","",IF($D240="","PIÈCE MANQUANTE",IF(COUNTIF($D$6:$D$505,$D240)&gt;1,"DOUBLON","OK")))</f>
        <v/>
      </c>
      <c r="T240" s="14">
        <f>IF($A240="","",IFERROR($O240-($H240+$J240+$K240),0))</f>
        <v/>
      </c>
    </row>
    <row r="241">
      <c r="A241" s="11" t="n"/>
      <c r="B241" s="22" t="n"/>
      <c r="C241" s="11" t="n"/>
      <c r="D241" s="11" t="n"/>
      <c r="E241" s="11" t="n"/>
      <c r="F241" s="11" t="n"/>
      <c r="G241" s="11" t="n"/>
      <c r="H241" s="13" t="n"/>
      <c r="I241" s="11" t="n"/>
      <c r="J241" s="14">
        <f>IF($A241="","",IFERROR(ROUND($H241*VLOOKUP($I241,'Paramètres'!$A$6:$D$9,3,FALSE),2),0))</f>
        <v/>
      </c>
      <c r="K241" s="14">
        <f>IF($A241="","",IFERROR(ROUND($H241*VLOOKUP($I241,'Paramètres'!$A$6:$D$9,4,FALSE),2),0))</f>
        <v/>
      </c>
      <c r="L241" s="15" t="n"/>
      <c r="M241" s="14">
        <f>IF($A241="","",IFERROR(ROUND($J241*$L241,2),0))</f>
        <v/>
      </c>
      <c r="N241" s="14">
        <f>IF($A241="","",IFERROR(ROUND($K241*$L241,2),0))</f>
        <v/>
      </c>
      <c r="O241" s="14">
        <f>IF($A241="","",IFERROR($H241+$J241+$K241,0))</f>
        <v/>
      </c>
      <c r="P241" s="11" t="n"/>
      <c r="Q241" s="22" t="n"/>
      <c r="R241" s="16">
        <f>IF($A241="","",IF($P241="","À attribuer",IF($Q241="","À réclamer","Réclamé")))</f>
        <v/>
      </c>
      <c r="S241" s="16">
        <f>IF($A241="","",IF($D241="","PIÈCE MANQUANTE",IF(COUNTIF($D$6:$D$505,$D241)&gt;1,"DOUBLON","OK")))</f>
        <v/>
      </c>
      <c r="T241" s="14">
        <f>IF($A241="","",IFERROR($O241-($H241+$J241+$K241),0))</f>
        <v/>
      </c>
    </row>
    <row r="242">
      <c r="A242" s="11" t="n"/>
      <c r="B242" s="22" t="n"/>
      <c r="C242" s="11" t="n"/>
      <c r="D242" s="11" t="n"/>
      <c r="E242" s="11" t="n"/>
      <c r="F242" s="11" t="n"/>
      <c r="G242" s="11" t="n"/>
      <c r="H242" s="13" t="n"/>
      <c r="I242" s="11" t="n"/>
      <c r="J242" s="14">
        <f>IF($A242="","",IFERROR(ROUND($H242*VLOOKUP($I242,'Paramètres'!$A$6:$D$9,3,FALSE),2),0))</f>
        <v/>
      </c>
      <c r="K242" s="14">
        <f>IF($A242="","",IFERROR(ROUND($H242*VLOOKUP($I242,'Paramètres'!$A$6:$D$9,4,FALSE),2),0))</f>
        <v/>
      </c>
      <c r="L242" s="15" t="n"/>
      <c r="M242" s="14">
        <f>IF($A242="","",IFERROR(ROUND($J242*$L242,2),0))</f>
        <v/>
      </c>
      <c r="N242" s="14">
        <f>IF($A242="","",IFERROR(ROUND($K242*$L242,2),0))</f>
        <v/>
      </c>
      <c r="O242" s="14">
        <f>IF($A242="","",IFERROR($H242+$J242+$K242,0))</f>
        <v/>
      </c>
      <c r="P242" s="11" t="n"/>
      <c r="Q242" s="22" t="n"/>
      <c r="R242" s="16">
        <f>IF($A242="","",IF($P242="","À attribuer",IF($Q242="","À réclamer","Réclamé")))</f>
        <v/>
      </c>
      <c r="S242" s="16">
        <f>IF($A242="","",IF($D242="","PIÈCE MANQUANTE",IF(COUNTIF($D$6:$D$505,$D242)&gt;1,"DOUBLON","OK")))</f>
        <v/>
      </c>
      <c r="T242" s="14">
        <f>IF($A242="","",IFERROR($O242-($H242+$J242+$K242),0))</f>
        <v/>
      </c>
    </row>
    <row r="243">
      <c r="A243" s="11" t="n"/>
      <c r="B243" s="22" t="n"/>
      <c r="C243" s="11" t="n"/>
      <c r="D243" s="11" t="n"/>
      <c r="E243" s="11" t="n"/>
      <c r="F243" s="11" t="n"/>
      <c r="G243" s="11" t="n"/>
      <c r="H243" s="13" t="n"/>
      <c r="I243" s="11" t="n"/>
      <c r="J243" s="14">
        <f>IF($A243="","",IFERROR(ROUND($H243*VLOOKUP($I243,'Paramètres'!$A$6:$D$9,3,FALSE),2),0))</f>
        <v/>
      </c>
      <c r="K243" s="14">
        <f>IF($A243="","",IFERROR(ROUND($H243*VLOOKUP($I243,'Paramètres'!$A$6:$D$9,4,FALSE),2),0))</f>
        <v/>
      </c>
      <c r="L243" s="15" t="n"/>
      <c r="M243" s="14">
        <f>IF($A243="","",IFERROR(ROUND($J243*$L243,2),0))</f>
        <v/>
      </c>
      <c r="N243" s="14">
        <f>IF($A243="","",IFERROR(ROUND($K243*$L243,2),0))</f>
        <v/>
      </c>
      <c r="O243" s="14">
        <f>IF($A243="","",IFERROR($H243+$J243+$K243,0))</f>
        <v/>
      </c>
      <c r="P243" s="11" t="n"/>
      <c r="Q243" s="22" t="n"/>
      <c r="R243" s="16">
        <f>IF($A243="","",IF($P243="","À attribuer",IF($Q243="","À réclamer","Réclamé")))</f>
        <v/>
      </c>
      <c r="S243" s="16">
        <f>IF($A243="","",IF($D243="","PIÈCE MANQUANTE",IF(COUNTIF($D$6:$D$505,$D243)&gt;1,"DOUBLON","OK")))</f>
        <v/>
      </c>
      <c r="T243" s="14">
        <f>IF($A243="","",IFERROR($O243-($H243+$J243+$K243),0))</f>
        <v/>
      </c>
    </row>
    <row r="244">
      <c r="A244" s="11" t="n"/>
      <c r="B244" s="22" t="n"/>
      <c r="C244" s="11" t="n"/>
      <c r="D244" s="11" t="n"/>
      <c r="E244" s="11" t="n"/>
      <c r="F244" s="11" t="n"/>
      <c r="G244" s="11" t="n"/>
      <c r="H244" s="13" t="n"/>
      <c r="I244" s="11" t="n"/>
      <c r="J244" s="14">
        <f>IF($A244="","",IFERROR(ROUND($H244*VLOOKUP($I244,'Paramètres'!$A$6:$D$9,3,FALSE),2),0))</f>
        <v/>
      </c>
      <c r="K244" s="14">
        <f>IF($A244="","",IFERROR(ROUND($H244*VLOOKUP($I244,'Paramètres'!$A$6:$D$9,4,FALSE),2),0))</f>
        <v/>
      </c>
      <c r="L244" s="15" t="n"/>
      <c r="M244" s="14">
        <f>IF($A244="","",IFERROR(ROUND($J244*$L244,2),0))</f>
        <v/>
      </c>
      <c r="N244" s="14">
        <f>IF($A244="","",IFERROR(ROUND($K244*$L244,2),0))</f>
        <v/>
      </c>
      <c r="O244" s="14">
        <f>IF($A244="","",IFERROR($H244+$J244+$K244,0))</f>
        <v/>
      </c>
      <c r="P244" s="11" t="n"/>
      <c r="Q244" s="22" t="n"/>
      <c r="R244" s="16">
        <f>IF($A244="","",IF($P244="","À attribuer",IF($Q244="","À réclamer","Réclamé")))</f>
        <v/>
      </c>
      <c r="S244" s="16">
        <f>IF($A244="","",IF($D244="","PIÈCE MANQUANTE",IF(COUNTIF($D$6:$D$505,$D244)&gt;1,"DOUBLON","OK")))</f>
        <v/>
      </c>
      <c r="T244" s="14">
        <f>IF($A244="","",IFERROR($O244-($H244+$J244+$K244),0))</f>
        <v/>
      </c>
    </row>
    <row r="245">
      <c r="A245" s="11" t="n"/>
      <c r="B245" s="22" t="n"/>
      <c r="C245" s="11" t="n"/>
      <c r="D245" s="11" t="n"/>
      <c r="E245" s="11" t="n"/>
      <c r="F245" s="11" t="n"/>
      <c r="G245" s="11" t="n"/>
      <c r="H245" s="13" t="n"/>
      <c r="I245" s="11" t="n"/>
      <c r="J245" s="14">
        <f>IF($A245="","",IFERROR(ROUND($H245*VLOOKUP($I245,'Paramètres'!$A$6:$D$9,3,FALSE),2),0))</f>
        <v/>
      </c>
      <c r="K245" s="14">
        <f>IF($A245="","",IFERROR(ROUND($H245*VLOOKUP($I245,'Paramètres'!$A$6:$D$9,4,FALSE),2),0))</f>
        <v/>
      </c>
      <c r="L245" s="15" t="n"/>
      <c r="M245" s="14">
        <f>IF($A245="","",IFERROR(ROUND($J245*$L245,2),0))</f>
        <v/>
      </c>
      <c r="N245" s="14">
        <f>IF($A245="","",IFERROR(ROUND($K245*$L245,2),0))</f>
        <v/>
      </c>
      <c r="O245" s="14">
        <f>IF($A245="","",IFERROR($H245+$J245+$K245,0))</f>
        <v/>
      </c>
      <c r="P245" s="11" t="n"/>
      <c r="Q245" s="22" t="n"/>
      <c r="R245" s="16">
        <f>IF($A245="","",IF($P245="","À attribuer",IF($Q245="","À réclamer","Réclamé")))</f>
        <v/>
      </c>
      <c r="S245" s="16">
        <f>IF($A245="","",IF($D245="","PIÈCE MANQUANTE",IF(COUNTIF($D$6:$D$505,$D245)&gt;1,"DOUBLON","OK")))</f>
        <v/>
      </c>
      <c r="T245" s="14">
        <f>IF($A245="","",IFERROR($O245-($H245+$J245+$K245),0))</f>
        <v/>
      </c>
    </row>
    <row r="246">
      <c r="A246" s="11" t="n"/>
      <c r="B246" s="22" t="n"/>
      <c r="C246" s="11" t="n"/>
      <c r="D246" s="11" t="n"/>
      <c r="E246" s="11" t="n"/>
      <c r="F246" s="11" t="n"/>
      <c r="G246" s="11" t="n"/>
      <c r="H246" s="13" t="n"/>
      <c r="I246" s="11" t="n"/>
      <c r="J246" s="14">
        <f>IF($A246="","",IFERROR(ROUND($H246*VLOOKUP($I246,'Paramètres'!$A$6:$D$9,3,FALSE),2),0))</f>
        <v/>
      </c>
      <c r="K246" s="14">
        <f>IF($A246="","",IFERROR(ROUND($H246*VLOOKUP($I246,'Paramètres'!$A$6:$D$9,4,FALSE),2),0))</f>
        <v/>
      </c>
      <c r="L246" s="15" t="n"/>
      <c r="M246" s="14">
        <f>IF($A246="","",IFERROR(ROUND($J246*$L246,2),0))</f>
        <v/>
      </c>
      <c r="N246" s="14">
        <f>IF($A246="","",IFERROR(ROUND($K246*$L246,2),0))</f>
        <v/>
      </c>
      <c r="O246" s="14">
        <f>IF($A246="","",IFERROR($H246+$J246+$K246,0))</f>
        <v/>
      </c>
      <c r="P246" s="11" t="n"/>
      <c r="Q246" s="22" t="n"/>
      <c r="R246" s="16">
        <f>IF($A246="","",IF($P246="","À attribuer",IF($Q246="","À réclamer","Réclamé")))</f>
        <v/>
      </c>
      <c r="S246" s="16">
        <f>IF($A246="","",IF($D246="","PIÈCE MANQUANTE",IF(COUNTIF($D$6:$D$505,$D246)&gt;1,"DOUBLON","OK")))</f>
        <v/>
      </c>
      <c r="T246" s="14">
        <f>IF($A246="","",IFERROR($O246-($H246+$J246+$K246),0))</f>
        <v/>
      </c>
    </row>
    <row r="247">
      <c r="A247" s="11" t="n"/>
      <c r="B247" s="22" t="n"/>
      <c r="C247" s="11" t="n"/>
      <c r="D247" s="11" t="n"/>
      <c r="E247" s="11" t="n"/>
      <c r="F247" s="11" t="n"/>
      <c r="G247" s="11" t="n"/>
      <c r="H247" s="13" t="n"/>
      <c r="I247" s="11" t="n"/>
      <c r="J247" s="14">
        <f>IF($A247="","",IFERROR(ROUND($H247*VLOOKUP($I247,'Paramètres'!$A$6:$D$9,3,FALSE),2),0))</f>
        <v/>
      </c>
      <c r="K247" s="14">
        <f>IF($A247="","",IFERROR(ROUND($H247*VLOOKUP($I247,'Paramètres'!$A$6:$D$9,4,FALSE),2),0))</f>
        <v/>
      </c>
      <c r="L247" s="15" t="n"/>
      <c r="M247" s="14">
        <f>IF($A247="","",IFERROR(ROUND($J247*$L247,2),0))</f>
        <v/>
      </c>
      <c r="N247" s="14">
        <f>IF($A247="","",IFERROR(ROUND($K247*$L247,2),0))</f>
        <v/>
      </c>
      <c r="O247" s="14">
        <f>IF($A247="","",IFERROR($H247+$J247+$K247,0))</f>
        <v/>
      </c>
      <c r="P247" s="11" t="n"/>
      <c r="Q247" s="22" t="n"/>
      <c r="R247" s="16">
        <f>IF($A247="","",IF($P247="","À attribuer",IF($Q247="","À réclamer","Réclamé")))</f>
        <v/>
      </c>
      <c r="S247" s="16">
        <f>IF($A247="","",IF($D247="","PIÈCE MANQUANTE",IF(COUNTIF($D$6:$D$505,$D247)&gt;1,"DOUBLON","OK")))</f>
        <v/>
      </c>
      <c r="T247" s="14">
        <f>IF($A247="","",IFERROR($O247-($H247+$J247+$K247),0))</f>
        <v/>
      </c>
    </row>
    <row r="248">
      <c r="A248" s="11" t="n"/>
      <c r="B248" s="22" t="n"/>
      <c r="C248" s="11" t="n"/>
      <c r="D248" s="11" t="n"/>
      <c r="E248" s="11" t="n"/>
      <c r="F248" s="11" t="n"/>
      <c r="G248" s="11" t="n"/>
      <c r="H248" s="13" t="n"/>
      <c r="I248" s="11" t="n"/>
      <c r="J248" s="14">
        <f>IF($A248="","",IFERROR(ROUND($H248*VLOOKUP($I248,'Paramètres'!$A$6:$D$9,3,FALSE),2),0))</f>
        <v/>
      </c>
      <c r="K248" s="14">
        <f>IF($A248="","",IFERROR(ROUND($H248*VLOOKUP($I248,'Paramètres'!$A$6:$D$9,4,FALSE),2),0))</f>
        <v/>
      </c>
      <c r="L248" s="15" t="n"/>
      <c r="M248" s="14">
        <f>IF($A248="","",IFERROR(ROUND($J248*$L248,2),0))</f>
        <v/>
      </c>
      <c r="N248" s="14">
        <f>IF($A248="","",IFERROR(ROUND($K248*$L248,2),0))</f>
        <v/>
      </c>
      <c r="O248" s="14">
        <f>IF($A248="","",IFERROR($H248+$J248+$K248,0))</f>
        <v/>
      </c>
      <c r="P248" s="11" t="n"/>
      <c r="Q248" s="22" t="n"/>
      <c r="R248" s="16">
        <f>IF($A248="","",IF($P248="","À attribuer",IF($Q248="","À réclamer","Réclamé")))</f>
        <v/>
      </c>
      <c r="S248" s="16">
        <f>IF($A248="","",IF($D248="","PIÈCE MANQUANTE",IF(COUNTIF($D$6:$D$505,$D248)&gt;1,"DOUBLON","OK")))</f>
        <v/>
      </c>
      <c r="T248" s="14">
        <f>IF($A248="","",IFERROR($O248-($H248+$J248+$K248),0))</f>
        <v/>
      </c>
    </row>
    <row r="249">
      <c r="A249" s="11" t="n"/>
      <c r="B249" s="22" t="n"/>
      <c r="C249" s="11" t="n"/>
      <c r="D249" s="11" t="n"/>
      <c r="E249" s="11" t="n"/>
      <c r="F249" s="11" t="n"/>
      <c r="G249" s="11" t="n"/>
      <c r="H249" s="13" t="n"/>
      <c r="I249" s="11" t="n"/>
      <c r="J249" s="14">
        <f>IF($A249="","",IFERROR(ROUND($H249*VLOOKUP($I249,'Paramètres'!$A$6:$D$9,3,FALSE),2),0))</f>
        <v/>
      </c>
      <c r="K249" s="14">
        <f>IF($A249="","",IFERROR(ROUND($H249*VLOOKUP($I249,'Paramètres'!$A$6:$D$9,4,FALSE),2),0))</f>
        <v/>
      </c>
      <c r="L249" s="15" t="n"/>
      <c r="M249" s="14">
        <f>IF($A249="","",IFERROR(ROUND($J249*$L249,2),0))</f>
        <v/>
      </c>
      <c r="N249" s="14">
        <f>IF($A249="","",IFERROR(ROUND($K249*$L249,2),0))</f>
        <v/>
      </c>
      <c r="O249" s="14">
        <f>IF($A249="","",IFERROR($H249+$J249+$K249,0))</f>
        <v/>
      </c>
      <c r="P249" s="11" t="n"/>
      <c r="Q249" s="22" t="n"/>
      <c r="R249" s="16">
        <f>IF($A249="","",IF($P249="","À attribuer",IF($Q249="","À réclamer","Réclamé")))</f>
        <v/>
      </c>
      <c r="S249" s="16">
        <f>IF($A249="","",IF($D249="","PIÈCE MANQUANTE",IF(COUNTIF($D$6:$D$505,$D249)&gt;1,"DOUBLON","OK")))</f>
        <v/>
      </c>
      <c r="T249" s="14">
        <f>IF($A249="","",IFERROR($O249-($H249+$J249+$K249),0))</f>
        <v/>
      </c>
    </row>
    <row r="250">
      <c r="A250" s="11" t="n"/>
      <c r="B250" s="22" t="n"/>
      <c r="C250" s="11" t="n"/>
      <c r="D250" s="11" t="n"/>
      <c r="E250" s="11" t="n"/>
      <c r="F250" s="11" t="n"/>
      <c r="G250" s="11" t="n"/>
      <c r="H250" s="13" t="n"/>
      <c r="I250" s="11" t="n"/>
      <c r="J250" s="14">
        <f>IF($A250="","",IFERROR(ROUND($H250*VLOOKUP($I250,'Paramètres'!$A$6:$D$9,3,FALSE),2),0))</f>
        <v/>
      </c>
      <c r="K250" s="14">
        <f>IF($A250="","",IFERROR(ROUND($H250*VLOOKUP($I250,'Paramètres'!$A$6:$D$9,4,FALSE),2),0))</f>
        <v/>
      </c>
      <c r="L250" s="15" t="n"/>
      <c r="M250" s="14">
        <f>IF($A250="","",IFERROR(ROUND($J250*$L250,2),0))</f>
        <v/>
      </c>
      <c r="N250" s="14">
        <f>IF($A250="","",IFERROR(ROUND($K250*$L250,2),0))</f>
        <v/>
      </c>
      <c r="O250" s="14">
        <f>IF($A250="","",IFERROR($H250+$J250+$K250,0))</f>
        <v/>
      </c>
      <c r="P250" s="11" t="n"/>
      <c r="Q250" s="22" t="n"/>
      <c r="R250" s="16">
        <f>IF($A250="","",IF($P250="","À attribuer",IF($Q250="","À réclamer","Réclamé")))</f>
        <v/>
      </c>
      <c r="S250" s="16">
        <f>IF($A250="","",IF($D250="","PIÈCE MANQUANTE",IF(COUNTIF($D$6:$D$505,$D250)&gt;1,"DOUBLON","OK")))</f>
        <v/>
      </c>
      <c r="T250" s="14">
        <f>IF($A250="","",IFERROR($O250-($H250+$J250+$K250),0))</f>
        <v/>
      </c>
    </row>
    <row r="251">
      <c r="A251" s="11" t="n"/>
      <c r="B251" s="22" t="n"/>
      <c r="C251" s="11" t="n"/>
      <c r="D251" s="11" t="n"/>
      <c r="E251" s="11" t="n"/>
      <c r="F251" s="11" t="n"/>
      <c r="G251" s="11" t="n"/>
      <c r="H251" s="13" t="n"/>
      <c r="I251" s="11" t="n"/>
      <c r="J251" s="14">
        <f>IF($A251="","",IFERROR(ROUND($H251*VLOOKUP($I251,'Paramètres'!$A$6:$D$9,3,FALSE),2),0))</f>
        <v/>
      </c>
      <c r="K251" s="14">
        <f>IF($A251="","",IFERROR(ROUND($H251*VLOOKUP($I251,'Paramètres'!$A$6:$D$9,4,FALSE),2),0))</f>
        <v/>
      </c>
      <c r="L251" s="15" t="n"/>
      <c r="M251" s="14">
        <f>IF($A251="","",IFERROR(ROUND($J251*$L251,2),0))</f>
        <v/>
      </c>
      <c r="N251" s="14">
        <f>IF($A251="","",IFERROR(ROUND($K251*$L251,2),0))</f>
        <v/>
      </c>
      <c r="O251" s="14">
        <f>IF($A251="","",IFERROR($H251+$J251+$K251,0))</f>
        <v/>
      </c>
      <c r="P251" s="11" t="n"/>
      <c r="Q251" s="22" t="n"/>
      <c r="R251" s="16">
        <f>IF($A251="","",IF($P251="","À attribuer",IF($Q251="","À réclamer","Réclamé")))</f>
        <v/>
      </c>
      <c r="S251" s="16">
        <f>IF($A251="","",IF($D251="","PIÈCE MANQUANTE",IF(COUNTIF($D$6:$D$505,$D251)&gt;1,"DOUBLON","OK")))</f>
        <v/>
      </c>
      <c r="T251" s="14">
        <f>IF($A251="","",IFERROR($O251-($H251+$J251+$K251),0))</f>
        <v/>
      </c>
    </row>
    <row r="252">
      <c r="A252" s="11" t="n"/>
      <c r="B252" s="22" t="n"/>
      <c r="C252" s="11" t="n"/>
      <c r="D252" s="11" t="n"/>
      <c r="E252" s="11" t="n"/>
      <c r="F252" s="11" t="n"/>
      <c r="G252" s="11" t="n"/>
      <c r="H252" s="13" t="n"/>
      <c r="I252" s="11" t="n"/>
      <c r="J252" s="14">
        <f>IF($A252="","",IFERROR(ROUND($H252*VLOOKUP($I252,'Paramètres'!$A$6:$D$9,3,FALSE),2),0))</f>
        <v/>
      </c>
      <c r="K252" s="14">
        <f>IF($A252="","",IFERROR(ROUND($H252*VLOOKUP($I252,'Paramètres'!$A$6:$D$9,4,FALSE),2),0))</f>
        <v/>
      </c>
      <c r="L252" s="15" t="n"/>
      <c r="M252" s="14">
        <f>IF($A252="","",IFERROR(ROUND($J252*$L252,2),0))</f>
        <v/>
      </c>
      <c r="N252" s="14">
        <f>IF($A252="","",IFERROR(ROUND($K252*$L252,2),0))</f>
        <v/>
      </c>
      <c r="O252" s="14">
        <f>IF($A252="","",IFERROR($H252+$J252+$K252,0))</f>
        <v/>
      </c>
      <c r="P252" s="11" t="n"/>
      <c r="Q252" s="22" t="n"/>
      <c r="R252" s="16">
        <f>IF($A252="","",IF($P252="","À attribuer",IF($Q252="","À réclamer","Réclamé")))</f>
        <v/>
      </c>
      <c r="S252" s="16">
        <f>IF($A252="","",IF($D252="","PIÈCE MANQUANTE",IF(COUNTIF($D$6:$D$505,$D252)&gt;1,"DOUBLON","OK")))</f>
        <v/>
      </c>
      <c r="T252" s="14">
        <f>IF($A252="","",IFERROR($O252-($H252+$J252+$K252),0))</f>
        <v/>
      </c>
    </row>
    <row r="253">
      <c r="A253" s="11" t="n"/>
      <c r="B253" s="22" t="n"/>
      <c r="C253" s="11" t="n"/>
      <c r="D253" s="11" t="n"/>
      <c r="E253" s="11" t="n"/>
      <c r="F253" s="11" t="n"/>
      <c r="G253" s="11" t="n"/>
      <c r="H253" s="13" t="n"/>
      <c r="I253" s="11" t="n"/>
      <c r="J253" s="14">
        <f>IF($A253="","",IFERROR(ROUND($H253*VLOOKUP($I253,'Paramètres'!$A$6:$D$9,3,FALSE),2),0))</f>
        <v/>
      </c>
      <c r="K253" s="14">
        <f>IF($A253="","",IFERROR(ROUND($H253*VLOOKUP($I253,'Paramètres'!$A$6:$D$9,4,FALSE),2),0))</f>
        <v/>
      </c>
      <c r="L253" s="15" t="n"/>
      <c r="M253" s="14">
        <f>IF($A253="","",IFERROR(ROUND($J253*$L253,2),0))</f>
        <v/>
      </c>
      <c r="N253" s="14">
        <f>IF($A253="","",IFERROR(ROUND($K253*$L253,2),0))</f>
        <v/>
      </c>
      <c r="O253" s="14">
        <f>IF($A253="","",IFERROR($H253+$J253+$K253,0))</f>
        <v/>
      </c>
      <c r="P253" s="11" t="n"/>
      <c r="Q253" s="22" t="n"/>
      <c r="R253" s="16">
        <f>IF($A253="","",IF($P253="","À attribuer",IF($Q253="","À réclamer","Réclamé")))</f>
        <v/>
      </c>
      <c r="S253" s="16">
        <f>IF($A253="","",IF($D253="","PIÈCE MANQUANTE",IF(COUNTIF($D$6:$D$505,$D253)&gt;1,"DOUBLON","OK")))</f>
        <v/>
      </c>
      <c r="T253" s="14">
        <f>IF($A253="","",IFERROR($O253-($H253+$J253+$K253),0))</f>
        <v/>
      </c>
    </row>
    <row r="254">
      <c r="A254" s="11" t="n"/>
      <c r="B254" s="22" t="n"/>
      <c r="C254" s="11" t="n"/>
      <c r="D254" s="11" t="n"/>
      <c r="E254" s="11" t="n"/>
      <c r="F254" s="11" t="n"/>
      <c r="G254" s="11" t="n"/>
      <c r="H254" s="13" t="n"/>
      <c r="I254" s="11" t="n"/>
      <c r="J254" s="14">
        <f>IF($A254="","",IFERROR(ROUND($H254*VLOOKUP($I254,'Paramètres'!$A$6:$D$9,3,FALSE),2),0))</f>
        <v/>
      </c>
      <c r="K254" s="14">
        <f>IF($A254="","",IFERROR(ROUND($H254*VLOOKUP($I254,'Paramètres'!$A$6:$D$9,4,FALSE),2),0))</f>
        <v/>
      </c>
      <c r="L254" s="15" t="n"/>
      <c r="M254" s="14">
        <f>IF($A254="","",IFERROR(ROUND($J254*$L254,2),0))</f>
        <v/>
      </c>
      <c r="N254" s="14">
        <f>IF($A254="","",IFERROR(ROUND($K254*$L254,2),0))</f>
        <v/>
      </c>
      <c r="O254" s="14">
        <f>IF($A254="","",IFERROR($H254+$J254+$K254,0))</f>
        <v/>
      </c>
      <c r="P254" s="11" t="n"/>
      <c r="Q254" s="22" t="n"/>
      <c r="R254" s="16">
        <f>IF($A254="","",IF($P254="","À attribuer",IF($Q254="","À réclamer","Réclamé")))</f>
        <v/>
      </c>
      <c r="S254" s="16">
        <f>IF($A254="","",IF($D254="","PIÈCE MANQUANTE",IF(COUNTIF($D$6:$D$505,$D254)&gt;1,"DOUBLON","OK")))</f>
        <v/>
      </c>
      <c r="T254" s="14">
        <f>IF($A254="","",IFERROR($O254-($H254+$J254+$K254),0))</f>
        <v/>
      </c>
    </row>
    <row r="255">
      <c r="A255" s="11" t="n"/>
      <c r="B255" s="22" t="n"/>
      <c r="C255" s="11" t="n"/>
      <c r="D255" s="11" t="n"/>
      <c r="E255" s="11" t="n"/>
      <c r="F255" s="11" t="n"/>
      <c r="G255" s="11" t="n"/>
      <c r="H255" s="13" t="n"/>
      <c r="I255" s="11" t="n"/>
      <c r="J255" s="14">
        <f>IF($A255="","",IFERROR(ROUND($H255*VLOOKUP($I255,'Paramètres'!$A$6:$D$9,3,FALSE),2),0))</f>
        <v/>
      </c>
      <c r="K255" s="14">
        <f>IF($A255="","",IFERROR(ROUND($H255*VLOOKUP($I255,'Paramètres'!$A$6:$D$9,4,FALSE),2),0))</f>
        <v/>
      </c>
      <c r="L255" s="15" t="n"/>
      <c r="M255" s="14">
        <f>IF($A255="","",IFERROR(ROUND($J255*$L255,2),0))</f>
        <v/>
      </c>
      <c r="N255" s="14">
        <f>IF($A255="","",IFERROR(ROUND($K255*$L255,2),0))</f>
        <v/>
      </c>
      <c r="O255" s="14">
        <f>IF($A255="","",IFERROR($H255+$J255+$K255,0))</f>
        <v/>
      </c>
      <c r="P255" s="11" t="n"/>
      <c r="Q255" s="22" t="n"/>
      <c r="R255" s="16">
        <f>IF($A255="","",IF($P255="","À attribuer",IF($Q255="","À réclamer","Réclamé")))</f>
        <v/>
      </c>
      <c r="S255" s="16">
        <f>IF($A255="","",IF($D255="","PIÈCE MANQUANTE",IF(COUNTIF($D$6:$D$505,$D255)&gt;1,"DOUBLON","OK")))</f>
        <v/>
      </c>
      <c r="T255" s="14">
        <f>IF($A255="","",IFERROR($O255-($H255+$J255+$K255),0))</f>
        <v/>
      </c>
    </row>
    <row r="256">
      <c r="A256" s="11" t="n"/>
      <c r="B256" s="22" t="n"/>
      <c r="C256" s="11" t="n"/>
      <c r="D256" s="11" t="n"/>
      <c r="E256" s="11" t="n"/>
      <c r="F256" s="11" t="n"/>
      <c r="G256" s="11" t="n"/>
      <c r="H256" s="13" t="n"/>
      <c r="I256" s="11" t="n"/>
      <c r="J256" s="14">
        <f>IF($A256="","",IFERROR(ROUND($H256*VLOOKUP($I256,'Paramètres'!$A$6:$D$9,3,FALSE),2),0))</f>
        <v/>
      </c>
      <c r="K256" s="14">
        <f>IF($A256="","",IFERROR(ROUND($H256*VLOOKUP($I256,'Paramètres'!$A$6:$D$9,4,FALSE),2),0))</f>
        <v/>
      </c>
      <c r="L256" s="15" t="n"/>
      <c r="M256" s="14">
        <f>IF($A256="","",IFERROR(ROUND($J256*$L256,2),0))</f>
        <v/>
      </c>
      <c r="N256" s="14">
        <f>IF($A256="","",IFERROR(ROUND($K256*$L256,2),0))</f>
        <v/>
      </c>
      <c r="O256" s="14">
        <f>IF($A256="","",IFERROR($H256+$J256+$K256,0))</f>
        <v/>
      </c>
      <c r="P256" s="11" t="n"/>
      <c r="Q256" s="22" t="n"/>
      <c r="R256" s="16">
        <f>IF($A256="","",IF($P256="","À attribuer",IF($Q256="","À réclamer","Réclamé")))</f>
        <v/>
      </c>
      <c r="S256" s="16">
        <f>IF($A256="","",IF($D256="","PIÈCE MANQUANTE",IF(COUNTIF($D$6:$D$505,$D256)&gt;1,"DOUBLON","OK")))</f>
        <v/>
      </c>
      <c r="T256" s="14">
        <f>IF($A256="","",IFERROR($O256-($H256+$J256+$K256),0))</f>
        <v/>
      </c>
    </row>
    <row r="257">
      <c r="A257" s="11" t="n"/>
      <c r="B257" s="22" t="n"/>
      <c r="C257" s="11" t="n"/>
      <c r="D257" s="11" t="n"/>
      <c r="E257" s="11" t="n"/>
      <c r="F257" s="11" t="n"/>
      <c r="G257" s="11" t="n"/>
      <c r="H257" s="13" t="n"/>
      <c r="I257" s="11" t="n"/>
      <c r="J257" s="14">
        <f>IF($A257="","",IFERROR(ROUND($H257*VLOOKUP($I257,'Paramètres'!$A$6:$D$9,3,FALSE),2),0))</f>
        <v/>
      </c>
      <c r="K257" s="14">
        <f>IF($A257="","",IFERROR(ROUND($H257*VLOOKUP($I257,'Paramètres'!$A$6:$D$9,4,FALSE),2),0))</f>
        <v/>
      </c>
      <c r="L257" s="15" t="n"/>
      <c r="M257" s="14">
        <f>IF($A257="","",IFERROR(ROUND($J257*$L257,2),0))</f>
        <v/>
      </c>
      <c r="N257" s="14">
        <f>IF($A257="","",IFERROR(ROUND($K257*$L257,2),0))</f>
        <v/>
      </c>
      <c r="O257" s="14">
        <f>IF($A257="","",IFERROR($H257+$J257+$K257,0))</f>
        <v/>
      </c>
      <c r="P257" s="11" t="n"/>
      <c r="Q257" s="22" t="n"/>
      <c r="R257" s="16">
        <f>IF($A257="","",IF($P257="","À attribuer",IF($Q257="","À réclamer","Réclamé")))</f>
        <v/>
      </c>
      <c r="S257" s="16">
        <f>IF($A257="","",IF($D257="","PIÈCE MANQUANTE",IF(COUNTIF($D$6:$D$505,$D257)&gt;1,"DOUBLON","OK")))</f>
        <v/>
      </c>
      <c r="T257" s="14">
        <f>IF($A257="","",IFERROR($O257-($H257+$J257+$K257),0))</f>
        <v/>
      </c>
    </row>
    <row r="258">
      <c r="A258" s="11" t="n"/>
      <c r="B258" s="22" t="n"/>
      <c r="C258" s="11" t="n"/>
      <c r="D258" s="11" t="n"/>
      <c r="E258" s="11" t="n"/>
      <c r="F258" s="11" t="n"/>
      <c r="G258" s="11" t="n"/>
      <c r="H258" s="13" t="n"/>
      <c r="I258" s="11" t="n"/>
      <c r="J258" s="14">
        <f>IF($A258="","",IFERROR(ROUND($H258*VLOOKUP($I258,'Paramètres'!$A$6:$D$9,3,FALSE),2),0))</f>
        <v/>
      </c>
      <c r="K258" s="14">
        <f>IF($A258="","",IFERROR(ROUND($H258*VLOOKUP($I258,'Paramètres'!$A$6:$D$9,4,FALSE),2),0))</f>
        <v/>
      </c>
      <c r="L258" s="15" t="n"/>
      <c r="M258" s="14">
        <f>IF($A258="","",IFERROR(ROUND($J258*$L258,2),0))</f>
        <v/>
      </c>
      <c r="N258" s="14">
        <f>IF($A258="","",IFERROR(ROUND($K258*$L258,2),0))</f>
        <v/>
      </c>
      <c r="O258" s="14">
        <f>IF($A258="","",IFERROR($H258+$J258+$K258,0))</f>
        <v/>
      </c>
      <c r="P258" s="11" t="n"/>
      <c r="Q258" s="22" t="n"/>
      <c r="R258" s="16">
        <f>IF($A258="","",IF($P258="","À attribuer",IF($Q258="","À réclamer","Réclamé")))</f>
        <v/>
      </c>
      <c r="S258" s="16">
        <f>IF($A258="","",IF($D258="","PIÈCE MANQUANTE",IF(COUNTIF($D$6:$D$505,$D258)&gt;1,"DOUBLON","OK")))</f>
        <v/>
      </c>
      <c r="T258" s="14">
        <f>IF($A258="","",IFERROR($O258-($H258+$J258+$K258),0))</f>
        <v/>
      </c>
    </row>
    <row r="259">
      <c r="A259" s="11" t="n"/>
      <c r="B259" s="22" t="n"/>
      <c r="C259" s="11" t="n"/>
      <c r="D259" s="11" t="n"/>
      <c r="E259" s="11" t="n"/>
      <c r="F259" s="11" t="n"/>
      <c r="G259" s="11" t="n"/>
      <c r="H259" s="13" t="n"/>
      <c r="I259" s="11" t="n"/>
      <c r="J259" s="14">
        <f>IF($A259="","",IFERROR(ROUND($H259*VLOOKUP($I259,'Paramètres'!$A$6:$D$9,3,FALSE),2),0))</f>
        <v/>
      </c>
      <c r="K259" s="14">
        <f>IF($A259="","",IFERROR(ROUND($H259*VLOOKUP($I259,'Paramètres'!$A$6:$D$9,4,FALSE),2),0))</f>
        <v/>
      </c>
      <c r="L259" s="15" t="n"/>
      <c r="M259" s="14">
        <f>IF($A259="","",IFERROR(ROUND($J259*$L259,2),0))</f>
        <v/>
      </c>
      <c r="N259" s="14">
        <f>IF($A259="","",IFERROR(ROUND($K259*$L259,2),0))</f>
        <v/>
      </c>
      <c r="O259" s="14">
        <f>IF($A259="","",IFERROR($H259+$J259+$K259,0))</f>
        <v/>
      </c>
      <c r="P259" s="11" t="n"/>
      <c r="Q259" s="22" t="n"/>
      <c r="R259" s="16">
        <f>IF($A259="","",IF($P259="","À attribuer",IF($Q259="","À réclamer","Réclamé")))</f>
        <v/>
      </c>
      <c r="S259" s="16">
        <f>IF($A259="","",IF($D259="","PIÈCE MANQUANTE",IF(COUNTIF($D$6:$D$505,$D259)&gt;1,"DOUBLON","OK")))</f>
        <v/>
      </c>
      <c r="T259" s="14">
        <f>IF($A259="","",IFERROR($O259-($H259+$J259+$K259),0))</f>
        <v/>
      </c>
    </row>
    <row r="260">
      <c r="A260" s="11" t="n"/>
      <c r="B260" s="22" t="n"/>
      <c r="C260" s="11" t="n"/>
      <c r="D260" s="11" t="n"/>
      <c r="E260" s="11" t="n"/>
      <c r="F260" s="11" t="n"/>
      <c r="G260" s="11" t="n"/>
      <c r="H260" s="13" t="n"/>
      <c r="I260" s="11" t="n"/>
      <c r="J260" s="14">
        <f>IF($A260="","",IFERROR(ROUND($H260*VLOOKUP($I260,'Paramètres'!$A$6:$D$9,3,FALSE),2),0))</f>
        <v/>
      </c>
      <c r="K260" s="14">
        <f>IF($A260="","",IFERROR(ROUND($H260*VLOOKUP($I260,'Paramètres'!$A$6:$D$9,4,FALSE),2),0))</f>
        <v/>
      </c>
      <c r="L260" s="15" t="n"/>
      <c r="M260" s="14">
        <f>IF($A260="","",IFERROR(ROUND($J260*$L260,2),0))</f>
        <v/>
      </c>
      <c r="N260" s="14">
        <f>IF($A260="","",IFERROR(ROUND($K260*$L260,2),0))</f>
        <v/>
      </c>
      <c r="O260" s="14">
        <f>IF($A260="","",IFERROR($H260+$J260+$K260,0))</f>
        <v/>
      </c>
      <c r="P260" s="11" t="n"/>
      <c r="Q260" s="22" t="n"/>
      <c r="R260" s="16">
        <f>IF($A260="","",IF($P260="","À attribuer",IF($Q260="","À réclamer","Réclamé")))</f>
        <v/>
      </c>
      <c r="S260" s="16">
        <f>IF($A260="","",IF($D260="","PIÈCE MANQUANTE",IF(COUNTIF($D$6:$D$505,$D260)&gt;1,"DOUBLON","OK")))</f>
        <v/>
      </c>
      <c r="T260" s="14">
        <f>IF($A260="","",IFERROR($O260-($H260+$J260+$K260),0))</f>
        <v/>
      </c>
    </row>
    <row r="261">
      <c r="A261" s="11" t="n"/>
      <c r="B261" s="22" t="n"/>
      <c r="C261" s="11" t="n"/>
      <c r="D261" s="11" t="n"/>
      <c r="E261" s="11" t="n"/>
      <c r="F261" s="11" t="n"/>
      <c r="G261" s="11" t="n"/>
      <c r="H261" s="13" t="n"/>
      <c r="I261" s="11" t="n"/>
      <c r="J261" s="14">
        <f>IF($A261="","",IFERROR(ROUND($H261*VLOOKUP($I261,'Paramètres'!$A$6:$D$9,3,FALSE),2),0))</f>
        <v/>
      </c>
      <c r="K261" s="14">
        <f>IF($A261="","",IFERROR(ROUND($H261*VLOOKUP($I261,'Paramètres'!$A$6:$D$9,4,FALSE),2),0))</f>
        <v/>
      </c>
      <c r="L261" s="15" t="n"/>
      <c r="M261" s="14">
        <f>IF($A261="","",IFERROR(ROUND($J261*$L261,2),0))</f>
        <v/>
      </c>
      <c r="N261" s="14">
        <f>IF($A261="","",IFERROR(ROUND($K261*$L261,2),0))</f>
        <v/>
      </c>
      <c r="O261" s="14">
        <f>IF($A261="","",IFERROR($H261+$J261+$K261,0))</f>
        <v/>
      </c>
      <c r="P261" s="11" t="n"/>
      <c r="Q261" s="22" t="n"/>
      <c r="R261" s="16">
        <f>IF($A261="","",IF($P261="","À attribuer",IF($Q261="","À réclamer","Réclamé")))</f>
        <v/>
      </c>
      <c r="S261" s="16">
        <f>IF($A261="","",IF($D261="","PIÈCE MANQUANTE",IF(COUNTIF($D$6:$D$505,$D261)&gt;1,"DOUBLON","OK")))</f>
        <v/>
      </c>
      <c r="T261" s="14">
        <f>IF($A261="","",IFERROR($O261-($H261+$J261+$K261),0))</f>
        <v/>
      </c>
    </row>
    <row r="262">
      <c r="A262" s="11" t="n"/>
      <c r="B262" s="22" t="n"/>
      <c r="C262" s="11" t="n"/>
      <c r="D262" s="11" t="n"/>
      <c r="E262" s="11" t="n"/>
      <c r="F262" s="11" t="n"/>
      <c r="G262" s="11" t="n"/>
      <c r="H262" s="13" t="n"/>
      <c r="I262" s="11" t="n"/>
      <c r="J262" s="14">
        <f>IF($A262="","",IFERROR(ROUND($H262*VLOOKUP($I262,'Paramètres'!$A$6:$D$9,3,FALSE),2),0))</f>
        <v/>
      </c>
      <c r="K262" s="14">
        <f>IF($A262="","",IFERROR(ROUND($H262*VLOOKUP($I262,'Paramètres'!$A$6:$D$9,4,FALSE),2),0))</f>
        <v/>
      </c>
      <c r="L262" s="15" t="n"/>
      <c r="M262" s="14">
        <f>IF($A262="","",IFERROR(ROUND($J262*$L262,2),0))</f>
        <v/>
      </c>
      <c r="N262" s="14">
        <f>IF($A262="","",IFERROR(ROUND($K262*$L262,2),0))</f>
        <v/>
      </c>
      <c r="O262" s="14">
        <f>IF($A262="","",IFERROR($H262+$J262+$K262,0))</f>
        <v/>
      </c>
      <c r="P262" s="11" t="n"/>
      <c r="Q262" s="22" t="n"/>
      <c r="R262" s="16">
        <f>IF($A262="","",IF($P262="","À attribuer",IF($Q262="","À réclamer","Réclamé")))</f>
        <v/>
      </c>
      <c r="S262" s="16">
        <f>IF($A262="","",IF($D262="","PIÈCE MANQUANTE",IF(COUNTIF($D$6:$D$505,$D262)&gt;1,"DOUBLON","OK")))</f>
        <v/>
      </c>
      <c r="T262" s="14">
        <f>IF($A262="","",IFERROR($O262-($H262+$J262+$K262),0))</f>
        <v/>
      </c>
    </row>
    <row r="263">
      <c r="A263" s="11" t="n"/>
      <c r="B263" s="22" t="n"/>
      <c r="C263" s="11" t="n"/>
      <c r="D263" s="11" t="n"/>
      <c r="E263" s="11" t="n"/>
      <c r="F263" s="11" t="n"/>
      <c r="G263" s="11" t="n"/>
      <c r="H263" s="13" t="n"/>
      <c r="I263" s="11" t="n"/>
      <c r="J263" s="14">
        <f>IF($A263="","",IFERROR(ROUND($H263*VLOOKUP($I263,'Paramètres'!$A$6:$D$9,3,FALSE),2),0))</f>
        <v/>
      </c>
      <c r="K263" s="14">
        <f>IF($A263="","",IFERROR(ROUND($H263*VLOOKUP($I263,'Paramètres'!$A$6:$D$9,4,FALSE),2),0))</f>
        <v/>
      </c>
      <c r="L263" s="15" t="n"/>
      <c r="M263" s="14">
        <f>IF($A263="","",IFERROR(ROUND($J263*$L263,2),0))</f>
        <v/>
      </c>
      <c r="N263" s="14">
        <f>IF($A263="","",IFERROR(ROUND($K263*$L263,2),0))</f>
        <v/>
      </c>
      <c r="O263" s="14">
        <f>IF($A263="","",IFERROR($H263+$J263+$K263,0))</f>
        <v/>
      </c>
      <c r="P263" s="11" t="n"/>
      <c r="Q263" s="22" t="n"/>
      <c r="R263" s="16">
        <f>IF($A263="","",IF($P263="","À attribuer",IF($Q263="","À réclamer","Réclamé")))</f>
        <v/>
      </c>
      <c r="S263" s="16">
        <f>IF($A263="","",IF($D263="","PIÈCE MANQUANTE",IF(COUNTIF($D$6:$D$505,$D263)&gt;1,"DOUBLON","OK")))</f>
        <v/>
      </c>
      <c r="T263" s="14">
        <f>IF($A263="","",IFERROR($O263-($H263+$J263+$K263),0))</f>
        <v/>
      </c>
    </row>
    <row r="264">
      <c r="A264" s="11" t="n"/>
      <c r="B264" s="22" t="n"/>
      <c r="C264" s="11" t="n"/>
      <c r="D264" s="11" t="n"/>
      <c r="E264" s="11" t="n"/>
      <c r="F264" s="11" t="n"/>
      <c r="G264" s="11" t="n"/>
      <c r="H264" s="13" t="n"/>
      <c r="I264" s="11" t="n"/>
      <c r="J264" s="14">
        <f>IF($A264="","",IFERROR(ROUND($H264*VLOOKUP($I264,'Paramètres'!$A$6:$D$9,3,FALSE),2),0))</f>
        <v/>
      </c>
      <c r="K264" s="14">
        <f>IF($A264="","",IFERROR(ROUND($H264*VLOOKUP($I264,'Paramètres'!$A$6:$D$9,4,FALSE),2),0))</f>
        <v/>
      </c>
      <c r="L264" s="15" t="n"/>
      <c r="M264" s="14">
        <f>IF($A264="","",IFERROR(ROUND($J264*$L264,2),0))</f>
        <v/>
      </c>
      <c r="N264" s="14">
        <f>IF($A264="","",IFERROR(ROUND($K264*$L264,2),0))</f>
        <v/>
      </c>
      <c r="O264" s="14">
        <f>IF($A264="","",IFERROR($H264+$J264+$K264,0))</f>
        <v/>
      </c>
      <c r="P264" s="11" t="n"/>
      <c r="Q264" s="22" t="n"/>
      <c r="R264" s="16">
        <f>IF($A264="","",IF($P264="","À attribuer",IF($Q264="","À réclamer","Réclamé")))</f>
        <v/>
      </c>
      <c r="S264" s="16">
        <f>IF($A264="","",IF($D264="","PIÈCE MANQUANTE",IF(COUNTIF($D$6:$D$505,$D264)&gt;1,"DOUBLON","OK")))</f>
        <v/>
      </c>
      <c r="T264" s="14">
        <f>IF($A264="","",IFERROR($O264-($H264+$J264+$K264),0))</f>
        <v/>
      </c>
    </row>
    <row r="265">
      <c r="A265" s="11" t="n"/>
      <c r="B265" s="22" t="n"/>
      <c r="C265" s="11" t="n"/>
      <c r="D265" s="11" t="n"/>
      <c r="E265" s="11" t="n"/>
      <c r="F265" s="11" t="n"/>
      <c r="G265" s="11" t="n"/>
      <c r="H265" s="13" t="n"/>
      <c r="I265" s="11" t="n"/>
      <c r="J265" s="14">
        <f>IF($A265="","",IFERROR(ROUND($H265*VLOOKUP($I265,'Paramètres'!$A$6:$D$9,3,FALSE),2),0))</f>
        <v/>
      </c>
      <c r="K265" s="14">
        <f>IF($A265="","",IFERROR(ROUND($H265*VLOOKUP($I265,'Paramètres'!$A$6:$D$9,4,FALSE),2),0))</f>
        <v/>
      </c>
      <c r="L265" s="15" t="n"/>
      <c r="M265" s="14">
        <f>IF($A265="","",IFERROR(ROUND($J265*$L265,2),0))</f>
        <v/>
      </c>
      <c r="N265" s="14">
        <f>IF($A265="","",IFERROR(ROUND($K265*$L265,2),0))</f>
        <v/>
      </c>
      <c r="O265" s="14">
        <f>IF($A265="","",IFERROR($H265+$J265+$K265,0))</f>
        <v/>
      </c>
      <c r="P265" s="11" t="n"/>
      <c r="Q265" s="22" t="n"/>
      <c r="R265" s="16">
        <f>IF($A265="","",IF($P265="","À attribuer",IF($Q265="","À réclamer","Réclamé")))</f>
        <v/>
      </c>
      <c r="S265" s="16">
        <f>IF($A265="","",IF($D265="","PIÈCE MANQUANTE",IF(COUNTIF($D$6:$D$505,$D265)&gt;1,"DOUBLON","OK")))</f>
        <v/>
      </c>
      <c r="T265" s="14">
        <f>IF($A265="","",IFERROR($O265-($H265+$J265+$K265),0))</f>
        <v/>
      </c>
    </row>
    <row r="266">
      <c r="A266" s="11" t="n"/>
      <c r="B266" s="22" t="n"/>
      <c r="C266" s="11" t="n"/>
      <c r="D266" s="11" t="n"/>
      <c r="E266" s="11" t="n"/>
      <c r="F266" s="11" t="n"/>
      <c r="G266" s="11" t="n"/>
      <c r="H266" s="13" t="n"/>
      <c r="I266" s="11" t="n"/>
      <c r="J266" s="14">
        <f>IF($A266="","",IFERROR(ROUND($H266*VLOOKUP($I266,'Paramètres'!$A$6:$D$9,3,FALSE),2),0))</f>
        <v/>
      </c>
      <c r="K266" s="14">
        <f>IF($A266="","",IFERROR(ROUND($H266*VLOOKUP($I266,'Paramètres'!$A$6:$D$9,4,FALSE),2),0))</f>
        <v/>
      </c>
      <c r="L266" s="15" t="n"/>
      <c r="M266" s="14">
        <f>IF($A266="","",IFERROR(ROUND($J266*$L266,2),0))</f>
        <v/>
      </c>
      <c r="N266" s="14">
        <f>IF($A266="","",IFERROR(ROUND($K266*$L266,2),0))</f>
        <v/>
      </c>
      <c r="O266" s="14">
        <f>IF($A266="","",IFERROR($H266+$J266+$K266,0))</f>
        <v/>
      </c>
      <c r="P266" s="11" t="n"/>
      <c r="Q266" s="22" t="n"/>
      <c r="R266" s="16">
        <f>IF($A266="","",IF($P266="","À attribuer",IF($Q266="","À réclamer","Réclamé")))</f>
        <v/>
      </c>
      <c r="S266" s="16">
        <f>IF($A266="","",IF($D266="","PIÈCE MANQUANTE",IF(COUNTIF($D$6:$D$505,$D266)&gt;1,"DOUBLON","OK")))</f>
        <v/>
      </c>
      <c r="T266" s="14">
        <f>IF($A266="","",IFERROR($O266-($H266+$J266+$K266),0))</f>
        <v/>
      </c>
    </row>
    <row r="267">
      <c r="A267" s="11" t="n"/>
      <c r="B267" s="22" t="n"/>
      <c r="C267" s="11" t="n"/>
      <c r="D267" s="11" t="n"/>
      <c r="E267" s="11" t="n"/>
      <c r="F267" s="11" t="n"/>
      <c r="G267" s="11" t="n"/>
      <c r="H267" s="13" t="n"/>
      <c r="I267" s="11" t="n"/>
      <c r="J267" s="14">
        <f>IF($A267="","",IFERROR(ROUND($H267*VLOOKUP($I267,'Paramètres'!$A$6:$D$9,3,FALSE),2),0))</f>
        <v/>
      </c>
      <c r="K267" s="14">
        <f>IF($A267="","",IFERROR(ROUND($H267*VLOOKUP($I267,'Paramètres'!$A$6:$D$9,4,FALSE),2),0))</f>
        <v/>
      </c>
      <c r="L267" s="15" t="n"/>
      <c r="M267" s="14">
        <f>IF($A267="","",IFERROR(ROUND($J267*$L267,2),0))</f>
        <v/>
      </c>
      <c r="N267" s="14">
        <f>IF($A267="","",IFERROR(ROUND($K267*$L267,2),0))</f>
        <v/>
      </c>
      <c r="O267" s="14">
        <f>IF($A267="","",IFERROR($H267+$J267+$K267,0))</f>
        <v/>
      </c>
      <c r="P267" s="11" t="n"/>
      <c r="Q267" s="22" t="n"/>
      <c r="R267" s="16">
        <f>IF($A267="","",IF($P267="","À attribuer",IF($Q267="","À réclamer","Réclamé")))</f>
        <v/>
      </c>
      <c r="S267" s="16">
        <f>IF($A267="","",IF($D267="","PIÈCE MANQUANTE",IF(COUNTIF($D$6:$D$505,$D267)&gt;1,"DOUBLON","OK")))</f>
        <v/>
      </c>
      <c r="T267" s="14">
        <f>IF($A267="","",IFERROR($O267-($H267+$J267+$K267),0))</f>
        <v/>
      </c>
    </row>
    <row r="268">
      <c r="A268" s="11" t="n"/>
      <c r="B268" s="22" t="n"/>
      <c r="C268" s="11" t="n"/>
      <c r="D268" s="11" t="n"/>
      <c r="E268" s="11" t="n"/>
      <c r="F268" s="11" t="n"/>
      <c r="G268" s="11" t="n"/>
      <c r="H268" s="13" t="n"/>
      <c r="I268" s="11" t="n"/>
      <c r="J268" s="14">
        <f>IF($A268="","",IFERROR(ROUND($H268*VLOOKUP($I268,'Paramètres'!$A$6:$D$9,3,FALSE),2),0))</f>
        <v/>
      </c>
      <c r="K268" s="14">
        <f>IF($A268="","",IFERROR(ROUND($H268*VLOOKUP($I268,'Paramètres'!$A$6:$D$9,4,FALSE),2),0))</f>
        <v/>
      </c>
      <c r="L268" s="15" t="n"/>
      <c r="M268" s="14">
        <f>IF($A268="","",IFERROR(ROUND($J268*$L268,2),0))</f>
        <v/>
      </c>
      <c r="N268" s="14">
        <f>IF($A268="","",IFERROR(ROUND($K268*$L268,2),0))</f>
        <v/>
      </c>
      <c r="O268" s="14">
        <f>IF($A268="","",IFERROR($H268+$J268+$K268,0))</f>
        <v/>
      </c>
      <c r="P268" s="11" t="n"/>
      <c r="Q268" s="22" t="n"/>
      <c r="R268" s="16">
        <f>IF($A268="","",IF($P268="","À attribuer",IF($Q268="","À réclamer","Réclamé")))</f>
        <v/>
      </c>
      <c r="S268" s="16">
        <f>IF($A268="","",IF($D268="","PIÈCE MANQUANTE",IF(COUNTIF($D$6:$D$505,$D268)&gt;1,"DOUBLON","OK")))</f>
        <v/>
      </c>
      <c r="T268" s="14">
        <f>IF($A268="","",IFERROR($O268-($H268+$J268+$K268),0))</f>
        <v/>
      </c>
    </row>
    <row r="269">
      <c r="A269" s="11" t="n"/>
      <c r="B269" s="22" t="n"/>
      <c r="C269" s="11" t="n"/>
      <c r="D269" s="11" t="n"/>
      <c r="E269" s="11" t="n"/>
      <c r="F269" s="11" t="n"/>
      <c r="G269" s="11" t="n"/>
      <c r="H269" s="13" t="n"/>
      <c r="I269" s="11" t="n"/>
      <c r="J269" s="14">
        <f>IF($A269="","",IFERROR(ROUND($H269*VLOOKUP($I269,'Paramètres'!$A$6:$D$9,3,FALSE),2),0))</f>
        <v/>
      </c>
      <c r="K269" s="14">
        <f>IF($A269="","",IFERROR(ROUND($H269*VLOOKUP($I269,'Paramètres'!$A$6:$D$9,4,FALSE),2),0))</f>
        <v/>
      </c>
      <c r="L269" s="15" t="n"/>
      <c r="M269" s="14">
        <f>IF($A269="","",IFERROR(ROUND($J269*$L269,2),0))</f>
        <v/>
      </c>
      <c r="N269" s="14">
        <f>IF($A269="","",IFERROR(ROUND($K269*$L269,2),0))</f>
        <v/>
      </c>
      <c r="O269" s="14">
        <f>IF($A269="","",IFERROR($H269+$J269+$K269,0))</f>
        <v/>
      </c>
      <c r="P269" s="11" t="n"/>
      <c r="Q269" s="22" t="n"/>
      <c r="R269" s="16">
        <f>IF($A269="","",IF($P269="","À attribuer",IF($Q269="","À réclamer","Réclamé")))</f>
        <v/>
      </c>
      <c r="S269" s="16">
        <f>IF($A269="","",IF($D269="","PIÈCE MANQUANTE",IF(COUNTIF($D$6:$D$505,$D269)&gt;1,"DOUBLON","OK")))</f>
        <v/>
      </c>
      <c r="T269" s="14">
        <f>IF($A269="","",IFERROR($O269-($H269+$J269+$K269),0))</f>
        <v/>
      </c>
    </row>
    <row r="270">
      <c r="A270" s="11" t="n"/>
      <c r="B270" s="22" t="n"/>
      <c r="C270" s="11" t="n"/>
      <c r="D270" s="11" t="n"/>
      <c r="E270" s="11" t="n"/>
      <c r="F270" s="11" t="n"/>
      <c r="G270" s="11" t="n"/>
      <c r="H270" s="13" t="n"/>
      <c r="I270" s="11" t="n"/>
      <c r="J270" s="14">
        <f>IF($A270="","",IFERROR(ROUND($H270*VLOOKUP($I270,'Paramètres'!$A$6:$D$9,3,FALSE),2),0))</f>
        <v/>
      </c>
      <c r="K270" s="14">
        <f>IF($A270="","",IFERROR(ROUND($H270*VLOOKUP($I270,'Paramètres'!$A$6:$D$9,4,FALSE),2),0))</f>
        <v/>
      </c>
      <c r="L270" s="15" t="n"/>
      <c r="M270" s="14">
        <f>IF($A270="","",IFERROR(ROUND($J270*$L270,2),0))</f>
        <v/>
      </c>
      <c r="N270" s="14">
        <f>IF($A270="","",IFERROR(ROUND($K270*$L270,2),0))</f>
        <v/>
      </c>
      <c r="O270" s="14">
        <f>IF($A270="","",IFERROR($H270+$J270+$K270,0))</f>
        <v/>
      </c>
      <c r="P270" s="11" t="n"/>
      <c r="Q270" s="22" t="n"/>
      <c r="R270" s="16">
        <f>IF($A270="","",IF($P270="","À attribuer",IF($Q270="","À réclamer","Réclamé")))</f>
        <v/>
      </c>
      <c r="S270" s="16">
        <f>IF($A270="","",IF($D270="","PIÈCE MANQUANTE",IF(COUNTIF($D$6:$D$505,$D270)&gt;1,"DOUBLON","OK")))</f>
        <v/>
      </c>
      <c r="T270" s="14">
        <f>IF($A270="","",IFERROR($O270-($H270+$J270+$K270),0))</f>
        <v/>
      </c>
    </row>
    <row r="271">
      <c r="A271" s="11" t="n"/>
      <c r="B271" s="22" t="n"/>
      <c r="C271" s="11" t="n"/>
      <c r="D271" s="11" t="n"/>
      <c r="E271" s="11" t="n"/>
      <c r="F271" s="11" t="n"/>
      <c r="G271" s="11" t="n"/>
      <c r="H271" s="13" t="n"/>
      <c r="I271" s="11" t="n"/>
      <c r="J271" s="14">
        <f>IF($A271="","",IFERROR(ROUND($H271*VLOOKUP($I271,'Paramètres'!$A$6:$D$9,3,FALSE),2),0))</f>
        <v/>
      </c>
      <c r="K271" s="14">
        <f>IF($A271="","",IFERROR(ROUND($H271*VLOOKUP($I271,'Paramètres'!$A$6:$D$9,4,FALSE),2),0))</f>
        <v/>
      </c>
      <c r="L271" s="15" t="n"/>
      <c r="M271" s="14">
        <f>IF($A271="","",IFERROR(ROUND($J271*$L271,2),0))</f>
        <v/>
      </c>
      <c r="N271" s="14">
        <f>IF($A271="","",IFERROR(ROUND($K271*$L271,2),0))</f>
        <v/>
      </c>
      <c r="O271" s="14">
        <f>IF($A271="","",IFERROR($H271+$J271+$K271,0))</f>
        <v/>
      </c>
      <c r="P271" s="11" t="n"/>
      <c r="Q271" s="22" t="n"/>
      <c r="R271" s="16">
        <f>IF($A271="","",IF($P271="","À attribuer",IF($Q271="","À réclamer","Réclamé")))</f>
        <v/>
      </c>
      <c r="S271" s="16">
        <f>IF($A271="","",IF($D271="","PIÈCE MANQUANTE",IF(COUNTIF($D$6:$D$505,$D271)&gt;1,"DOUBLON","OK")))</f>
        <v/>
      </c>
      <c r="T271" s="14">
        <f>IF($A271="","",IFERROR($O271-($H271+$J271+$K271),0))</f>
        <v/>
      </c>
    </row>
    <row r="272">
      <c r="A272" s="11" t="n"/>
      <c r="B272" s="22" t="n"/>
      <c r="C272" s="11" t="n"/>
      <c r="D272" s="11" t="n"/>
      <c r="E272" s="11" t="n"/>
      <c r="F272" s="11" t="n"/>
      <c r="G272" s="11" t="n"/>
      <c r="H272" s="13" t="n"/>
      <c r="I272" s="11" t="n"/>
      <c r="J272" s="14">
        <f>IF($A272="","",IFERROR(ROUND($H272*VLOOKUP($I272,'Paramètres'!$A$6:$D$9,3,FALSE),2),0))</f>
        <v/>
      </c>
      <c r="K272" s="14">
        <f>IF($A272="","",IFERROR(ROUND($H272*VLOOKUP($I272,'Paramètres'!$A$6:$D$9,4,FALSE),2),0))</f>
        <v/>
      </c>
      <c r="L272" s="15" t="n"/>
      <c r="M272" s="14">
        <f>IF($A272="","",IFERROR(ROUND($J272*$L272,2),0))</f>
        <v/>
      </c>
      <c r="N272" s="14">
        <f>IF($A272="","",IFERROR(ROUND($K272*$L272,2),0))</f>
        <v/>
      </c>
      <c r="O272" s="14">
        <f>IF($A272="","",IFERROR($H272+$J272+$K272,0))</f>
        <v/>
      </c>
      <c r="P272" s="11" t="n"/>
      <c r="Q272" s="22" t="n"/>
      <c r="R272" s="16">
        <f>IF($A272="","",IF($P272="","À attribuer",IF($Q272="","À réclamer","Réclamé")))</f>
        <v/>
      </c>
      <c r="S272" s="16">
        <f>IF($A272="","",IF($D272="","PIÈCE MANQUANTE",IF(COUNTIF($D$6:$D$505,$D272)&gt;1,"DOUBLON","OK")))</f>
        <v/>
      </c>
      <c r="T272" s="14">
        <f>IF($A272="","",IFERROR($O272-($H272+$J272+$K272),0))</f>
        <v/>
      </c>
    </row>
    <row r="273">
      <c r="A273" s="11" t="n"/>
      <c r="B273" s="22" t="n"/>
      <c r="C273" s="11" t="n"/>
      <c r="D273" s="11" t="n"/>
      <c r="E273" s="11" t="n"/>
      <c r="F273" s="11" t="n"/>
      <c r="G273" s="11" t="n"/>
      <c r="H273" s="13" t="n"/>
      <c r="I273" s="11" t="n"/>
      <c r="J273" s="14">
        <f>IF($A273="","",IFERROR(ROUND($H273*VLOOKUP($I273,'Paramètres'!$A$6:$D$9,3,FALSE),2),0))</f>
        <v/>
      </c>
      <c r="K273" s="14">
        <f>IF($A273="","",IFERROR(ROUND($H273*VLOOKUP($I273,'Paramètres'!$A$6:$D$9,4,FALSE),2),0))</f>
        <v/>
      </c>
      <c r="L273" s="15" t="n"/>
      <c r="M273" s="14">
        <f>IF($A273="","",IFERROR(ROUND($J273*$L273,2),0))</f>
        <v/>
      </c>
      <c r="N273" s="14">
        <f>IF($A273="","",IFERROR(ROUND($K273*$L273,2),0))</f>
        <v/>
      </c>
      <c r="O273" s="14">
        <f>IF($A273="","",IFERROR($H273+$J273+$K273,0))</f>
        <v/>
      </c>
      <c r="P273" s="11" t="n"/>
      <c r="Q273" s="22" t="n"/>
      <c r="R273" s="16">
        <f>IF($A273="","",IF($P273="","À attribuer",IF($Q273="","À réclamer","Réclamé")))</f>
        <v/>
      </c>
      <c r="S273" s="16">
        <f>IF($A273="","",IF($D273="","PIÈCE MANQUANTE",IF(COUNTIF($D$6:$D$505,$D273)&gt;1,"DOUBLON","OK")))</f>
        <v/>
      </c>
      <c r="T273" s="14">
        <f>IF($A273="","",IFERROR($O273-($H273+$J273+$K273),0))</f>
        <v/>
      </c>
    </row>
    <row r="274">
      <c r="A274" s="11" t="n"/>
      <c r="B274" s="22" t="n"/>
      <c r="C274" s="11" t="n"/>
      <c r="D274" s="11" t="n"/>
      <c r="E274" s="11" t="n"/>
      <c r="F274" s="11" t="n"/>
      <c r="G274" s="11" t="n"/>
      <c r="H274" s="13" t="n"/>
      <c r="I274" s="11" t="n"/>
      <c r="J274" s="14">
        <f>IF($A274="","",IFERROR(ROUND($H274*VLOOKUP($I274,'Paramètres'!$A$6:$D$9,3,FALSE),2),0))</f>
        <v/>
      </c>
      <c r="K274" s="14">
        <f>IF($A274="","",IFERROR(ROUND($H274*VLOOKUP($I274,'Paramètres'!$A$6:$D$9,4,FALSE),2),0))</f>
        <v/>
      </c>
      <c r="L274" s="15" t="n"/>
      <c r="M274" s="14">
        <f>IF($A274="","",IFERROR(ROUND($J274*$L274,2),0))</f>
        <v/>
      </c>
      <c r="N274" s="14">
        <f>IF($A274="","",IFERROR(ROUND($K274*$L274,2),0))</f>
        <v/>
      </c>
      <c r="O274" s="14">
        <f>IF($A274="","",IFERROR($H274+$J274+$K274,0))</f>
        <v/>
      </c>
      <c r="P274" s="11" t="n"/>
      <c r="Q274" s="22" t="n"/>
      <c r="R274" s="16">
        <f>IF($A274="","",IF($P274="","À attribuer",IF($Q274="","À réclamer","Réclamé")))</f>
        <v/>
      </c>
      <c r="S274" s="16">
        <f>IF($A274="","",IF($D274="","PIÈCE MANQUANTE",IF(COUNTIF($D$6:$D$505,$D274)&gt;1,"DOUBLON","OK")))</f>
        <v/>
      </c>
      <c r="T274" s="14">
        <f>IF($A274="","",IFERROR($O274-($H274+$J274+$K274),0))</f>
        <v/>
      </c>
    </row>
    <row r="275">
      <c r="A275" s="11" t="n"/>
      <c r="B275" s="22" t="n"/>
      <c r="C275" s="11" t="n"/>
      <c r="D275" s="11" t="n"/>
      <c r="E275" s="11" t="n"/>
      <c r="F275" s="11" t="n"/>
      <c r="G275" s="11" t="n"/>
      <c r="H275" s="13" t="n"/>
      <c r="I275" s="11" t="n"/>
      <c r="J275" s="14">
        <f>IF($A275="","",IFERROR(ROUND($H275*VLOOKUP($I275,'Paramètres'!$A$6:$D$9,3,FALSE),2),0))</f>
        <v/>
      </c>
      <c r="K275" s="14">
        <f>IF($A275="","",IFERROR(ROUND($H275*VLOOKUP($I275,'Paramètres'!$A$6:$D$9,4,FALSE),2),0))</f>
        <v/>
      </c>
      <c r="L275" s="15" t="n"/>
      <c r="M275" s="14">
        <f>IF($A275="","",IFERROR(ROUND($J275*$L275,2),0))</f>
        <v/>
      </c>
      <c r="N275" s="14">
        <f>IF($A275="","",IFERROR(ROUND($K275*$L275,2),0))</f>
        <v/>
      </c>
      <c r="O275" s="14">
        <f>IF($A275="","",IFERROR($H275+$J275+$K275,0))</f>
        <v/>
      </c>
      <c r="P275" s="11" t="n"/>
      <c r="Q275" s="22" t="n"/>
      <c r="R275" s="16">
        <f>IF($A275="","",IF($P275="","À attribuer",IF($Q275="","À réclamer","Réclamé")))</f>
        <v/>
      </c>
      <c r="S275" s="16">
        <f>IF($A275="","",IF($D275="","PIÈCE MANQUANTE",IF(COUNTIF($D$6:$D$505,$D275)&gt;1,"DOUBLON","OK")))</f>
        <v/>
      </c>
      <c r="T275" s="14">
        <f>IF($A275="","",IFERROR($O275-($H275+$J275+$K275),0))</f>
        <v/>
      </c>
    </row>
    <row r="276">
      <c r="A276" s="11" t="n"/>
      <c r="B276" s="22" t="n"/>
      <c r="C276" s="11" t="n"/>
      <c r="D276" s="11" t="n"/>
      <c r="E276" s="11" t="n"/>
      <c r="F276" s="11" t="n"/>
      <c r="G276" s="11" t="n"/>
      <c r="H276" s="13" t="n"/>
      <c r="I276" s="11" t="n"/>
      <c r="J276" s="14">
        <f>IF($A276="","",IFERROR(ROUND($H276*VLOOKUP($I276,'Paramètres'!$A$6:$D$9,3,FALSE),2),0))</f>
        <v/>
      </c>
      <c r="K276" s="14">
        <f>IF($A276="","",IFERROR(ROUND($H276*VLOOKUP($I276,'Paramètres'!$A$6:$D$9,4,FALSE),2),0))</f>
        <v/>
      </c>
      <c r="L276" s="15" t="n"/>
      <c r="M276" s="14">
        <f>IF($A276="","",IFERROR(ROUND($J276*$L276,2),0))</f>
        <v/>
      </c>
      <c r="N276" s="14">
        <f>IF($A276="","",IFERROR(ROUND($K276*$L276,2),0))</f>
        <v/>
      </c>
      <c r="O276" s="14">
        <f>IF($A276="","",IFERROR($H276+$J276+$K276,0))</f>
        <v/>
      </c>
      <c r="P276" s="11" t="n"/>
      <c r="Q276" s="22" t="n"/>
      <c r="R276" s="16">
        <f>IF($A276="","",IF($P276="","À attribuer",IF($Q276="","À réclamer","Réclamé")))</f>
        <v/>
      </c>
      <c r="S276" s="16">
        <f>IF($A276="","",IF($D276="","PIÈCE MANQUANTE",IF(COUNTIF($D$6:$D$505,$D276)&gt;1,"DOUBLON","OK")))</f>
        <v/>
      </c>
      <c r="T276" s="14">
        <f>IF($A276="","",IFERROR($O276-($H276+$J276+$K276),0))</f>
        <v/>
      </c>
    </row>
    <row r="277">
      <c r="A277" s="11" t="n"/>
      <c r="B277" s="22" t="n"/>
      <c r="C277" s="11" t="n"/>
      <c r="D277" s="11" t="n"/>
      <c r="E277" s="11" t="n"/>
      <c r="F277" s="11" t="n"/>
      <c r="G277" s="11" t="n"/>
      <c r="H277" s="13" t="n"/>
      <c r="I277" s="11" t="n"/>
      <c r="J277" s="14">
        <f>IF($A277="","",IFERROR(ROUND($H277*VLOOKUP($I277,'Paramètres'!$A$6:$D$9,3,FALSE),2),0))</f>
        <v/>
      </c>
      <c r="K277" s="14">
        <f>IF($A277="","",IFERROR(ROUND($H277*VLOOKUP($I277,'Paramètres'!$A$6:$D$9,4,FALSE),2),0))</f>
        <v/>
      </c>
      <c r="L277" s="15" t="n"/>
      <c r="M277" s="14">
        <f>IF($A277="","",IFERROR(ROUND($J277*$L277,2),0))</f>
        <v/>
      </c>
      <c r="N277" s="14">
        <f>IF($A277="","",IFERROR(ROUND($K277*$L277,2),0))</f>
        <v/>
      </c>
      <c r="O277" s="14">
        <f>IF($A277="","",IFERROR($H277+$J277+$K277,0))</f>
        <v/>
      </c>
      <c r="P277" s="11" t="n"/>
      <c r="Q277" s="22" t="n"/>
      <c r="R277" s="16">
        <f>IF($A277="","",IF($P277="","À attribuer",IF($Q277="","À réclamer","Réclamé")))</f>
        <v/>
      </c>
      <c r="S277" s="16">
        <f>IF($A277="","",IF($D277="","PIÈCE MANQUANTE",IF(COUNTIF($D$6:$D$505,$D277)&gt;1,"DOUBLON","OK")))</f>
        <v/>
      </c>
      <c r="T277" s="14">
        <f>IF($A277="","",IFERROR($O277-($H277+$J277+$K277),0))</f>
        <v/>
      </c>
    </row>
    <row r="278">
      <c r="A278" s="11" t="n"/>
      <c r="B278" s="22" t="n"/>
      <c r="C278" s="11" t="n"/>
      <c r="D278" s="11" t="n"/>
      <c r="E278" s="11" t="n"/>
      <c r="F278" s="11" t="n"/>
      <c r="G278" s="11" t="n"/>
      <c r="H278" s="13" t="n"/>
      <c r="I278" s="11" t="n"/>
      <c r="J278" s="14">
        <f>IF($A278="","",IFERROR(ROUND($H278*VLOOKUP($I278,'Paramètres'!$A$6:$D$9,3,FALSE),2),0))</f>
        <v/>
      </c>
      <c r="K278" s="14">
        <f>IF($A278="","",IFERROR(ROUND($H278*VLOOKUP($I278,'Paramètres'!$A$6:$D$9,4,FALSE),2),0))</f>
        <v/>
      </c>
      <c r="L278" s="15" t="n"/>
      <c r="M278" s="14">
        <f>IF($A278="","",IFERROR(ROUND($J278*$L278,2),0))</f>
        <v/>
      </c>
      <c r="N278" s="14">
        <f>IF($A278="","",IFERROR(ROUND($K278*$L278,2),0))</f>
        <v/>
      </c>
      <c r="O278" s="14">
        <f>IF($A278="","",IFERROR($H278+$J278+$K278,0))</f>
        <v/>
      </c>
      <c r="P278" s="11" t="n"/>
      <c r="Q278" s="22" t="n"/>
      <c r="R278" s="16">
        <f>IF($A278="","",IF($P278="","À attribuer",IF($Q278="","À réclamer","Réclamé")))</f>
        <v/>
      </c>
      <c r="S278" s="16">
        <f>IF($A278="","",IF($D278="","PIÈCE MANQUANTE",IF(COUNTIF($D$6:$D$505,$D278)&gt;1,"DOUBLON","OK")))</f>
        <v/>
      </c>
      <c r="T278" s="14">
        <f>IF($A278="","",IFERROR($O278-($H278+$J278+$K278),0))</f>
        <v/>
      </c>
    </row>
    <row r="279">
      <c r="A279" s="11" t="n"/>
      <c r="B279" s="22" t="n"/>
      <c r="C279" s="11" t="n"/>
      <c r="D279" s="11" t="n"/>
      <c r="E279" s="11" t="n"/>
      <c r="F279" s="11" t="n"/>
      <c r="G279" s="11" t="n"/>
      <c r="H279" s="13" t="n"/>
      <c r="I279" s="11" t="n"/>
      <c r="J279" s="14">
        <f>IF($A279="","",IFERROR(ROUND($H279*VLOOKUP($I279,'Paramètres'!$A$6:$D$9,3,FALSE),2),0))</f>
        <v/>
      </c>
      <c r="K279" s="14">
        <f>IF($A279="","",IFERROR(ROUND($H279*VLOOKUP($I279,'Paramètres'!$A$6:$D$9,4,FALSE),2),0))</f>
        <v/>
      </c>
      <c r="L279" s="15" t="n"/>
      <c r="M279" s="14">
        <f>IF($A279="","",IFERROR(ROUND($J279*$L279,2),0))</f>
        <v/>
      </c>
      <c r="N279" s="14">
        <f>IF($A279="","",IFERROR(ROUND($K279*$L279,2),0))</f>
        <v/>
      </c>
      <c r="O279" s="14">
        <f>IF($A279="","",IFERROR($H279+$J279+$K279,0))</f>
        <v/>
      </c>
      <c r="P279" s="11" t="n"/>
      <c r="Q279" s="22" t="n"/>
      <c r="R279" s="16">
        <f>IF($A279="","",IF($P279="","À attribuer",IF($Q279="","À réclamer","Réclamé")))</f>
        <v/>
      </c>
      <c r="S279" s="16">
        <f>IF($A279="","",IF($D279="","PIÈCE MANQUANTE",IF(COUNTIF($D$6:$D$505,$D279)&gt;1,"DOUBLON","OK")))</f>
        <v/>
      </c>
      <c r="T279" s="14">
        <f>IF($A279="","",IFERROR($O279-($H279+$J279+$K279),0))</f>
        <v/>
      </c>
    </row>
    <row r="280">
      <c r="A280" s="11" t="n"/>
      <c r="B280" s="22" t="n"/>
      <c r="C280" s="11" t="n"/>
      <c r="D280" s="11" t="n"/>
      <c r="E280" s="11" t="n"/>
      <c r="F280" s="11" t="n"/>
      <c r="G280" s="11" t="n"/>
      <c r="H280" s="13" t="n"/>
      <c r="I280" s="11" t="n"/>
      <c r="J280" s="14">
        <f>IF($A280="","",IFERROR(ROUND($H280*VLOOKUP($I280,'Paramètres'!$A$6:$D$9,3,FALSE),2),0))</f>
        <v/>
      </c>
      <c r="K280" s="14">
        <f>IF($A280="","",IFERROR(ROUND($H280*VLOOKUP($I280,'Paramètres'!$A$6:$D$9,4,FALSE),2),0))</f>
        <v/>
      </c>
      <c r="L280" s="15" t="n"/>
      <c r="M280" s="14">
        <f>IF($A280="","",IFERROR(ROUND($J280*$L280,2),0))</f>
        <v/>
      </c>
      <c r="N280" s="14">
        <f>IF($A280="","",IFERROR(ROUND($K280*$L280,2),0))</f>
        <v/>
      </c>
      <c r="O280" s="14">
        <f>IF($A280="","",IFERROR($H280+$J280+$K280,0))</f>
        <v/>
      </c>
      <c r="P280" s="11" t="n"/>
      <c r="Q280" s="22" t="n"/>
      <c r="R280" s="16">
        <f>IF($A280="","",IF($P280="","À attribuer",IF($Q280="","À réclamer","Réclamé")))</f>
        <v/>
      </c>
      <c r="S280" s="16">
        <f>IF($A280="","",IF($D280="","PIÈCE MANQUANTE",IF(COUNTIF($D$6:$D$505,$D280)&gt;1,"DOUBLON","OK")))</f>
        <v/>
      </c>
      <c r="T280" s="14">
        <f>IF($A280="","",IFERROR($O280-($H280+$J280+$K280),0))</f>
        <v/>
      </c>
    </row>
    <row r="281">
      <c r="A281" s="11" t="n"/>
      <c r="B281" s="22" t="n"/>
      <c r="C281" s="11" t="n"/>
      <c r="D281" s="11" t="n"/>
      <c r="E281" s="11" t="n"/>
      <c r="F281" s="11" t="n"/>
      <c r="G281" s="11" t="n"/>
      <c r="H281" s="13" t="n"/>
      <c r="I281" s="11" t="n"/>
      <c r="J281" s="14">
        <f>IF($A281="","",IFERROR(ROUND($H281*VLOOKUP($I281,'Paramètres'!$A$6:$D$9,3,FALSE),2),0))</f>
        <v/>
      </c>
      <c r="K281" s="14">
        <f>IF($A281="","",IFERROR(ROUND($H281*VLOOKUP($I281,'Paramètres'!$A$6:$D$9,4,FALSE),2),0))</f>
        <v/>
      </c>
      <c r="L281" s="15" t="n"/>
      <c r="M281" s="14">
        <f>IF($A281="","",IFERROR(ROUND($J281*$L281,2),0))</f>
        <v/>
      </c>
      <c r="N281" s="14">
        <f>IF($A281="","",IFERROR(ROUND($K281*$L281,2),0))</f>
        <v/>
      </c>
      <c r="O281" s="14">
        <f>IF($A281="","",IFERROR($H281+$J281+$K281,0))</f>
        <v/>
      </c>
      <c r="P281" s="11" t="n"/>
      <c r="Q281" s="22" t="n"/>
      <c r="R281" s="16">
        <f>IF($A281="","",IF($P281="","À attribuer",IF($Q281="","À réclamer","Réclamé")))</f>
        <v/>
      </c>
      <c r="S281" s="16">
        <f>IF($A281="","",IF($D281="","PIÈCE MANQUANTE",IF(COUNTIF($D$6:$D$505,$D281)&gt;1,"DOUBLON","OK")))</f>
        <v/>
      </c>
      <c r="T281" s="14">
        <f>IF($A281="","",IFERROR($O281-($H281+$J281+$K281),0))</f>
        <v/>
      </c>
    </row>
    <row r="282">
      <c r="A282" s="11" t="n"/>
      <c r="B282" s="22" t="n"/>
      <c r="C282" s="11" t="n"/>
      <c r="D282" s="11" t="n"/>
      <c r="E282" s="11" t="n"/>
      <c r="F282" s="11" t="n"/>
      <c r="G282" s="11" t="n"/>
      <c r="H282" s="13" t="n"/>
      <c r="I282" s="11" t="n"/>
      <c r="J282" s="14">
        <f>IF($A282="","",IFERROR(ROUND($H282*VLOOKUP($I282,'Paramètres'!$A$6:$D$9,3,FALSE),2),0))</f>
        <v/>
      </c>
      <c r="K282" s="14">
        <f>IF($A282="","",IFERROR(ROUND($H282*VLOOKUP($I282,'Paramètres'!$A$6:$D$9,4,FALSE),2),0))</f>
        <v/>
      </c>
      <c r="L282" s="15" t="n"/>
      <c r="M282" s="14">
        <f>IF($A282="","",IFERROR(ROUND($J282*$L282,2),0))</f>
        <v/>
      </c>
      <c r="N282" s="14">
        <f>IF($A282="","",IFERROR(ROUND($K282*$L282,2),0))</f>
        <v/>
      </c>
      <c r="O282" s="14">
        <f>IF($A282="","",IFERROR($H282+$J282+$K282,0))</f>
        <v/>
      </c>
      <c r="P282" s="11" t="n"/>
      <c r="Q282" s="22" t="n"/>
      <c r="R282" s="16">
        <f>IF($A282="","",IF($P282="","À attribuer",IF($Q282="","À réclamer","Réclamé")))</f>
        <v/>
      </c>
      <c r="S282" s="16">
        <f>IF($A282="","",IF($D282="","PIÈCE MANQUANTE",IF(COUNTIF($D$6:$D$505,$D282)&gt;1,"DOUBLON","OK")))</f>
        <v/>
      </c>
      <c r="T282" s="14">
        <f>IF($A282="","",IFERROR($O282-($H282+$J282+$K282),0))</f>
        <v/>
      </c>
    </row>
    <row r="283">
      <c r="A283" s="11" t="n"/>
      <c r="B283" s="22" t="n"/>
      <c r="C283" s="11" t="n"/>
      <c r="D283" s="11" t="n"/>
      <c r="E283" s="11" t="n"/>
      <c r="F283" s="11" t="n"/>
      <c r="G283" s="11" t="n"/>
      <c r="H283" s="13" t="n"/>
      <c r="I283" s="11" t="n"/>
      <c r="J283" s="14">
        <f>IF($A283="","",IFERROR(ROUND($H283*VLOOKUP($I283,'Paramètres'!$A$6:$D$9,3,FALSE),2),0))</f>
        <v/>
      </c>
      <c r="K283" s="14">
        <f>IF($A283="","",IFERROR(ROUND($H283*VLOOKUP($I283,'Paramètres'!$A$6:$D$9,4,FALSE),2),0))</f>
        <v/>
      </c>
      <c r="L283" s="15" t="n"/>
      <c r="M283" s="14">
        <f>IF($A283="","",IFERROR(ROUND($J283*$L283,2),0))</f>
        <v/>
      </c>
      <c r="N283" s="14">
        <f>IF($A283="","",IFERROR(ROUND($K283*$L283,2),0))</f>
        <v/>
      </c>
      <c r="O283" s="14">
        <f>IF($A283="","",IFERROR($H283+$J283+$K283,0))</f>
        <v/>
      </c>
      <c r="P283" s="11" t="n"/>
      <c r="Q283" s="22" t="n"/>
      <c r="R283" s="16">
        <f>IF($A283="","",IF($P283="","À attribuer",IF($Q283="","À réclamer","Réclamé")))</f>
        <v/>
      </c>
      <c r="S283" s="16">
        <f>IF($A283="","",IF($D283="","PIÈCE MANQUANTE",IF(COUNTIF($D$6:$D$505,$D283)&gt;1,"DOUBLON","OK")))</f>
        <v/>
      </c>
      <c r="T283" s="14">
        <f>IF($A283="","",IFERROR($O283-($H283+$J283+$K283),0))</f>
        <v/>
      </c>
    </row>
    <row r="284">
      <c r="A284" s="11" t="n"/>
      <c r="B284" s="22" t="n"/>
      <c r="C284" s="11" t="n"/>
      <c r="D284" s="11" t="n"/>
      <c r="E284" s="11" t="n"/>
      <c r="F284" s="11" t="n"/>
      <c r="G284" s="11" t="n"/>
      <c r="H284" s="13" t="n"/>
      <c r="I284" s="11" t="n"/>
      <c r="J284" s="14">
        <f>IF($A284="","",IFERROR(ROUND($H284*VLOOKUP($I284,'Paramètres'!$A$6:$D$9,3,FALSE),2),0))</f>
        <v/>
      </c>
      <c r="K284" s="14">
        <f>IF($A284="","",IFERROR(ROUND($H284*VLOOKUP($I284,'Paramètres'!$A$6:$D$9,4,FALSE),2),0))</f>
        <v/>
      </c>
      <c r="L284" s="15" t="n"/>
      <c r="M284" s="14">
        <f>IF($A284="","",IFERROR(ROUND($J284*$L284,2),0))</f>
        <v/>
      </c>
      <c r="N284" s="14">
        <f>IF($A284="","",IFERROR(ROUND($K284*$L284,2),0))</f>
        <v/>
      </c>
      <c r="O284" s="14">
        <f>IF($A284="","",IFERROR($H284+$J284+$K284,0))</f>
        <v/>
      </c>
      <c r="P284" s="11" t="n"/>
      <c r="Q284" s="22" t="n"/>
      <c r="R284" s="16">
        <f>IF($A284="","",IF($P284="","À attribuer",IF($Q284="","À réclamer","Réclamé")))</f>
        <v/>
      </c>
      <c r="S284" s="16">
        <f>IF($A284="","",IF($D284="","PIÈCE MANQUANTE",IF(COUNTIF($D$6:$D$505,$D284)&gt;1,"DOUBLON","OK")))</f>
        <v/>
      </c>
      <c r="T284" s="14">
        <f>IF($A284="","",IFERROR($O284-($H284+$J284+$K284),0))</f>
        <v/>
      </c>
    </row>
    <row r="285">
      <c r="A285" s="11" t="n"/>
      <c r="B285" s="22" t="n"/>
      <c r="C285" s="11" t="n"/>
      <c r="D285" s="11" t="n"/>
      <c r="E285" s="11" t="n"/>
      <c r="F285" s="11" t="n"/>
      <c r="G285" s="11" t="n"/>
      <c r="H285" s="13" t="n"/>
      <c r="I285" s="11" t="n"/>
      <c r="J285" s="14">
        <f>IF($A285="","",IFERROR(ROUND($H285*VLOOKUP($I285,'Paramètres'!$A$6:$D$9,3,FALSE),2),0))</f>
        <v/>
      </c>
      <c r="K285" s="14">
        <f>IF($A285="","",IFERROR(ROUND($H285*VLOOKUP($I285,'Paramètres'!$A$6:$D$9,4,FALSE),2),0))</f>
        <v/>
      </c>
      <c r="L285" s="15" t="n"/>
      <c r="M285" s="14">
        <f>IF($A285="","",IFERROR(ROUND($J285*$L285,2),0))</f>
        <v/>
      </c>
      <c r="N285" s="14">
        <f>IF($A285="","",IFERROR(ROUND($K285*$L285,2),0))</f>
        <v/>
      </c>
      <c r="O285" s="14">
        <f>IF($A285="","",IFERROR($H285+$J285+$K285,0))</f>
        <v/>
      </c>
      <c r="P285" s="11" t="n"/>
      <c r="Q285" s="22" t="n"/>
      <c r="R285" s="16">
        <f>IF($A285="","",IF($P285="","À attribuer",IF($Q285="","À réclamer","Réclamé")))</f>
        <v/>
      </c>
      <c r="S285" s="16">
        <f>IF($A285="","",IF($D285="","PIÈCE MANQUANTE",IF(COUNTIF($D$6:$D$505,$D285)&gt;1,"DOUBLON","OK")))</f>
        <v/>
      </c>
      <c r="T285" s="14">
        <f>IF($A285="","",IFERROR($O285-($H285+$J285+$K285),0))</f>
        <v/>
      </c>
    </row>
    <row r="286">
      <c r="A286" s="11" t="n"/>
      <c r="B286" s="22" t="n"/>
      <c r="C286" s="11" t="n"/>
      <c r="D286" s="11" t="n"/>
      <c r="E286" s="11" t="n"/>
      <c r="F286" s="11" t="n"/>
      <c r="G286" s="11" t="n"/>
      <c r="H286" s="13" t="n"/>
      <c r="I286" s="11" t="n"/>
      <c r="J286" s="14">
        <f>IF($A286="","",IFERROR(ROUND($H286*VLOOKUP($I286,'Paramètres'!$A$6:$D$9,3,FALSE),2),0))</f>
        <v/>
      </c>
      <c r="K286" s="14">
        <f>IF($A286="","",IFERROR(ROUND($H286*VLOOKUP($I286,'Paramètres'!$A$6:$D$9,4,FALSE),2),0))</f>
        <v/>
      </c>
      <c r="L286" s="15" t="n"/>
      <c r="M286" s="14">
        <f>IF($A286="","",IFERROR(ROUND($J286*$L286,2),0))</f>
        <v/>
      </c>
      <c r="N286" s="14">
        <f>IF($A286="","",IFERROR(ROUND($K286*$L286,2),0))</f>
        <v/>
      </c>
      <c r="O286" s="14">
        <f>IF($A286="","",IFERROR($H286+$J286+$K286,0))</f>
        <v/>
      </c>
      <c r="P286" s="11" t="n"/>
      <c r="Q286" s="22" t="n"/>
      <c r="R286" s="16">
        <f>IF($A286="","",IF($P286="","À attribuer",IF($Q286="","À réclamer","Réclamé")))</f>
        <v/>
      </c>
      <c r="S286" s="16">
        <f>IF($A286="","",IF($D286="","PIÈCE MANQUANTE",IF(COUNTIF($D$6:$D$505,$D286)&gt;1,"DOUBLON","OK")))</f>
        <v/>
      </c>
      <c r="T286" s="14">
        <f>IF($A286="","",IFERROR($O286-($H286+$J286+$K286),0))</f>
        <v/>
      </c>
    </row>
    <row r="287">
      <c r="A287" s="11" t="n"/>
      <c r="B287" s="22" t="n"/>
      <c r="C287" s="11" t="n"/>
      <c r="D287" s="11" t="n"/>
      <c r="E287" s="11" t="n"/>
      <c r="F287" s="11" t="n"/>
      <c r="G287" s="11" t="n"/>
      <c r="H287" s="13" t="n"/>
      <c r="I287" s="11" t="n"/>
      <c r="J287" s="14">
        <f>IF($A287="","",IFERROR(ROUND($H287*VLOOKUP($I287,'Paramètres'!$A$6:$D$9,3,FALSE),2),0))</f>
        <v/>
      </c>
      <c r="K287" s="14">
        <f>IF($A287="","",IFERROR(ROUND($H287*VLOOKUP($I287,'Paramètres'!$A$6:$D$9,4,FALSE),2),0))</f>
        <v/>
      </c>
      <c r="L287" s="15" t="n"/>
      <c r="M287" s="14">
        <f>IF($A287="","",IFERROR(ROUND($J287*$L287,2),0))</f>
        <v/>
      </c>
      <c r="N287" s="14">
        <f>IF($A287="","",IFERROR(ROUND($K287*$L287,2),0))</f>
        <v/>
      </c>
      <c r="O287" s="14">
        <f>IF($A287="","",IFERROR($H287+$J287+$K287,0))</f>
        <v/>
      </c>
      <c r="P287" s="11" t="n"/>
      <c r="Q287" s="22" t="n"/>
      <c r="R287" s="16">
        <f>IF($A287="","",IF($P287="","À attribuer",IF($Q287="","À réclamer","Réclamé")))</f>
        <v/>
      </c>
      <c r="S287" s="16">
        <f>IF($A287="","",IF($D287="","PIÈCE MANQUANTE",IF(COUNTIF($D$6:$D$505,$D287)&gt;1,"DOUBLON","OK")))</f>
        <v/>
      </c>
      <c r="T287" s="14">
        <f>IF($A287="","",IFERROR($O287-($H287+$J287+$K287),0))</f>
        <v/>
      </c>
    </row>
    <row r="288">
      <c r="A288" s="11" t="n"/>
      <c r="B288" s="22" t="n"/>
      <c r="C288" s="11" t="n"/>
      <c r="D288" s="11" t="n"/>
      <c r="E288" s="11" t="n"/>
      <c r="F288" s="11" t="n"/>
      <c r="G288" s="11" t="n"/>
      <c r="H288" s="13" t="n"/>
      <c r="I288" s="11" t="n"/>
      <c r="J288" s="14">
        <f>IF($A288="","",IFERROR(ROUND($H288*VLOOKUP($I288,'Paramètres'!$A$6:$D$9,3,FALSE),2),0))</f>
        <v/>
      </c>
      <c r="K288" s="14">
        <f>IF($A288="","",IFERROR(ROUND($H288*VLOOKUP($I288,'Paramètres'!$A$6:$D$9,4,FALSE),2),0))</f>
        <v/>
      </c>
      <c r="L288" s="15" t="n"/>
      <c r="M288" s="14">
        <f>IF($A288="","",IFERROR(ROUND($J288*$L288,2),0))</f>
        <v/>
      </c>
      <c r="N288" s="14">
        <f>IF($A288="","",IFERROR(ROUND($K288*$L288,2),0))</f>
        <v/>
      </c>
      <c r="O288" s="14">
        <f>IF($A288="","",IFERROR($H288+$J288+$K288,0))</f>
        <v/>
      </c>
      <c r="P288" s="11" t="n"/>
      <c r="Q288" s="22" t="n"/>
      <c r="R288" s="16">
        <f>IF($A288="","",IF($P288="","À attribuer",IF($Q288="","À réclamer","Réclamé")))</f>
        <v/>
      </c>
      <c r="S288" s="16">
        <f>IF($A288="","",IF($D288="","PIÈCE MANQUANTE",IF(COUNTIF($D$6:$D$505,$D288)&gt;1,"DOUBLON","OK")))</f>
        <v/>
      </c>
      <c r="T288" s="14">
        <f>IF($A288="","",IFERROR($O288-($H288+$J288+$K288),0))</f>
        <v/>
      </c>
    </row>
    <row r="289">
      <c r="A289" s="11" t="n"/>
      <c r="B289" s="22" t="n"/>
      <c r="C289" s="11" t="n"/>
      <c r="D289" s="11" t="n"/>
      <c r="E289" s="11" t="n"/>
      <c r="F289" s="11" t="n"/>
      <c r="G289" s="11" t="n"/>
      <c r="H289" s="13" t="n"/>
      <c r="I289" s="11" t="n"/>
      <c r="J289" s="14">
        <f>IF($A289="","",IFERROR(ROUND($H289*VLOOKUP($I289,'Paramètres'!$A$6:$D$9,3,FALSE),2),0))</f>
        <v/>
      </c>
      <c r="K289" s="14">
        <f>IF($A289="","",IFERROR(ROUND($H289*VLOOKUP($I289,'Paramètres'!$A$6:$D$9,4,FALSE),2),0))</f>
        <v/>
      </c>
      <c r="L289" s="15" t="n"/>
      <c r="M289" s="14">
        <f>IF($A289="","",IFERROR(ROUND($J289*$L289,2),0))</f>
        <v/>
      </c>
      <c r="N289" s="14">
        <f>IF($A289="","",IFERROR(ROUND($K289*$L289,2),0))</f>
        <v/>
      </c>
      <c r="O289" s="14">
        <f>IF($A289="","",IFERROR($H289+$J289+$K289,0))</f>
        <v/>
      </c>
      <c r="P289" s="11" t="n"/>
      <c r="Q289" s="22" t="n"/>
      <c r="R289" s="16">
        <f>IF($A289="","",IF($P289="","À attribuer",IF($Q289="","À réclamer","Réclamé")))</f>
        <v/>
      </c>
      <c r="S289" s="16">
        <f>IF($A289="","",IF($D289="","PIÈCE MANQUANTE",IF(COUNTIF($D$6:$D$505,$D289)&gt;1,"DOUBLON","OK")))</f>
        <v/>
      </c>
      <c r="T289" s="14">
        <f>IF($A289="","",IFERROR($O289-($H289+$J289+$K289),0))</f>
        <v/>
      </c>
    </row>
    <row r="290">
      <c r="A290" s="11" t="n"/>
      <c r="B290" s="22" t="n"/>
      <c r="C290" s="11" t="n"/>
      <c r="D290" s="11" t="n"/>
      <c r="E290" s="11" t="n"/>
      <c r="F290" s="11" t="n"/>
      <c r="G290" s="11" t="n"/>
      <c r="H290" s="13" t="n"/>
      <c r="I290" s="11" t="n"/>
      <c r="J290" s="14">
        <f>IF($A290="","",IFERROR(ROUND($H290*VLOOKUP($I290,'Paramètres'!$A$6:$D$9,3,FALSE),2),0))</f>
        <v/>
      </c>
      <c r="K290" s="14">
        <f>IF($A290="","",IFERROR(ROUND($H290*VLOOKUP($I290,'Paramètres'!$A$6:$D$9,4,FALSE),2),0))</f>
        <v/>
      </c>
      <c r="L290" s="15" t="n"/>
      <c r="M290" s="14">
        <f>IF($A290="","",IFERROR(ROUND($J290*$L290,2),0))</f>
        <v/>
      </c>
      <c r="N290" s="14">
        <f>IF($A290="","",IFERROR(ROUND($K290*$L290,2),0))</f>
        <v/>
      </c>
      <c r="O290" s="14">
        <f>IF($A290="","",IFERROR($H290+$J290+$K290,0))</f>
        <v/>
      </c>
      <c r="P290" s="11" t="n"/>
      <c r="Q290" s="22" t="n"/>
      <c r="R290" s="16">
        <f>IF($A290="","",IF($P290="","À attribuer",IF($Q290="","À réclamer","Réclamé")))</f>
        <v/>
      </c>
      <c r="S290" s="16">
        <f>IF($A290="","",IF($D290="","PIÈCE MANQUANTE",IF(COUNTIF($D$6:$D$505,$D290)&gt;1,"DOUBLON","OK")))</f>
        <v/>
      </c>
      <c r="T290" s="14">
        <f>IF($A290="","",IFERROR($O290-($H290+$J290+$K290),0))</f>
        <v/>
      </c>
    </row>
    <row r="291">
      <c r="A291" s="11" t="n"/>
      <c r="B291" s="22" t="n"/>
      <c r="C291" s="11" t="n"/>
      <c r="D291" s="11" t="n"/>
      <c r="E291" s="11" t="n"/>
      <c r="F291" s="11" t="n"/>
      <c r="G291" s="11" t="n"/>
      <c r="H291" s="13" t="n"/>
      <c r="I291" s="11" t="n"/>
      <c r="J291" s="14">
        <f>IF($A291="","",IFERROR(ROUND($H291*VLOOKUP($I291,'Paramètres'!$A$6:$D$9,3,FALSE),2),0))</f>
        <v/>
      </c>
      <c r="K291" s="14">
        <f>IF($A291="","",IFERROR(ROUND($H291*VLOOKUP($I291,'Paramètres'!$A$6:$D$9,4,FALSE),2),0))</f>
        <v/>
      </c>
      <c r="L291" s="15" t="n"/>
      <c r="M291" s="14">
        <f>IF($A291="","",IFERROR(ROUND($J291*$L291,2),0))</f>
        <v/>
      </c>
      <c r="N291" s="14">
        <f>IF($A291="","",IFERROR(ROUND($K291*$L291,2),0))</f>
        <v/>
      </c>
      <c r="O291" s="14">
        <f>IF($A291="","",IFERROR($H291+$J291+$K291,0))</f>
        <v/>
      </c>
      <c r="P291" s="11" t="n"/>
      <c r="Q291" s="22" t="n"/>
      <c r="R291" s="16">
        <f>IF($A291="","",IF($P291="","À attribuer",IF($Q291="","À réclamer","Réclamé")))</f>
        <v/>
      </c>
      <c r="S291" s="16">
        <f>IF($A291="","",IF($D291="","PIÈCE MANQUANTE",IF(COUNTIF($D$6:$D$505,$D291)&gt;1,"DOUBLON","OK")))</f>
        <v/>
      </c>
      <c r="T291" s="14">
        <f>IF($A291="","",IFERROR($O291-($H291+$J291+$K291),0))</f>
        <v/>
      </c>
    </row>
    <row r="292">
      <c r="A292" s="11" t="n"/>
      <c r="B292" s="22" t="n"/>
      <c r="C292" s="11" t="n"/>
      <c r="D292" s="11" t="n"/>
      <c r="E292" s="11" t="n"/>
      <c r="F292" s="11" t="n"/>
      <c r="G292" s="11" t="n"/>
      <c r="H292" s="13" t="n"/>
      <c r="I292" s="11" t="n"/>
      <c r="J292" s="14">
        <f>IF($A292="","",IFERROR(ROUND($H292*VLOOKUP($I292,'Paramètres'!$A$6:$D$9,3,FALSE),2),0))</f>
        <v/>
      </c>
      <c r="K292" s="14">
        <f>IF($A292="","",IFERROR(ROUND($H292*VLOOKUP($I292,'Paramètres'!$A$6:$D$9,4,FALSE),2),0))</f>
        <v/>
      </c>
      <c r="L292" s="15" t="n"/>
      <c r="M292" s="14">
        <f>IF($A292="","",IFERROR(ROUND($J292*$L292,2),0))</f>
        <v/>
      </c>
      <c r="N292" s="14">
        <f>IF($A292="","",IFERROR(ROUND($K292*$L292,2),0))</f>
        <v/>
      </c>
      <c r="O292" s="14">
        <f>IF($A292="","",IFERROR($H292+$J292+$K292,0))</f>
        <v/>
      </c>
      <c r="P292" s="11" t="n"/>
      <c r="Q292" s="22" t="n"/>
      <c r="R292" s="16">
        <f>IF($A292="","",IF($P292="","À attribuer",IF($Q292="","À réclamer","Réclamé")))</f>
        <v/>
      </c>
      <c r="S292" s="16">
        <f>IF($A292="","",IF($D292="","PIÈCE MANQUANTE",IF(COUNTIF($D$6:$D$505,$D292)&gt;1,"DOUBLON","OK")))</f>
        <v/>
      </c>
      <c r="T292" s="14">
        <f>IF($A292="","",IFERROR($O292-($H292+$J292+$K292),0))</f>
        <v/>
      </c>
    </row>
    <row r="293">
      <c r="A293" s="11" t="n"/>
      <c r="B293" s="22" t="n"/>
      <c r="C293" s="11" t="n"/>
      <c r="D293" s="11" t="n"/>
      <c r="E293" s="11" t="n"/>
      <c r="F293" s="11" t="n"/>
      <c r="G293" s="11" t="n"/>
      <c r="H293" s="13" t="n"/>
      <c r="I293" s="11" t="n"/>
      <c r="J293" s="14">
        <f>IF($A293="","",IFERROR(ROUND($H293*VLOOKUP($I293,'Paramètres'!$A$6:$D$9,3,FALSE),2),0))</f>
        <v/>
      </c>
      <c r="K293" s="14">
        <f>IF($A293="","",IFERROR(ROUND($H293*VLOOKUP($I293,'Paramètres'!$A$6:$D$9,4,FALSE),2),0))</f>
        <v/>
      </c>
      <c r="L293" s="15" t="n"/>
      <c r="M293" s="14">
        <f>IF($A293="","",IFERROR(ROUND($J293*$L293,2),0))</f>
        <v/>
      </c>
      <c r="N293" s="14">
        <f>IF($A293="","",IFERROR(ROUND($K293*$L293,2),0))</f>
        <v/>
      </c>
      <c r="O293" s="14">
        <f>IF($A293="","",IFERROR($H293+$J293+$K293,0))</f>
        <v/>
      </c>
      <c r="P293" s="11" t="n"/>
      <c r="Q293" s="22" t="n"/>
      <c r="R293" s="16">
        <f>IF($A293="","",IF($P293="","À attribuer",IF($Q293="","À réclamer","Réclamé")))</f>
        <v/>
      </c>
      <c r="S293" s="16">
        <f>IF($A293="","",IF($D293="","PIÈCE MANQUANTE",IF(COUNTIF($D$6:$D$505,$D293)&gt;1,"DOUBLON","OK")))</f>
        <v/>
      </c>
      <c r="T293" s="14">
        <f>IF($A293="","",IFERROR($O293-($H293+$J293+$K293),0))</f>
        <v/>
      </c>
    </row>
    <row r="294">
      <c r="A294" s="11" t="n"/>
      <c r="B294" s="22" t="n"/>
      <c r="C294" s="11" t="n"/>
      <c r="D294" s="11" t="n"/>
      <c r="E294" s="11" t="n"/>
      <c r="F294" s="11" t="n"/>
      <c r="G294" s="11" t="n"/>
      <c r="H294" s="13" t="n"/>
      <c r="I294" s="11" t="n"/>
      <c r="J294" s="14">
        <f>IF($A294="","",IFERROR(ROUND($H294*VLOOKUP($I294,'Paramètres'!$A$6:$D$9,3,FALSE),2),0))</f>
        <v/>
      </c>
      <c r="K294" s="14">
        <f>IF($A294="","",IFERROR(ROUND($H294*VLOOKUP($I294,'Paramètres'!$A$6:$D$9,4,FALSE),2),0))</f>
        <v/>
      </c>
      <c r="L294" s="15" t="n"/>
      <c r="M294" s="14">
        <f>IF($A294="","",IFERROR(ROUND($J294*$L294,2),0))</f>
        <v/>
      </c>
      <c r="N294" s="14">
        <f>IF($A294="","",IFERROR(ROUND($K294*$L294,2),0))</f>
        <v/>
      </c>
      <c r="O294" s="14">
        <f>IF($A294="","",IFERROR($H294+$J294+$K294,0))</f>
        <v/>
      </c>
      <c r="P294" s="11" t="n"/>
      <c r="Q294" s="22" t="n"/>
      <c r="R294" s="16">
        <f>IF($A294="","",IF($P294="","À attribuer",IF($Q294="","À réclamer","Réclamé")))</f>
        <v/>
      </c>
      <c r="S294" s="16">
        <f>IF($A294="","",IF($D294="","PIÈCE MANQUANTE",IF(COUNTIF($D$6:$D$505,$D294)&gt;1,"DOUBLON","OK")))</f>
        <v/>
      </c>
      <c r="T294" s="14">
        <f>IF($A294="","",IFERROR($O294-($H294+$J294+$K294),0))</f>
        <v/>
      </c>
    </row>
    <row r="295">
      <c r="A295" s="11" t="n"/>
      <c r="B295" s="22" t="n"/>
      <c r="C295" s="11" t="n"/>
      <c r="D295" s="11" t="n"/>
      <c r="E295" s="11" t="n"/>
      <c r="F295" s="11" t="n"/>
      <c r="G295" s="11" t="n"/>
      <c r="H295" s="13" t="n"/>
      <c r="I295" s="11" t="n"/>
      <c r="J295" s="14">
        <f>IF($A295="","",IFERROR(ROUND($H295*VLOOKUP($I295,'Paramètres'!$A$6:$D$9,3,FALSE),2),0))</f>
        <v/>
      </c>
      <c r="K295" s="14">
        <f>IF($A295="","",IFERROR(ROUND($H295*VLOOKUP($I295,'Paramètres'!$A$6:$D$9,4,FALSE),2),0))</f>
        <v/>
      </c>
      <c r="L295" s="15" t="n"/>
      <c r="M295" s="14">
        <f>IF($A295="","",IFERROR(ROUND($J295*$L295,2),0))</f>
        <v/>
      </c>
      <c r="N295" s="14">
        <f>IF($A295="","",IFERROR(ROUND($K295*$L295,2),0))</f>
        <v/>
      </c>
      <c r="O295" s="14">
        <f>IF($A295="","",IFERROR($H295+$J295+$K295,0))</f>
        <v/>
      </c>
      <c r="P295" s="11" t="n"/>
      <c r="Q295" s="22" t="n"/>
      <c r="R295" s="16">
        <f>IF($A295="","",IF($P295="","À attribuer",IF($Q295="","À réclamer","Réclamé")))</f>
        <v/>
      </c>
      <c r="S295" s="16">
        <f>IF($A295="","",IF($D295="","PIÈCE MANQUANTE",IF(COUNTIF($D$6:$D$505,$D295)&gt;1,"DOUBLON","OK")))</f>
        <v/>
      </c>
      <c r="T295" s="14">
        <f>IF($A295="","",IFERROR($O295-($H295+$J295+$K295),0))</f>
        <v/>
      </c>
    </row>
    <row r="296">
      <c r="A296" s="11" t="n"/>
      <c r="B296" s="22" t="n"/>
      <c r="C296" s="11" t="n"/>
      <c r="D296" s="11" t="n"/>
      <c r="E296" s="11" t="n"/>
      <c r="F296" s="11" t="n"/>
      <c r="G296" s="11" t="n"/>
      <c r="H296" s="13" t="n"/>
      <c r="I296" s="11" t="n"/>
      <c r="J296" s="14">
        <f>IF($A296="","",IFERROR(ROUND($H296*VLOOKUP($I296,'Paramètres'!$A$6:$D$9,3,FALSE),2),0))</f>
        <v/>
      </c>
      <c r="K296" s="14">
        <f>IF($A296="","",IFERROR(ROUND($H296*VLOOKUP($I296,'Paramètres'!$A$6:$D$9,4,FALSE),2),0))</f>
        <v/>
      </c>
      <c r="L296" s="15" t="n"/>
      <c r="M296" s="14">
        <f>IF($A296="","",IFERROR(ROUND($J296*$L296,2),0))</f>
        <v/>
      </c>
      <c r="N296" s="14">
        <f>IF($A296="","",IFERROR(ROUND($K296*$L296,2),0))</f>
        <v/>
      </c>
      <c r="O296" s="14">
        <f>IF($A296="","",IFERROR($H296+$J296+$K296,0))</f>
        <v/>
      </c>
      <c r="P296" s="11" t="n"/>
      <c r="Q296" s="22" t="n"/>
      <c r="R296" s="16">
        <f>IF($A296="","",IF($P296="","À attribuer",IF($Q296="","À réclamer","Réclamé")))</f>
        <v/>
      </c>
      <c r="S296" s="16">
        <f>IF($A296="","",IF($D296="","PIÈCE MANQUANTE",IF(COUNTIF($D$6:$D$505,$D296)&gt;1,"DOUBLON","OK")))</f>
        <v/>
      </c>
      <c r="T296" s="14">
        <f>IF($A296="","",IFERROR($O296-($H296+$J296+$K296),0))</f>
        <v/>
      </c>
    </row>
    <row r="297">
      <c r="A297" s="11" t="n"/>
      <c r="B297" s="22" t="n"/>
      <c r="C297" s="11" t="n"/>
      <c r="D297" s="11" t="n"/>
      <c r="E297" s="11" t="n"/>
      <c r="F297" s="11" t="n"/>
      <c r="G297" s="11" t="n"/>
      <c r="H297" s="13" t="n"/>
      <c r="I297" s="11" t="n"/>
      <c r="J297" s="14">
        <f>IF($A297="","",IFERROR(ROUND($H297*VLOOKUP($I297,'Paramètres'!$A$6:$D$9,3,FALSE),2),0))</f>
        <v/>
      </c>
      <c r="K297" s="14">
        <f>IF($A297="","",IFERROR(ROUND($H297*VLOOKUP($I297,'Paramètres'!$A$6:$D$9,4,FALSE),2),0))</f>
        <v/>
      </c>
      <c r="L297" s="15" t="n"/>
      <c r="M297" s="14">
        <f>IF($A297="","",IFERROR(ROUND($J297*$L297,2),0))</f>
        <v/>
      </c>
      <c r="N297" s="14">
        <f>IF($A297="","",IFERROR(ROUND($K297*$L297,2),0))</f>
        <v/>
      </c>
      <c r="O297" s="14">
        <f>IF($A297="","",IFERROR($H297+$J297+$K297,0))</f>
        <v/>
      </c>
      <c r="P297" s="11" t="n"/>
      <c r="Q297" s="22" t="n"/>
      <c r="R297" s="16">
        <f>IF($A297="","",IF($P297="","À attribuer",IF($Q297="","À réclamer","Réclamé")))</f>
        <v/>
      </c>
      <c r="S297" s="16">
        <f>IF($A297="","",IF($D297="","PIÈCE MANQUANTE",IF(COUNTIF($D$6:$D$505,$D297)&gt;1,"DOUBLON","OK")))</f>
        <v/>
      </c>
      <c r="T297" s="14">
        <f>IF($A297="","",IFERROR($O297-($H297+$J297+$K297),0))</f>
        <v/>
      </c>
    </row>
    <row r="298">
      <c r="A298" s="11" t="n"/>
      <c r="B298" s="22" t="n"/>
      <c r="C298" s="11" t="n"/>
      <c r="D298" s="11" t="n"/>
      <c r="E298" s="11" t="n"/>
      <c r="F298" s="11" t="n"/>
      <c r="G298" s="11" t="n"/>
      <c r="H298" s="13" t="n"/>
      <c r="I298" s="11" t="n"/>
      <c r="J298" s="14">
        <f>IF($A298="","",IFERROR(ROUND($H298*VLOOKUP($I298,'Paramètres'!$A$6:$D$9,3,FALSE),2),0))</f>
        <v/>
      </c>
      <c r="K298" s="14">
        <f>IF($A298="","",IFERROR(ROUND($H298*VLOOKUP($I298,'Paramètres'!$A$6:$D$9,4,FALSE),2),0))</f>
        <v/>
      </c>
      <c r="L298" s="15" t="n"/>
      <c r="M298" s="14">
        <f>IF($A298="","",IFERROR(ROUND($J298*$L298,2),0))</f>
        <v/>
      </c>
      <c r="N298" s="14">
        <f>IF($A298="","",IFERROR(ROUND($K298*$L298,2),0))</f>
        <v/>
      </c>
      <c r="O298" s="14">
        <f>IF($A298="","",IFERROR($H298+$J298+$K298,0))</f>
        <v/>
      </c>
      <c r="P298" s="11" t="n"/>
      <c r="Q298" s="22" t="n"/>
      <c r="R298" s="16">
        <f>IF($A298="","",IF($P298="","À attribuer",IF($Q298="","À réclamer","Réclamé")))</f>
        <v/>
      </c>
      <c r="S298" s="16">
        <f>IF($A298="","",IF($D298="","PIÈCE MANQUANTE",IF(COUNTIF($D$6:$D$505,$D298)&gt;1,"DOUBLON","OK")))</f>
        <v/>
      </c>
      <c r="T298" s="14">
        <f>IF($A298="","",IFERROR($O298-($H298+$J298+$K298),0))</f>
        <v/>
      </c>
    </row>
    <row r="299">
      <c r="A299" s="11" t="n"/>
      <c r="B299" s="22" t="n"/>
      <c r="C299" s="11" t="n"/>
      <c r="D299" s="11" t="n"/>
      <c r="E299" s="11" t="n"/>
      <c r="F299" s="11" t="n"/>
      <c r="G299" s="11" t="n"/>
      <c r="H299" s="13" t="n"/>
      <c r="I299" s="11" t="n"/>
      <c r="J299" s="14">
        <f>IF($A299="","",IFERROR(ROUND($H299*VLOOKUP($I299,'Paramètres'!$A$6:$D$9,3,FALSE),2),0))</f>
        <v/>
      </c>
      <c r="K299" s="14">
        <f>IF($A299="","",IFERROR(ROUND($H299*VLOOKUP($I299,'Paramètres'!$A$6:$D$9,4,FALSE),2),0))</f>
        <v/>
      </c>
      <c r="L299" s="15" t="n"/>
      <c r="M299" s="14">
        <f>IF($A299="","",IFERROR(ROUND($J299*$L299,2),0))</f>
        <v/>
      </c>
      <c r="N299" s="14">
        <f>IF($A299="","",IFERROR(ROUND($K299*$L299,2),0))</f>
        <v/>
      </c>
      <c r="O299" s="14">
        <f>IF($A299="","",IFERROR($H299+$J299+$K299,0))</f>
        <v/>
      </c>
      <c r="P299" s="11" t="n"/>
      <c r="Q299" s="22" t="n"/>
      <c r="R299" s="16">
        <f>IF($A299="","",IF($P299="","À attribuer",IF($Q299="","À réclamer","Réclamé")))</f>
        <v/>
      </c>
      <c r="S299" s="16">
        <f>IF($A299="","",IF($D299="","PIÈCE MANQUANTE",IF(COUNTIF($D$6:$D$505,$D299)&gt;1,"DOUBLON","OK")))</f>
        <v/>
      </c>
      <c r="T299" s="14">
        <f>IF($A299="","",IFERROR($O299-($H299+$J299+$K299),0))</f>
        <v/>
      </c>
    </row>
    <row r="300">
      <c r="A300" s="11" t="n"/>
      <c r="B300" s="22" t="n"/>
      <c r="C300" s="11" t="n"/>
      <c r="D300" s="11" t="n"/>
      <c r="E300" s="11" t="n"/>
      <c r="F300" s="11" t="n"/>
      <c r="G300" s="11" t="n"/>
      <c r="H300" s="13" t="n"/>
      <c r="I300" s="11" t="n"/>
      <c r="J300" s="14">
        <f>IF($A300="","",IFERROR(ROUND($H300*VLOOKUP($I300,'Paramètres'!$A$6:$D$9,3,FALSE),2),0))</f>
        <v/>
      </c>
      <c r="K300" s="14">
        <f>IF($A300="","",IFERROR(ROUND($H300*VLOOKUP($I300,'Paramètres'!$A$6:$D$9,4,FALSE),2),0))</f>
        <v/>
      </c>
      <c r="L300" s="15" t="n"/>
      <c r="M300" s="14">
        <f>IF($A300="","",IFERROR(ROUND($J300*$L300,2),0))</f>
        <v/>
      </c>
      <c r="N300" s="14">
        <f>IF($A300="","",IFERROR(ROUND($K300*$L300,2),0))</f>
        <v/>
      </c>
      <c r="O300" s="14">
        <f>IF($A300="","",IFERROR($H300+$J300+$K300,0))</f>
        <v/>
      </c>
      <c r="P300" s="11" t="n"/>
      <c r="Q300" s="22" t="n"/>
      <c r="R300" s="16">
        <f>IF($A300="","",IF($P300="","À attribuer",IF($Q300="","À réclamer","Réclamé")))</f>
        <v/>
      </c>
      <c r="S300" s="16">
        <f>IF($A300="","",IF($D300="","PIÈCE MANQUANTE",IF(COUNTIF($D$6:$D$505,$D300)&gt;1,"DOUBLON","OK")))</f>
        <v/>
      </c>
      <c r="T300" s="14">
        <f>IF($A300="","",IFERROR($O300-($H300+$J300+$K300),0))</f>
        <v/>
      </c>
    </row>
    <row r="301">
      <c r="A301" s="11" t="n"/>
      <c r="B301" s="22" t="n"/>
      <c r="C301" s="11" t="n"/>
      <c r="D301" s="11" t="n"/>
      <c r="E301" s="11" t="n"/>
      <c r="F301" s="11" t="n"/>
      <c r="G301" s="11" t="n"/>
      <c r="H301" s="13" t="n"/>
      <c r="I301" s="11" t="n"/>
      <c r="J301" s="14">
        <f>IF($A301="","",IFERROR(ROUND($H301*VLOOKUP($I301,'Paramètres'!$A$6:$D$9,3,FALSE),2),0))</f>
        <v/>
      </c>
      <c r="K301" s="14">
        <f>IF($A301="","",IFERROR(ROUND($H301*VLOOKUP($I301,'Paramètres'!$A$6:$D$9,4,FALSE),2),0))</f>
        <v/>
      </c>
      <c r="L301" s="15" t="n"/>
      <c r="M301" s="14">
        <f>IF($A301="","",IFERROR(ROUND($J301*$L301,2),0))</f>
        <v/>
      </c>
      <c r="N301" s="14">
        <f>IF($A301="","",IFERROR(ROUND($K301*$L301,2),0))</f>
        <v/>
      </c>
      <c r="O301" s="14">
        <f>IF($A301="","",IFERROR($H301+$J301+$K301,0))</f>
        <v/>
      </c>
      <c r="P301" s="11" t="n"/>
      <c r="Q301" s="22" t="n"/>
      <c r="R301" s="16">
        <f>IF($A301="","",IF($P301="","À attribuer",IF($Q301="","À réclamer","Réclamé")))</f>
        <v/>
      </c>
      <c r="S301" s="16">
        <f>IF($A301="","",IF($D301="","PIÈCE MANQUANTE",IF(COUNTIF($D$6:$D$505,$D301)&gt;1,"DOUBLON","OK")))</f>
        <v/>
      </c>
      <c r="T301" s="14">
        <f>IF($A301="","",IFERROR($O301-($H301+$J301+$K301),0))</f>
        <v/>
      </c>
    </row>
    <row r="302">
      <c r="A302" s="11" t="n"/>
      <c r="B302" s="22" t="n"/>
      <c r="C302" s="11" t="n"/>
      <c r="D302" s="11" t="n"/>
      <c r="E302" s="11" t="n"/>
      <c r="F302" s="11" t="n"/>
      <c r="G302" s="11" t="n"/>
      <c r="H302" s="13" t="n"/>
      <c r="I302" s="11" t="n"/>
      <c r="J302" s="14">
        <f>IF($A302="","",IFERROR(ROUND($H302*VLOOKUP($I302,'Paramètres'!$A$6:$D$9,3,FALSE),2),0))</f>
        <v/>
      </c>
      <c r="K302" s="14">
        <f>IF($A302="","",IFERROR(ROUND($H302*VLOOKUP($I302,'Paramètres'!$A$6:$D$9,4,FALSE),2),0))</f>
        <v/>
      </c>
      <c r="L302" s="15" t="n"/>
      <c r="M302" s="14">
        <f>IF($A302="","",IFERROR(ROUND($J302*$L302,2),0))</f>
        <v/>
      </c>
      <c r="N302" s="14">
        <f>IF($A302="","",IFERROR(ROUND($K302*$L302,2),0))</f>
        <v/>
      </c>
      <c r="O302" s="14">
        <f>IF($A302="","",IFERROR($H302+$J302+$K302,0))</f>
        <v/>
      </c>
      <c r="P302" s="11" t="n"/>
      <c r="Q302" s="22" t="n"/>
      <c r="R302" s="16">
        <f>IF($A302="","",IF($P302="","À attribuer",IF($Q302="","À réclamer","Réclamé")))</f>
        <v/>
      </c>
      <c r="S302" s="16">
        <f>IF($A302="","",IF($D302="","PIÈCE MANQUANTE",IF(COUNTIF($D$6:$D$505,$D302)&gt;1,"DOUBLON","OK")))</f>
        <v/>
      </c>
      <c r="T302" s="14">
        <f>IF($A302="","",IFERROR($O302-($H302+$J302+$K302),0))</f>
        <v/>
      </c>
    </row>
    <row r="303">
      <c r="A303" s="11" t="n"/>
      <c r="B303" s="22" t="n"/>
      <c r="C303" s="11" t="n"/>
      <c r="D303" s="11" t="n"/>
      <c r="E303" s="11" t="n"/>
      <c r="F303" s="11" t="n"/>
      <c r="G303" s="11" t="n"/>
      <c r="H303" s="13" t="n"/>
      <c r="I303" s="11" t="n"/>
      <c r="J303" s="14">
        <f>IF($A303="","",IFERROR(ROUND($H303*VLOOKUP($I303,'Paramètres'!$A$6:$D$9,3,FALSE),2),0))</f>
        <v/>
      </c>
      <c r="K303" s="14">
        <f>IF($A303="","",IFERROR(ROUND($H303*VLOOKUP($I303,'Paramètres'!$A$6:$D$9,4,FALSE),2),0))</f>
        <v/>
      </c>
      <c r="L303" s="15" t="n"/>
      <c r="M303" s="14">
        <f>IF($A303="","",IFERROR(ROUND($J303*$L303,2),0))</f>
        <v/>
      </c>
      <c r="N303" s="14">
        <f>IF($A303="","",IFERROR(ROUND($K303*$L303,2),0))</f>
        <v/>
      </c>
      <c r="O303" s="14">
        <f>IF($A303="","",IFERROR($H303+$J303+$K303,0))</f>
        <v/>
      </c>
      <c r="P303" s="11" t="n"/>
      <c r="Q303" s="22" t="n"/>
      <c r="R303" s="16">
        <f>IF($A303="","",IF($P303="","À attribuer",IF($Q303="","À réclamer","Réclamé")))</f>
        <v/>
      </c>
      <c r="S303" s="16">
        <f>IF($A303="","",IF($D303="","PIÈCE MANQUANTE",IF(COUNTIF($D$6:$D$505,$D303)&gt;1,"DOUBLON","OK")))</f>
        <v/>
      </c>
      <c r="T303" s="14">
        <f>IF($A303="","",IFERROR($O303-($H303+$J303+$K303),0))</f>
        <v/>
      </c>
    </row>
    <row r="304">
      <c r="A304" s="11" t="n"/>
      <c r="B304" s="22" t="n"/>
      <c r="C304" s="11" t="n"/>
      <c r="D304" s="11" t="n"/>
      <c r="E304" s="11" t="n"/>
      <c r="F304" s="11" t="n"/>
      <c r="G304" s="11" t="n"/>
      <c r="H304" s="13" t="n"/>
      <c r="I304" s="11" t="n"/>
      <c r="J304" s="14">
        <f>IF($A304="","",IFERROR(ROUND($H304*VLOOKUP($I304,'Paramètres'!$A$6:$D$9,3,FALSE),2),0))</f>
        <v/>
      </c>
      <c r="K304" s="14">
        <f>IF($A304="","",IFERROR(ROUND($H304*VLOOKUP($I304,'Paramètres'!$A$6:$D$9,4,FALSE),2),0))</f>
        <v/>
      </c>
      <c r="L304" s="15" t="n"/>
      <c r="M304" s="14">
        <f>IF($A304="","",IFERROR(ROUND($J304*$L304,2),0))</f>
        <v/>
      </c>
      <c r="N304" s="14">
        <f>IF($A304="","",IFERROR(ROUND($K304*$L304,2),0))</f>
        <v/>
      </c>
      <c r="O304" s="14">
        <f>IF($A304="","",IFERROR($H304+$J304+$K304,0))</f>
        <v/>
      </c>
      <c r="P304" s="11" t="n"/>
      <c r="Q304" s="22" t="n"/>
      <c r="R304" s="16">
        <f>IF($A304="","",IF($P304="","À attribuer",IF($Q304="","À réclamer","Réclamé")))</f>
        <v/>
      </c>
      <c r="S304" s="16">
        <f>IF($A304="","",IF($D304="","PIÈCE MANQUANTE",IF(COUNTIF($D$6:$D$505,$D304)&gt;1,"DOUBLON","OK")))</f>
        <v/>
      </c>
      <c r="T304" s="14">
        <f>IF($A304="","",IFERROR($O304-($H304+$J304+$K304),0))</f>
        <v/>
      </c>
    </row>
    <row r="305">
      <c r="A305" s="11" t="n"/>
      <c r="B305" s="22" t="n"/>
      <c r="C305" s="11" t="n"/>
      <c r="D305" s="11" t="n"/>
      <c r="E305" s="11" t="n"/>
      <c r="F305" s="11" t="n"/>
      <c r="G305" s="11" t="n"/>
      <c r="H305" s="13" t="n"/>
      <c r="I305" s="11" t="n"/>
      <c r="J305" s="14">
        <f>IF($A305="","",IFERROR(ROUND($H305*VLOOKUP($I305,'Paramètres'!$A$6:$D$9,3,FALSE),2),0))</f>
        <v/>
      </c>
      <c r="K305" s="14">
        <f>IF($A305="","",IFERROR(ROUND($H305*VLOOKUP($I305,'Paramètres'!$A$6:$D$9,4,FALSE),2),0))</f>
        <v/>
      </c>
      <c r="L305" s="15" t="n"/>
      <c r="M305" s="14">
        <f>IF($A305="","",IFERROR(ROUND($J305*$L305,2),0))</f>
        <v/>
      </c>
      <c r="N305" s="14">
        <f>IF($A305="","",IFERROR(ROUND($K305*$L305,2),0))</f>
        <v/>
      </c>
      <c r="O305" s="14">
        <f>IF($A305="","",IFERROR($H305+$J305+$K305,0))</f>
        <v/>
      </c>
      <c r="P305" s="11" t="n"/>
      <c r="Q305" s="22" t="n"/>
      <c r="R305" s="16">
        <f>IF($A305="","",IF($P305="","À attribuer",IF($Q305="","À réclamer","Réclamé")))</f>
        <v/>
      </c>
      <c r="S305" s="16">
        <f>IF($A305="","",IF($D305="","PIÈCE MANQUANTE",IF(COUNTIF($D$6:$D$505,$D305)&gt;1,"DOUBLON","OK")))</f>
        <v/>
      </c>
      <c r="T305" s="14">
        <f>IF($A305="","",IFERROR($O305-($H305+$J305+$K305),0))</f>
        <v/>
      </c>
    </row>
    <row r="306">
      <c r="A306" s="11" t="n"/>
      <c r="B306" s="22" t="n"/>
      <c r="C306" s="11" t="n"/>
      <c r="D306" s="11" t="n"/>
      <c r="E306" s="11" t="n"/>
      <c r="F306" s="11" t="n"/>
      <c r="G306" s="11" t="n"/>
      <c r="H306" s="13" t="n"/>
      <c r="I306" s="11" t="n"/>
      <c r="J306" s="14">
        <f>IF($A306="","",IFERROR(ROUND($H306*VLOOKUP($I306,'Paramètres'!$A$6:$D$9,3,FALSE),2),0))</f>
        <v/>
      </c>
      <c r="K306" s="14">
        <f>IF($A306="","",IFERROR(ROUND($H306*VLOOKUP($I306,'Paramètres'!$A$6:$D$9,4,FALSE),2),0))</f>
        <v/>
      </c>
      <c r="L306" s="15" t="n"/>
      <c r="M306" s="14">
        <f>IF($A306="","",IFERROR(ROUND($J306*$L306,2),0))</f>
        <v/>
      </c>
      <c r="N306" s="14">
        <f>IF($A306="","",IFERROR(ROUND($K306*$L306,2),0))</f>
        <v/>
      </c>
      <c r="O306" s="14">
        <f>IF($A306="","",IFERROR($H306+$J306+$K306,0))</f>
        <v/>
      </c>
      <c r="P306" s="11" t="n"/>
      <c r="Q306" s="22" t="n"/>
      <c r="R306" s="16">
        <f>IF($A306="","",IF($P306="","À attribuer",IF($Q306="","À réclamer","Réclamé")))</f>
        <v/>
      </c>
      <c r="S306" s="16">
        <f>IF($A306="","",IF($D306="","PIÈCE MANQUANTE",IF(COUNTIF($D$6:$D$505,$D306)&gt;1,"DOUBLON","OK")))</f>
        <v/>
      </c>
      <c r="T306" s="14">
        <f>IF($A306="","",IFERROR($O306-($H306+$J306+$K306),0))</f>
        <v/>
      </c>
    </row>
    <row r="307">
      <c r="A307" s="11" t="n"/>
      <c r="B307" s="22" t="n"/>
      <c r="C307" s="11" t="n"/>
      <c r="D307" s="11" t="n"/>
      <c r="E307" s="11" t="n"/>
      <c r="F307" s="11" t="n"/>
      <c r="G307" s="11" t="n"/>
      <c r="H307" s="13" t="n"/>
      <c r="I307" s="11" t="n"/>
      <c r="J307" s="14">
        <f>IF($A307="","",IFERROR(ROUND($H307*VLOOKUP($I307,'Paramètres'!$A$6:$D$9,3,FALSE),2),0))</f>
        <v/>
      </c>
      <c r="K307" s="14">
        <f>IF($A307="","",IFERROR(ROUND($H307*VLOOKUP($I307,'Paramètres'!$A$6:$D$9,4,FALSE),2),0))</f>
        <v/>
      </c>
      <c r="L307" s="15" t="n"/>
      <c r="M307" s="14">
        <f>IF($A307="","",IFERROR(ROUND($J307*$L307,2),0))</f>
        <v/>
      </c>
      <c r="N307" s="14">
        <f>IF($A307="","",IFERROR(ROUND($K307*$L307,2),0))</f>
        <v/>
      </c>
      <c r="O307" s="14">
        <f>IF($A307="","",IFERROR($H307+$J307+$K307,0))</f>
        <v/>
      </c>
      <c r="P307" s="11" t="n"/>
      <c r="Q307" s="22" t="n"/>
      <c r="R307" s="16">
        <f>IF($A307="","",IF($P307="","À attribuer",IF($Q307="","À réclamer","Réclamé")))</f>
        <v/>
      </c>
      <c r="S307" s="16">
        <f>IF($A307="","",IF($D307="","PIÈCE MANQUANTE",IF(COUNTIF($D$6:$D$505,$D307)&gt;1,"DOUBLON","OK")))</f>
        <v/>
      </c>
      <c r="T307" s="14">
        <f>IF($A307="","",IFERROR($O307-($H307+$J307+$K307),0))</f>
        <v/>
      </c>
    </row>
    <row r="308">
      <c r="A308" s="11" t="n"/>
      <c r="B308" s="22" t="n"/>
      <c r="C308" s="11" t="n"/>
      <c r="D308" s="11" t="n"/>
      <c r="E308" s="11" t="n"/>
      <c r="F308" s="11" t="n"/>
      <c r="G308" s="11" t="n"/>
      <c r="H308" s="13" t="n"/>
      <c r="I308" s="11" t="n"/>
      <c r="J308" s="14">
        <f>IF($A308="","",IFERROR(ROUND($H308*VLOOKUP($I308,'Paramètres'!$A$6:$D$9,3,FALSE),2),0))</f>
        <v/>
      </c>
      <c r="K308" s="14">
        <f>IF($A308="","",IFERROR(ROUND($H308*VLOOKUP($I308,'Paramètres'!$A$6:$D$9,4,FALSE),2),0))</f>
        <v/>
      </c>
      <c r="L308" s="15" t="n"/>
      <c r="M308" s="14">
        <f>IF($A308="","",IFERROR(ROUND($J308*$L308,2),0))</f>
        <v/>
      </c>
      <c r="N308" s="14">
        <f>IF($A308="","",IFERROR(ROUND($K308*$L308,2),0))</f>
        <v/>
      </c>
      <c r="O308" s="14">
        <f>IF($A308="","",IFERROR($H308+$J308+$K308,0))</f>
        <v/>
      </c>
      <c r="P308" s="11" t="n"/>
      <c r="Q308" s="22" t="n"/>
      <c r="R308" s="16">
        <f>IF($A308="","",IF($P308="","À attribuer",IF($Q308="","À réclamer","Réclamé")))</f>
        <v/>
      </c>
      <c r="S308" s="16">
        <f>IF($A308="","",IF($D308="","PIÈCE MANQUANTE",IF(COUNTIF($D$6:$D$505,$D308)&gt;1,"DOUBLON","OK")))</f>
        <v/>
      </c>
      <c r="T308" s="14">
        <f>IF($A308="","",IFERROR($O308-($H308+$J308+$K308),0))</f>
        <v/>
      </c>
    </row>
    <row r="309">
      <c r="A309" s="11" t="n"/>
      <c r="B309" s="22" t="n"/>
      <c r="C309" s="11" t="n"/>
      <c r="D309" s="11" t="n"/>
      <c r="E309" s="11" t="n"/>
      <c r="F309" s="11" t="n"/>
      <c r="G309" s="11" t="n"/>
      <c r="H309" s="13" t="n"/>
      <c r="I309" s="11" t="n"/>
      <c r="J309" s="14">
        <f>IF($A309="","",IFERROR(ROUND($H309*VLOOKUP($I309,'Paramètres'!$A$6:$D$9,3,FALSE),2),0))</f>
        <v/>
      </c>
      <c r="K309" s="14">
        <f>IF($A309="","",IFERROR(ROUND($H309*VLOOKUP($I309,'Paramètres'!$A$6:$D$9,4,FALSE),2),0))</f>
        <v/>
      </c>
      <c r="L309" s="15" t="n"/>
      <c r="M309" s="14">
        <f>IF($A309="","",IFERROR(ROUND($J309*$L309,2),0))</f>
        <v/>
      </c>
      <c r="N309" s="14">
        <f>IF($A309="","",IFERROR(ROUND($K309*$L309,2),0))</f>
        <v/>
      </c>
      <c r="O309" s="14">
        <f>IF($A309="","",IFERROR($H309+$J309+$K309,0))</f>
        <v/>
      </c>
      <c r="P309" s="11" t="n"/>
      <c r="Q309" s="22" t="n"/>
      <c r="R309" s="16">
        <f>IF($A309="","",IF($P309="","À attribuer",IF($Q309="","À réclamer","Réclamé")))</f>
        <v/>
      </c>
      <c r="S309" s="16">
        <f>IF($A309="","",IF($D309="","PIÈCE MANQUANTE",IF(COUNTIF($D$6:$D$505,$D309)&gt;1,"DOUBLON","OK")))</f>
        <v/>
      </c>
      <c r="T309" s="14">
        <f>IF($A309="","",IFERROR($O309-($H309+$J309+$K309),0))</f>
        <v/>
      </c>
    </row>
    <row r="310">
      <c r="A310" s="11" t="n"/>
      <c r="B310" s="22" t="n"/>
      <c r="C310" s="11" t="n"/>
      <c r="D310" s="11" t="n"/>
      <c r="E310" s="11" t="n"/>
      <c r="F310" s="11" t="n"/>
      <c r="G310" s="11" t="n"/>
      <c r="H310" s="13" t="n"/>
      <c r="I310" s="11" t="n"/>
      <c r="J310" s="14">
        <f>IF($A310="","",IFERROR(ROUND($H310*VLOOKUP($I310,'Paramètres'!$A$6:$D$9,3,FALSE),2),0))</f>
        <v/>
      </c>
      <c r="K310" s="14">
        <f>IF($A310="","",IFERROR(ROUND($H310*VLOOKUP($I310,'Paramètres'!$A$6:$D$9,4,FALSE),2),0))</f>
        <v/>
      </c>
      <c r="L310" s="15" t="n"/>
      <c r="M310" s="14">
        <f>IF($A310="","",IFERROR(ROUND($J310*$L310,2),0))</f>
        <v/>
      </c>
      <c r="N310" s="14">
        <f>IF($A310="","",IFERROR(ROUND($K310*$L310,2),0))</f>
        <v/>
      </c>
      <c r="O310" s="14">
        <f>IF($A310="","",IFERROR($H310+$J310+$K310,0))</f>
        <v/>
      </c>
      <c r="P310" s="11" t="n"/>
      <c r="Q310" s="22" t="n"/>
      <c r="R310" s="16">
        <f>IF($A310="","",IF($P310="","À attribuer",IF($Q310="","À réclamer","Réclamé")))</f>
        <v/>
      </c>
      <c r="S310" s="16">
        <f>IF($A310="","",IF($D310="","PIÈCE MANQUANTE",IF(COUNTIF($D$6:$D$505,$D310)&gt;1,"DOUBLON","OK")))</f>
        <v/>
      </c>
      <c r="T310" s="14">
        <f>IF($A310="","",IFERROR($O310-($H310+$J310+$K310),0))</f>
        <v/>
      </c>
    </row>
    <row r="311">
      <c r="A311" s="11" t="n"/>
      <c r="B311" s="22" t="n"/>
      <c r="C311" s="11" t="n"/>
      <c r="D311" s="11" t="n"/>
      <c r="E311" s="11" t="n"/>
      <c r="F311" s="11" t="n"/>
      <c r="G311" s="11" t="n"/>
      <c r="H311" s="13" t="n"/>
      <c r="I311" s="11" t="n"/>
      <c r="J311" s="14">
        <f>IF($A311="","",IFERROR(ROUND($H311*VLOOKUP($I311,'Paramètres'!$A$6:$D$9,3,FALSE),2),0))</f>
        <v/>
      </c>
      <c r="K311" s="14">
        <f>IF($A311="","",IFERROR(ROUND($H311*VLOOKUP($I311,'Paramètres'!$A$6:$D$9,4,FALSE),2),0))</f>
        <v/>
      </c>
      <c r="L311" s="15" t="n"/>
      <c r="M311" s="14">
        <f>IF($A311="","",IFERROR(ROUND($J311*$L311,2),0))</f>
        <v/>
      </c>
      <c r="N311" s="14">
        <f>IF($A311="","",IFERROR(ROUND($K311*$L311,2),0))</f>
        <v/>
      </c>
      <c r="O311" s="14">
        <f>IF($A311="","",IFERROR($H311+$J311+$K311,0))</f>
        <v/>
      </c>
      <c r="P311" s="11" t="n"/>
      <c r="Q311" s="22" t="n"/>
      <c r="R311" s="16">
        <f>IF($A311="","",IF($P311="","À attribuer",IF($Q311="","À réclamer","Réclamé")))</f>
        <v/>
      </c>
      <c r="S311" s="16">
        <f>IF($A311="","",IF($D311="","PIÈCE MANQUANTE",IF(COUNTIF($D$6:$D$505,$D311)&gt;1,"DOUBLON","OK")))</f>
        <v/>
      </c>
      <c r="T311" s="14">
        <f>IF($A311="","",IFERROR($O311-($H311+$J311+$K311),0))</f>
        <v/>
      </c>
    </row>
    <row r="312">
      <c r="A312" s="11" t="n"/>
      <c r="B312" s="22" t="n"/>
      <c r="C312" s="11" t="n"/>
      <c r="D312" s="11" t="n"/>
      <c r="E312" s="11" t="n"/>
      <c r="F312" s="11" t="n"/>
      <c r="G312" s="11" t="n"/>
      <c r="H312" s="13" t="n"/>
      <c r="I312" s="11" t="n"/>
      <c r="J312" s="14">
        <f>IF($A312="","",IFERROR(ROUND($H312*VLOOKUP($I312,'Paramètres'!$A$6:$D$9,3,FALSE),2),0))</f>
        <v/>
      </c>
      <c r="K312" s="14">
        <f>IF($A312="","",IFERROR(ROUND($H312*VLOOKUP($I312,'Paramètres'!$A$6:$D$9,4,FALSE),2),0))</f>
        <v/>
      </c>
      <c r="L312" s="15" t="n"/>
      <c r="M312" s="14">
        <f>IF($A312="","",IFERROR(ROUND($J312*$L312,2),0))</f>
        <v/>
      </c>
      <c r="N312" s="14">
        <f>IF($A312="","",IFERROR(ROUND($K312*$L312,2),0))</f>
        <v/>
      </c>
      <c r="O312" s="14">
        <f>IF($A312="","",IFERROR($H312+$J312+$K312,0))</f>
        <v/>
      </c>
      <c r="P312" s="11" t="n"/>
      <c r="Q312" s="22" t="n"/>
      <c r="R312" s="16">
        <f>IF($A312="","",IF($P312="","À attribuer",IF($Q312="","À réclamer","Réclamé")))</f>
        <v/>
      </c>
      <c r="S312" s="16">
        <f>IF($A312="","",IF($D312="","PIÈCE MANQUANTE",IF(COUNTIF($D$6:$D$505,$D312)&gt;1,"DOUBLON","OK")))</f>
        <v/>
      </c>
      <c r="T312" s="14">
        <f>IF($A312="","",IFERROR($O312-($H312+$J312+$K312),0))</f>
        <v/>
      </c>
    </row>
    <row r="313">
      <c r="A313" s="11" t="n"/>
      <c r="B313" s="22" t="n"/>
      <c r="C313" s="11" t="n"/>
      <c r="D313" s="11" t="n"/>
      <c r="E313" s="11" t="n"/>
      <c r="F313" s="11" t="n"/>
      <c r="G313" s="11" t="n"/>
      <c r="H313" s="13" t="n"/>
      <c r="I313" s="11" t="n"/>
      <c r="J313" s="14">
        <f>IF($A313="","",IFERROR(ROUND($H313*VLOOKUP($I313,'Paramètres'!$A$6:$D$9,3,FALSE),2),0))</f>
        <v/>
      </c>
      <c r="K313" s="14">
        <f>IF($A313="","",IFERROR(ROUND($H313*VLOOKUP($I313,'Paramètres'!$A$6:$D$9,4,FALSE),2),0))</f>
        <v/>
      </c>
      <c r="L313" s="15" t="n"/>
      <c r="M313" s="14">
        <f>IF($A313="","",IFERROR(ROUND($J313*$L313,2),0))</f>
        <v/>
      </c>
      <c r="N313" s="14">
        <f>IF($A313="","",IFERROR(ROUND($K313*$L313,2),0))</f>
        <v/>
      </c>
      <c r="O313" s="14">
        <f>IF($A313="","",IFERROR($H313+$J313+$K313,0))</f>
        <v/>
      </c>
      <c r="P313" s="11" t="n"/>
      <c r="Q313" s="22" t="n"/>
      <c r="R313" s="16">
        <f>IF($A313="","",IF($P313="","À attribuer",IF($Q313="","À réclamer","Réclamé")))</f>
        <v/>
      </c>
      <c r="S313" s="16">
        <f>IF($A313="","",IF($D313="","PIÈCE MANQUANTE",IF(COUNTIF($D$6:$D$505,$D313)&gt;1,"DOUBLON","OK")))</f>
        <v/>
      </c>
      <c r="T313" s="14">
        <f>IF($A313="","",IFERROR($O313-($H313+$J313+$K313),0))</f>
        <v/>
      </c>
    </row>
    <row r="314">
      <c r="A314" s="11" t="n"/>
      <c r="B314" s="22" t="n"/>
      <c r="C314" s="11" t="n"/>
      <c r="D314" s="11" t="n"/>
      <c r="E314" s="11" t="n"/>
      <c r="F314" s="11" t="n"/>
      <c r="G314" s="11" t="n"/>
      <c r="H314" s="13" t="n"/>
      <c r="I314" s="11" t="n"/>
      <c r="J314" s="14">
        <f>IF($A314="","",IFERROR(ROUND($H314*VLOOKUP($I314,'Paramètres'!$A$6:$D$9,3,FALSE),2),0))</f>
        <v/>
      </c>
      <c r="K314" s="14">
        <f>IF($A314="","",IFERROR(ROUND($H314*VLOOKUP($I314,'Paramètres'!$A$6:$D$9,4,FALSE),2),0))</f>
        <v/>
      </c>
      <c r="L314" s="15" t="n"/>
      <c r="M314" s="14">
        <f>IF($A314="","",IFERROR(ROUND($J314*$L314,2),0))</f>
        <v/>
      </c>
      <c r="N314" s="14">
        <f>IF($A314="","",IFERROR(ROUND($K314*$L314,2),0))</f>
        <v/>
      </c>
      <c r="O314" s="14">
        <f>IF($A314="","",IFERROR($H314+$J314+$K314,0))</f>
        <v/>
      </c>
      <c r="P314" s="11" t="n"/>
      <c r="Q314" s="22" t="n"/>
      <c r="R314" s="16">
        <f>IF($A314="","",IF($P314="","À attribuer",IF($Q314="","À réclamer","Réclamé")))</f>
        <v/>
      </c>
      <c r="S314" s="16">
        <f>IF($A314="","",IF($D314="","PIÈCE MANQUANTE",IF(COUNTIF($D$6:$D$505,$D314)&gt;1,"DOUBLON","OK")))</f>
        <v/>
      </c>
      <c r="T314" s="14">
        <f>IF($A314="","",IFERROR($O314-($H314+$J314+$K314),0))</f>
        <v/>
      </c>
    </row>
    <row r="315">
      <c r="A315" s="11" t="n"/>
      <c r="B315" s="22" t="n"/>
      <c r="C315" s="11" t="n"/>
      <c r="D315" s="11" t="n"/>
      <c r="E315" s="11" t="n"/>
      <c r="F315" s="11" t="n"/>
      <c r="G315" s="11" t="n"/>
      <c r="H315" s="13" t="n"/>
      <c r="I315" s="11" t="n"/>
      <c r="J315" s="14">
        <f>IF($A315="","",IFERROR(ROUND($H315*VLOOKUP($I315,'Paramètres'!$A$6:$D$9,3,FALSE),2),0))</f>
        <v/>
      </c>
      <c r="K315" s="14">
        <f>IF($A315="","",IFERROR(ROUND($H315*VLOOKUP($I315,'Paramètres'!$A$6:$D$9,4,FALSE),2),0))</f>
        <v/>
      </c>
      <c r="L315" s="15" t="n"/>
      <c r="M315" s="14">
        <f>IF($A315="","",IFERROR(ROUND($J315*$L315,2),0))</f>
        <v/>
      </c>
      <c r="N315" s="14">
        <f>IF($A315="","",IFERROR(ROUND($K315*$L315,2),0))</f>
        <v/>
      </c>
      <c r="O315" s="14">
        <f>IF($A315="","",IFERROR($H315+$J315+$K315,0))</f>
        <v/>
      </c>
      <c r="P315" s="11" t="n"/>
      <c r="Q315" s="22" t="n"/>
      <c r="R315" s="16">
        <f>IF($A315="","",IF($P315="","À attribuer",IF($Q315="","À réclamer","Réclamé")))</f>
        <v/>
      </c>
      <c r="S315" s="16">
        <f>IF($A315="","",IF($D315="","PIÈCE MANQUANTE",IF(COUNTIF($D$6:$D$505,$D315)&gt;1,"DOUBLON","OK")))</f>
        <v/>
      </c>
      <c r="T315" s="14">
        <f>IF($A315="","",IFERROR($O315-($H315+$J315+$K315),0))</f>
        <v/>
      </c>
    </row>
    <row r="316">
      <c r="A316" s="11" t="n"/>
      <c r="B316" s="22" t="n"/>
      <c r="C316" s="11" t="n"/>
      <c r="D316" s="11" t="n"/>
      <c r="E316" s="11" t="n"/>
      <c r="F316" s="11" t="n"/>
      <c r="G316" s="11" t="n"/>
      <c r="H316" s="13" t="n"/>
      <c r="I316" s="11" t="n"/>
      <c r="J316" s="14">
        <f>IF($A316="","",IFERROR(ROUND($H316*VLOOKUP($I316,'Paramètres'!$A$6:$D$9,3,FALSE),2),0))</f>
        <v/>
      </c>
      <c r="K316" s="14">
        <f>IF($A316="","",IFERROR(ROUND($H316*VLOOKUP($I316,'Paramètres'!$A$6:$D$9,4,FALSE),2),0))</f>
        <v/>
      </c>
      <c r="L316" s="15" t="n"/>
      <c r="M316" s="14">
        <f>IF($A316="","",IFERROR(ROUND($J316*$L316,2),0))</f>
        <v/>
      </c>
      <c r="N316" s="14">
        <f>IF($A316="","",IFERROR(ROUND($K316*$L316,2),0))</f>
        <v/>
      </c>
      <c r="O316" s="14">
        <f>IF($A316="","",IFERROR($H316+$J316+$K316,0))</f>
        <v/>
      </c>
      <c r="P316" s="11" t="n"/>
      <c r="Q316" s="22" t="n"/>
      <c r="R316" s="16">
        <f>IF($A316="","",IF($P316="","À attribuer",IF($Q316="","À réclamer","Réclamé")))</f>
        <v/>
      </c>
      <c r="S316" s="16">
        <f>IF($A316="","",IF($D316="","PIÈCE MANQUANTE",IF(COUNTIF($D$6:$D$505,$D316)&gt;1,"DOUBLON","OK")))</f>
        <v/>
      </c>
      <c r="T316" s="14">
        <f>IF($A316="","",IFERROR($O316-($H316+$J316+$K316),0))</f>
        <v/>
      </c>
    </row>
    <row r="317">
      <c r="A317" s="11" t="n"/>
      <c r="B317" s="22" t="n"/>
      <c r="C317" s="11" t="n"/>
      <c r="D317" s="11" t="n"/>
      <c r="E317" s="11" t="n"/>
      <c r="F317" s="11" t="n"/>
      <c r="G317" s="11" t="n"/>
      <c r="H317" s="13" t="n"/>
      <c r="I317" s="11" t="n"/>
      <c r="J317" s="14">
        <f>IF($A317="","",IFERROR(ROUND($H317*VLOOKUP($I317,'Paramètres'!$A$6:$D$9,3,FALSE),2),0))</f>
        <v/>
      </c>
      <c r="K317" s="14">
        <f>IF($A317="","",IFERROR(ROUND($H317*VLOOKUP($I317,'Paramètres'!$A$6:$D$9,4,FALSE),2),0))</f>
        <v/>
      </c>
      <c r="L317" s="15" t="n"/>
      <c r="M317" s="14">
        <f>IF($A317="","",IFERROR(ROUND($J317*$L317,2),0))</f>
        <v/>
      </c>
      <c r="N317" s="14">
        <f>IF($A317="","",IFERROR(ROUND($K317*$L317,2),0))</f>
        <v/>
      </c>
      <c r="O317" s="14">
        <f>IF($A317="","",IFERROR($H317+$J317+$K317,0))</f>
        <v/>
      </c>
      <c r="P317" s="11" t="n"/>
      <c r="Q317" s="22" t="n"/>
      <c r="R317" s="16">
        <f>IF($A317="","",IF($P317="","À attribuer",IF($Q317="","À réclamer","Réclamé")))</f>
        <v/>
      </c>
      <c r="S317" s="16">
        <f>IF($A317="","",IF($D317="","PIÈCE MANQUANTE",IF(COUNTIF($D$6:$D$505,$D317)&gt;1,"DOUBLON","OK")))</f>
        <v/>
      </c>
      <c r="T317" s="14">
        <f>IF($A317="","",IFERROR($O317-($H317+$J317+$K317),0))</f>
        <v/>
      </c>
    </row>
    <row r="318">
      <c r="A318" s="11" t="n"/>
      <c r="B318" s="22" t="n"/>
      <c r="C318" s="11" t="n"/>
      <c r="D318" s="11" t="n"/>
      <c r="E318" s="11" t="n"/>
      <c r="F318" s="11" t="n"/>
      <c r="G318" s="11" t="n"/>
      <c r="H318" s="13" t="n"/>
      <c r="I318" s="11" t="n"/>
      <c r="J318" s="14">
        <f>IF($A318="","",IFERROR(ROUND($H318*VLOOKUP($I318,'Paramètres'!$A$6:$D$9,3,FALSE),2),0))</f>
        <v/>
      </c>
      <c r="K318" s="14">
        <f>IF($A318="","",IFERROR(ROUND($H318*VLOOKUP($I318,'Paramètres'!$A$6:$D$9,4,FALSE),2),0))</f>
        <v/>
      </c>
      <c r="L318" s="15" t="n"/>
      <c r="M318" s="14">
        <f>IF($A318="","",IFERROR(ROUND($J318*$L318,2),0))</f>
        <v/>
      </c>
      <c r="N318" s="14">
        <f>IF($A318="","",IFERROR(ROUND($K318*$L318,2),0))</f>
        <v/>
      </c>
      <c r="O318" s="14">
        <f>IF($A318="","",IFERROR($H318+$J318+$K318,0))</f>
        <v/>
      </c>
      <c r="P318" s="11" t="n"/>
      <c r="Q318" s="22" t="n"/>
      <c r="R318" s="16">
        <f>IF($A318="","",IF($P318="","À attribuer",IF($Q318="","À réclamer","Réclamé")))</f>
        <v/>
      </c>
      <c r="S318" s="16">
        <f>IF($A318="","",IF($D318="","PIÈCE MANQUANTE",IF(COUNTIF($D$6:$D$505,$D318)&gt;1,"DOUBLON","OK")))</f>
        <v/>
      </c>
      <c r="T318" s="14">
        <f>IF($A318="","",IFERROR($O318-($H318+$J318+$K318),0))</f>
        <v/>
      </c>
    </row>
    <row r="319">
      <c r="A319" s="11" t="n"/>
      <c r="B319" s="22" t="n"/>
      <c r="C319" s="11" t="n"/>
      <c r="D319" s="11" t="n"/>
      <c r="E319" s="11" t="n"/>
      <c r="F319" s="11" t="n"/>
      <c r="G319" s="11" t="n"/>
      <c r="H319" s="13" t="n"/>
      <c r="I319" s="11" t="n"/>
      <c r="J319" s="14">
        <f>IF($A319="","",IFERROR(ROUND($H319*VLOOKUP($I319,'Paramètres'!$A$6:$D$9,3,FALSE),2),0))</f>
        <v/>
      </c>
      <c r="K319" s="14">
        <f>IF($A319="","",IFERROR(ROUND($H319*VLOOKUP($I319,'Paramètres'!$A$6:$D$9,4,FALSE),2),0))</f>
        <v/>
      </c>
      <c r="L319" s="15" t="n"/>
      <c r="M319" s="14">
        <f>IF($A319="","",IFERROR(ROUND($J319*$L319,2),0))</f>
        <v/>
      </c>
      <c r="N319" s="14">
        <f>IF($A319="","",IFERROR(ROUND($K319*$L319,2),0))</f>
        <v/>
      </c>
      <c r="O319" s="14">
        <f>IF($A319="","",IFERROR($H319+$J319+$K319,0))</f>
        <v/>
      </c>
      <c r="P319" s="11" t="n"/>
      <c r="Q319" s="22" t="n"/>
      <c r="R319" s="16">
        <f>IF($A319="","",IF($P319="","À attribuer",IF($Q319="","À réclamer","Réclamé")))</f>
        <v/>
      </c>
      <c r="S319" s="16">
        <f>IF($A319="","",IF($D319="","PIÈCE MANQUANTE",IF(COUNTIF($D$6:$D$505,$D319)&gt;1,"DOUBLON","OK")))</f>
        <v/>
      </c>
      <c r="T319" s="14">
        <f>IF($A319="","",IFERROR($O319-($H319+$J319+$K319),0))</f>
        <v/>
      </c>
    </row>
    <row r="320">
      <c r="A320" s="11" t="n"/>
      <c r="B320" s="22" t="n"/>
      <c r="C320" s="11" t="n"/>
      <c r="D320" s="11" t="n"/>
      <c r="E320" s="11" t="n"/>
      <c r="F320" s="11" t="n"/>
      <c r="G320" s="11" t="n"/>
      <c r="H320" s="13" t="n"/>
      <c r="I320" s="11" t="n"/>
      <c r="J320" s="14">
        <f>IF($A320="","",IFERROR(ROUND($H320*VLOOKUP($I320,'Paramètres'!$A$6:$D$9,3,FALSE),2),0))</f>
        <v/>
      </c>
      <c r="K320" s="14">
        <f>IF($A320="","",IFERROR(ROUND($H320*VLOOKUP($I320,'Paramètres'!$A$6:$D$9,4,FALSE),2),0))</f>
        <v/>
      </c>
      <c r="L320" s="15" t="n"/>
      <c r="M320" s="14">
        <f>IF($A320="","",IFERROR(ROUND($J320*$L320,2),0))</f>
        <v/>
      </c>
      <c r="N320" s="14">
        <f>IF($A320="","",IFERROR(ROUND($K320*$L320,2),0))</f>
        <v/>
      </c>
      <c r="O320" s="14">
        <f>IF($A320="","",IFERROR($H320+$J320+$K320,0))</f>
        <v/>
      </c>
      <c r="P320" s="11" t="n"/>
      <c r="Q320" s="22" t="n"/>
      <c r="R320" s="16">
        <f>IF($A320="","",IF($P320="","À attribuer",IF($Q320="","À réclamer","Réclamé")))</f>
        <v/>
      </c>
      <c r="S320" s="16">
        <f>IF($A320="","",IF($D320="","PIÈCE MANQUANTE",IF(COUNTIF($D$6:$D$505,$D320)&gt;1,"DOUBLON","OK")))</f>
        <v/>
      </c>
      <c r="T320" s="14">
        <f>IF($A320="","",IFERROR($O320-($H320+$J320+$K320),0))</f>
        <v/>
      </c>
    </row>
    <row r="321">
      <c r="A321" s="11" t="n"/>
      <c r="B321" s="22" t="n"/>
      <c r="C321" s="11" t="n"/>
      <c r="D321" s="11" t="n"/>
      <c r="E321" s="11" t="n"/>
      <c r="F321" s="11" t="n"/>
      <c r="G321" s="11" t="n"/>
      <c r="H321" s="13" t="n"/>
      <c r="I321" s="11" t="n"/>
      <c r="J321" s="14">
        <f>IF($A321="","",IFERROR(ROUND($H321*VLOOKUP($I321,'Paramètres'!$A$6:$D$9,3,FALSE),2),0))</f>
        <v/>
      </c>
      <c r="K321" s="14">
        <f>IF($A321="","",IFERROR(ROUND($H321*VLOOKUP($I321,'Paramètres'!$A$6:$D$9,4,FALSE),2),0))</f>
        <v/>
      </c>
      <c r="L321" s="15" t="n"/>
      <c r="M321" s="14">
        <f>IF($A321="","",IFERROR(ROUND($J321*$L321,2),0))</f>
        <v/>
      </c>
      <c r="N321" s="14">
        <f>IF($A321="","",IFERROR(ROUND($K321*$L321,2),0))</f>
        <v/>
      </c>
      <c r="O321" s="14">
        <f>IF($A321="","",IFERROR($H321+$J321+$K321,0))</f>
        <v/>
      </c>
      <c r="P321" s="11" t="n"/>
      <c r="Q321" s="22" t="n"/>
      <c r="R321" s="16">
        <f>IF($A321="","",IF($P321="","À attribuer",IF($Q321="","À réclamer","Réclamé")))</f>
        <v/>
      </c>
      <c r="S321" s="16">
        <f>IF($A321="","",IF($D321="","PIÈCE MANQUANTE",IF(COUNTIF($D$6:$D$505,$D321)&gt;1,"DOUBLON","OK")))</f>
        <v/>
      </c>
      <c r="T321" s="14">
        <f>IF($A321="","",IFERROR($O321-($H321+$J321+$K321),0))</f>
        <v/>
      </c>
    </row>
    <row r="322">
      <c r="A322" s="11" t="n"/>
      <c r="B322" s="22" t="n"/>
      <c r="C322" s="11" t="n"/>
      <c r="D322" s="11" t="n"/>
      <c r="E322" s="11" t="n"/>
      <c r="F322" s="11" t="n"/>
      <c r="G322" s="11" t="n"/>
      <c r="H322" s="13" t="n"/>
      <c r="I322" s="11" t="n"/>
      <c r="J322" s="14">
        <f>IF($A322="","",IFERROR(ROUND($H322*VLOOKUP($I322,'Paramètres'!$A$6:$D$9,3,FALSE),2),0))</f>
        <v/>
      </c>
      <c r="K322" s="14">
        <f>IF($A322="","",IFERROR(ROUND($H322*VLOOKUP($I322,'Paramètres'!$A$6:$D$9,4,FALSE),2),0))</f>
        <v/>
      </c>
      <c r="L322" s="15" t="n"/>
      <c r="M322" s="14">
        <f>IF($A322="","",IFERROR(ROUND($J322*$L322,2),0))</f>
        <v/>
      </c>
      <c r="N322" s="14">
        <f>IF($A322="","",IFERROR(ROUND($K322*$L322,2),0))</f>
        <v/>
      </c>
      <c r="O322" s="14">
        <f>IF($A322="","",IFERROR($H322+$J322+$K322,0))</f>
        <v/>
      </c>
      <c r="P322" s="11" t="n"/>
      <c r="Q322" s="22" t="n"/>
      <c r="R322" s="16">
        <f>IF($A322="","",IF($P322="","À attribuer",IF($Q322="","À réclamer","Réclamé")))</f>
        <v/>
      </c>
      <c r="S322" s="16">
        <f>IF($A322="","",IF($D322="","PIÈCE MANQUANTE",IF(COUNTIF($D$6:$D$505,$D322)&gt;1,"DOUBLON","OK")))</f>
        <v/>
      </c>
      <c r="T322" s="14">
        <f>IF($A322="","",IFERROR($O322-($H322+$J322+$K322),0))</f>
        <v/>
      </c>
    </row>
    <row r="323">
      <c r="A323" s="11" t="n"/>
      <c r="B323" s="22" t="n"/>
      <c r="C323" s="11" t="n"/>
      <c r="D323" s="11" t="n"/>
      <c r="E323" s="11" t="n"/>
      <c r="F323" s="11" t="n"/>
      <c r="G323" s="11" t="n"/>
      <c r="H323" s="13" t="n"/>
      <c r="I323" s="11" t="n"/>
      <c r="J323" s="14">
        <f>IF($A323="","",IFERROR(ROUND($H323*VLOOKUP($I323,'Paramètres'!$A$6:$D$9,3,FALSE),2),0))</f>
        <v/>
      </c>
      <c r="K323" s="14">
        <f>IF($A323="","",IFERROR(ROUND($H323*VLOOKUP($I323,'Paramètres'!$A$6:$D$9,4,FALSE),2),0))</f>
        <v/>
      </c>
      <c r="L323" s="15" t="n"/>
      <c r="M323" s="14">
        <f>IF($A323="","",IFERROR(ROUND($J323*$L323,2),0))</f>
        <v/>
      </c>
      <c r="N323" s="14">
        <f>IF($A323="","",IFERROR(ROUND($K323*$L323,2),0))</f>
        <v/>
      </c>
      <c r="O323" s="14">
        <f>IF($A323="","",IFERROR($H323+$J323+$K323,0))</f>
        <v/>
      </c>
      <c r="P323" s="11" t="n"/>
      <c r="Q323" s="22" t="n"/>
      <c r="R323" s="16">
        <f>IF($A323="","",IF($P323="","À attribuer",IF($Q323="","À réclamer","Réclamé")))</f>
        <v/>
      </c>
      <c r="S323" s="16">
        <f>IF($A323="","",IF($D323="","PIÈCE MANQUANTE",IF(COUNTIF($D$6:$D$505,$D323)&gt;1,"DOUBLON","OK")))</f>
        <v/>
      </c>
      <c r="T323" s="14">
        <f>IF($A323="","",IFERROR($O323-($H323+$J323+$K323),0))</f>
        <v/>
      </c>
    </row>
    <row r="324">
      <c r="A324" s="11" t="n"/>
      <c r="B324" s="22" t="n"/>
      <c r="C324" s="11" t="n"/>
      <c r="D324" s="11" t="n"/>
      <c r="E324" s="11" t="n"/>
      <c r="F324" s="11" t="n"/>
      <c r="G324" s="11" t="n"/>
      <c r="H324" s="13" t="n"/>
      <c r="I324" s="11" t="n"/>
      <c r="J324" s="14">
        <f>IF($A324="","",IFERROR(ROUND($H324*VLOOKUP($I324,'Paramètres'!$A$6:$D$9,3,FALSE),2),0))</f>
        <v/>
      </c>
      <c r="K324" s="14">
        <f>IF($A324="","",IFERROR(ROUND($H324*VLOOKUP($I324,'Paramètres'!$A$6:$D$9,4,FALSE),2),0))</f>
        <v/>
      </c>
      <c r="L324" s="15" t="n"/>
      <c r="M324" s="14">
        <f>IF($A324="","",IFERROR(ROUND($J324*$L324,2),0))</f>
        <v/>
      </c>
      <c r="N324" s="14">
        <f>IF($A324="","",IFERROR(ROUND($K324*$L324,2),0))</f>
        <v/>
      </c>
      <c r="O324" s="14">
        <f>IF($A324="","",IFERROR($H324+$J324+$K324,0))</f>
        <v/>
      </c>
      <c r="P324" s="11" t="n"/>
      <c r="Q324" s="22" t="n"/>
      <c r="R324" s="16">
        <f>IF($A324="","",IF($P324="","À attribuer",IF($Q324="","À réclamer","Réclamé")))</f>
        <v/>
      </c>
      <c r="S324" s="16">
        <f>IF($A324="","",IF($D324="","PIÈCE MANQUANTE",IF(COUNTIF($D$6:$D$505,$D324)&gt;1,"DOUBLON","OK")))</f>
        <v/>
      </c>
      <c r="T324" s="14">
        <f>IF($A324="","",IFERROR($O324-($H324+$J324+$K324),0))</f>
        <v/>
      </c>
    </row>
    <row r="325">
      <c r="A325" s="11" t="n"/>
      <c r="B325" s="22" t="n"/>
      <c r="C325" s="11" t="n"/>
      <c r="D325" s="11" t="n"/>
      <c r="E325" s="11" t="n"/>
      <c r="F325" s="11" t="n"/>
      <c r="G325" s="11" t="n"/>
      <c r="H325" s="13" t="n"/>
      <c r="I325" s="11" t="n"/>
      <c r="J325" s="14">
        <f>IF($A325="","",IFERROR(ROUND($H325*VLOOKUP($I325,'Paramètres'!$A$6:$D$9,3,FALSE),2),0))</f>
        <v/>
      </c>
      <c r="K325" s="14">
        <f>IF($A325="","",IFERROR(ROUND($H325*VLOOKUP($I325,'Paramètres'!$A$6:$D$9,4,FALSE),2),0))</f>
        <v/>
      </c>
      <c r="L325" s="15" t="n"/>
      <c r="M325" s="14">
        <f>IF($A325="","",IFERROR(ROUND($J325*$L325,2),0))</f>
        <v/>
      </c>
      <c r="N325" s="14">
        <f>IF($A325="","",IFERROR(ROUND($K325*$L325,2),0))</f>
        <v/>
      </c>
      <c r="O325" s="14">
        <f>IF($A325="","",IFERROR($H325+$J325+$K325,0))</f>
        <v/>
      </c>
      <c r="P325" s="11" t="n"/>
      <c r="Q325" s="22" t="n"/>
      <c r="R325" s="16">
        <f>IF($A325="","",IF($P325="","À attribuer",IF($Q325="","À réclamer","Réclamé")))</f>
        <v/>
      </c>
      <c r="S325" s="16">
        <f>IF($A325="","",IF($D325="","PIÈCE MANQUANTE",IF(COUNTIF($D$6:$D$505,$D325)&gt;1,"DOUBLON","OK")))</f>
        <v/>
      </c>
      <c r="T325" s="14">
        <f>IF($A325="","",IFERROR($O325-($H325+$J325+$K325),0))</f>
        <v/>
      </c>
    </row>
    <row r="326">
      <c r="A326" s="11" t="n"/>
      <c r="B326" s="22" t="n"/>
      <c r="C326" s="11" t="n"/>
      <c r="D326" s="11" t="n"/>
      <c r="E326" s="11" t="n"/>
      <c r="F326" s="11" t="n"/>
      <c r="G326" s="11" t="n"/>
      <c r="H326" s="13" t="n"/>
      <c r="I326" s="11" t="n"/>
      <c r="J326" s="14">
        <f>IF($A326="","",IFERROR(ROUND($H326*VLOOKUP($I326,'Paramètres'!$A$6:$D$9,3,FALSE),2),0))</f>
        <v/>
      </c>
      <c r="K326" s="14">
        <f>IF($A326="","",IFERROR(ROUND($H326*VLOOKUP($I326,'Paramètres'!$A$6:$D$9,4,FALSE),2),0))</f>
        <v/>
      </c>
      <c r="L326" s="15" t="n"/>
      <c r="M326" s="14">
        <f>IF($A326="","",IFERROR(ROUND($J326*$L326,2),0))</f>
        <v/>
      </c>
      <c r="N326" s="14">
        <f>IF($A326="","",IFERROR(ROUND($K326*$L326,2),0))</f>
        <v/>
      </c>
      <c r="O326" s="14">
        <f>IF($A326="","",IFERROR($H326+$J326+$K326,0))</f>
        <v/>
      </c>
      <c r="P326" s="11" t="n"/>
      <c r="Q326" s="22" t="n"/>
      <c r="R326" s="16">
        <f>IF($A326="","",IF($P326="","À attribuer",IF($Q326="","À réclamer","Réclamé")))</f>
        <v/>
      </c>
      <c r="S326" s="16">
        <f>IF($A326="","",IF($D326="","PIÈCE MANQUANTE",IF(COUNTIF($D$6:$D$505,$D326)&gt;1,"DOUBLON","OK")))</f>
        <v/>
      </c>
      <c r="T326" s="14">
        <f>IF($A326="","",IFERROR($O326-($H326+$J326+$K326),0))</f>
        <v/>
      </c>
    </row>
    <row r="327">
      <c r="A327" s="11" t="n"/>
      <c r="B327" s="22" t="n"/>
      <c r="C327" s="11" t="n"/>
      <c r="D327" s="11" t="n"/>
      <c r="E327" s="11" t="n"/>
      <c r="F327" s="11" t="n"/>
      <c r="G327" s="11" t="n"/>
      <c r="H327" s="13" t="n"/>
      <c r="I327" s="11" t="n"/>
      <c r="J327" s="14">
        <f>IF($A327="","",IFERROR(ROUND($H327*VLOOKUP($I327,'Paramètres'!$A$6:$D$9,3,FALSE),2),0))</f>
        <v/>
      </c>
      <c r="K327" s="14">
        <f>IF($A327="","",IFERROR(ROUND($H327*VLOOKUP($I327,'Paramètres'!$A$6:$D$9,4,FALSE),2),0))</f>
        <v/>
      </c>
      <c r="L327" s="15" t="n"/>
      <c r="M327" s="14">
        <f>IF($A327="","",IFERROR(ROUND($J327*$L327,2),0))</f>
        <v/>
      </c>
      <c r="N327" s="14">
        <f>IF($A327="","",IFERROR(ROUND($K327*$L327,2),0))</f>
        <v/>
      </c>
      <c r="O327" s="14">
        <f>IF($A327="","",IFERROR($H327+$J327+$K327,0))</f>
        <v/>
      </c>
      <c r="P327" s="11" t="n"/>
      <c r="Q327" s="22" t="n"/>
      <c r="R327" s="16">
        <f>IF($A327="","",IF($P327="","À attribuer",IF($Q327="","À réclamer","Réclamé")))</f>
        <v/>
      </c>
      <c r="S327" s="16">
        <f>IF($A327="","",IF($D327="","PIÈCE MANQUANTE",IF(COUNTIF($D$6:$D$505,$D327)&gt;1,"DOUBLON","OK")))</f>
        <v/>
      </c>
      <c r="T327" s="14">
        <f>IF($A327="","",IFERROR($O327-($H327+$J327+$K327),0))</f>
        <v/>
      </c>
    </row>
    <row r="328">
      <c r="A328" s="11" t="n"/>
      <c r="B328" s="22" t="n"/>
      <c r="C328" s="11" t="n"/>
      <c r="D328" s="11" t="n"/>
      <c r="E328" s="11" t="n"/>
      <c r="F328" s="11" t="n"/>
      <c r="G328" s="11" t="n"/>
      <c r="H328" s="13" t="n"/>
      <c r="I328" s="11" t="n"/>
      <c r="J328" s="14">
        <f>IF($A328="","",IFERROR(ROUND($H328*VLOOKUP($I328,'Paramètres'!$A$6:$D$9,3,FALSE),2),0))</f>
        <v/>
      </c>
      <c r="K328" s="14">
        <f>IF($A328="","",IFERROR(ROUND($H328*VLOOKUP($I328,'Paramètres'!$A$6:$D$9,4,FALSE),2),0))</f>
        <v/>
      </c>
      <c r="L328" s="15" t="n"/>
      <c r="M328" s="14">
        <f>IF($A328="","",IFERROR(ROUND($J328*$L328,2),0))</f>
        <v/>
      </c>
      <c r="N328" s="14">
        <f>IF($A328="","",IFERROR(ROUND($K328*$L328,2),0))</f>
        <v/>
      </c>
      <c r="O328" s="14">
        <f>IF($A328="","",IFERROR($H328+$J328+$K328,0))</f>
        <v/>
      </c>
      <c r="P328" s="11" t="n"/>
      <c r="Q328" s="22" t="n"/>
      <c r="R328" s="16">
        <f>IF($A328="","",IF($P328="","À attribuer",IF($Q328="","À réclamer","Réclamé")))</f>
        <v/>
      </c>
      <c r="S328" s="16">
        <f>IF($A328="","",IF($D328="","PIÈCE MANQUANTE",IF(COUNTIF($D$6:$D$505,$D328)&gt;1,"DOUBLON","OK")))</f>
        <v/>
      </c>
      <c r="T328" s="14">
        <f>IF($A328="","",IFERROR($O328-($H328+$J328+$K328),0))</f>
        <v/>
      </c>
    </row>
    <row r="329">
      <c r="A329" s="11" t="n"/>
      <c r="B329" s="22" t="n"/>
      <c r="C329" s="11" t="n"/>
      <c r="D329" s="11" t="n"/>
      <c r="E329" s="11" t="n"/>
      <c r="F329" s="11" t="n"/>
      <c r="G329" s="11" t="n"/>
      <c r="H329" s="13" t="n"/>
      <c r="I329" s="11" t="n"/>
      <c r="J329" s="14">
        <f>IF($A329="","",IFERROR(ROUND($H329*VLOOKUP($I329,'Paramètres'!$A$6:$D$9,3,FALSE),2),0))</f>
        <v/>
      </c>
      <c r="K329" s="14">
        <f>IF($A329="","",IFERROR(ROUND($H329*VLOOKUP($I329,'Paramètres'!$A$6:$D$9,4,FALSE),2),0))</f>
        <v/>
      </c>
      <c r="L329" s="15" t="n"/>
      <c r="M329" s="14">
        <f>IF($A329="","",IFERROR(ROUND($J329*$L329,2),0))</f>
        <v/>
      </c>
      <c r="N329" s="14">
        <f>IF($A329="","",IFERROR(ROUND($K329*$L329,2),0))</f>
        <v/>
      </c>
      <c r="O329" s="14">
        <f>IF($A329="","",IFERROR($H329+$J329+$K329,0))</f>
        <v/>
      </c>
      <c r="P329" s="11" t="n"/>
      <c r="Q329" s="22" t="n"/>
      <c r="R329" s="16">
        <f>IF($A329="","",IF($P329="","À attribuer",IF($Q329="","À réclamer","Réclamé")))</f>
        <v/>
      </c>
      <c r="S329" s="16">
        <f>IF($A329="","",IF($D329="","PIÈCE MANQUANTE",IF(COUNTIF($D$6:$D$505,$D329)&gt;1,"DOUBLON","OK")))</f>
        <v/>
      </c>
      <c r="T329" s="14">
        <f>IF($A329="","",IFERROR($O329-($H329+$J329+$K329),0))</f>
        <v/>
      </c>
    </row>
    <row r="330">
      <c r="A330" s="11" t="n"/>
      <c r="B330" s="22" t="n"/>
      <c r="C330" s="11" t="n"/>
      <c r="D330" s="11" t="n"/>
      <c r="E330" s="11" t="n"/>
      <c r="F330" s="11" t="n"/>
      <c r="G330" s="11" t="n"/>
      <c r="H330" s="13" t="n"/>
      <c r="I330" s="11" t="n"/>
      <c r="J330" s="14">
        <f>IF($A330="","",IFERROR(ROUND($H330*VLOOKUP($I330,'Paramètres'!$A$6:$D$9,3,FALSE),2),0))</f>
        <v/>
      </c>
      <c r="K330" s="14">
        <f>IF($A330="","",IFERROR(ROUND($H330*VLOOKUP($I330,'Paramètres'!$A$6:$D$9,4,FALSE),2),0))</f>
        <v/>
      </c>
      <c r="L330" s="15" t="n"/>
      <c r="M330" s="14">
        <f>IF($A330="","",IFERROR(ROUND($J330*$L330,2),0))</f>
        <v/>
      </c>
      <c r="N330" s="14">
        <f>IF($A330="","",IFERROR(ROUND($K330*$L330,2),0))</f>
        <v/>
      </c>
      <c r="O330" s="14">
        <f>IF($A330="","",IFERROR($H330+$J330+$K330,0))</f>
        <v/>
      </c>
      <c r="P330" s="11" t="n"/>
      <c r="Q330" s="22" t="n"/>
      <c r="R330" s="16">
        <f>IF($A330="","",IF($P330="","À attribuer",IF($Q330="","À réclamer","Réclamé")))</f>
        <v/>
      </c>
      <c r="S330" s="16">
        <f>IF($A330="","",IF($D330="","PIÈCE MANQUANTE",IF(COUNTIF($D$6:$D$505,$D330)&gt;1,"DOUBLON","OK")))</f>
        <v/>
      </c>
      <c r="T330" s="14">
        <f>IF($A330="","",IFERROR($O330-($H330+$J330+$K330),0))</f>
        <v/>
      </c>
    </row>
    <row r="331">
      <c r="A331" s="11" t="n"/>
      <c r="B331" s="22" t="n"/>
      <c r="C331" s="11" t="n"/>
      <c r="D331" s="11" t="n"/>
      <c r="E331" s="11" t="n"/>
      <c r="F331" s="11" t="n"/>
      <c r="G331" s="11" t="n"/>
      <c r="H331" s="13" t="n"/>
      <c r="I331" s="11" t="n"/>
      <c r="J331" s="14">
        <f>IF($A331="","",IFERROR(ROUND($H331*VLOOKUP($I331,'Paramètres'!$A$6:$D$9,3,FALSE),2),0))</f>
        <v/>
      </c>
      <c r="K331" s="14">
        <f>IF($A331="","",IFERROR(ROUND($H331*VLOOKUP($I331,'Paramètres'!$A$6:$D$9,4,FALSE),2),0))</f>
        <v/>
      </c>
      <c r="L331" s="15" t="n"/>
      <c r="M331" s="14">
        <f>IF($A331="","",IFERROR(ROUND($J331*$L331,2),0))</f>
        <v/>
      </c>
      <c r="N331" s="14">
        <f>IF($A331="","",IFERROR(ROUND($K331*$L331,2),0))</f>
        <v/>
      </c>
      <c r="O331" s="14">
        <f>IF($A331="","",IFERROR($H331+$J331+$K331,0))</f>
        <v/>
      </c>
      <c r="P331" s="11" t="n"/>
      <c r="Q331" s="22" t="n"/>
      <c r="R331" s="16">
        <f>IF($A331="","",IF($P331="","À attribuer",IF($Q331="","À réclamer","Réclamé")))</f>
        <v/>
      </c>
      <c r="S331" s="16">
        <f>IF($A331="","",IF($D331="","PIÈCE MANQUANTE",IF(COUNTIF($D$6:$D$505,$D331)&gt;1,"DOUBLON","OK")))</f>
        <v/>
      </c>
      <c r="T331" s="14">
        <f>IF($A331="","",IFERROR($O331-($H331+$J331+$K331),0))</f>
        <v/>
      </c>
    </row>
    <row r="332">
      <c r="A332" s="11" t="n"/>
      <c r="B332" s="22" t="n"/>
      <c r="C332" s="11" t="n"/>
      <c r="D332" s="11" t="n"/>
      <c r="E332" s="11" t="n"/>
      <c r="F332" s="11" t="n"/>
      <c r="G332" s="11" t="n"/>
      <c r="H332" s="13" t="n"/>
      <c r="I332" s="11" t="n"/>
      <c r="J332" s="14">
        <f>IF($A332="","",IFERROR(ROUND($H332*VLOOKUP($I332,'Paramètres'!$A$6:$D$9,3,FALSE),2),0))</f>
        <v/>
      </c>
      <c r="K332" s="14">
        <f>IF($A332="","",IFERROR(ROUND($H332*VLOOKUP($I332,'Paramètres'!$A$6:$D$9,4,FALSE),2),0))</f>
        <v/>
      </c>
      <c r="L332" s="15" t="n"/>
      <c r="M332" s="14">
        <f>IF($A332="","",IFERROR(ROUND($J332*$L332,2),0))</f>
        <v/>
      </c>
      <c r="N332" s="14">
        <f>IF($A332="","",IFERROR(ROUND($K332*$L332,2),0))</f>
        <v/>
      </c>
      <c r="O332" s="14">
        <f>IF($A332="","",IFERROR($H332+$J332+$K332,0))</f>
        <v/>
      </c>
      <c r="P332" s="11" t="n"/>
      <c r="Q332" s="22" t="n"/>
      <c r="R332" s="16">
        <f>IF($A332="","",IF($P332="","À attribuer",IF($Q332="","À réclamer","Réclamé")))</f>
        <v/>
      </c>
      <c r="S332" s="16">
        <f>IF($A332="","",IF($D332="","PIÈCE MANQUANTE",IF(COUNTIF($D$6:$D$505,$D332)&gt;1,"DOUBLON","OK")))</f>
        <v/>
      </c>
      <c r="T332" s="14">
        <f>IF($A332="","",IFERROR($O332-($H332+$J332+$K332),0))</f>
        <v/>
      </c>
    </row>
    <row r="333">
      <c r="A333" s="11" t="n"/>
      <c r="B333" s="22" t="n"/>
      <c r="C333" s="11" t="n"/>
      <c r="D333" s="11" t="n"/>
      <c r="E333" s="11" t="n"/>
      <c r="F333" s="11" t="n"/>
      <c r="G333" s="11" t="n"/>
      <c r="H333" s="13" t="n"/>
      <c r="I333" s="11" t="n"/>
      <c r="J333" s="14">
        <f>IF($A333="","",IFERROR(ROUND($H333*VLOOKUP($I333,'Paramètres'!$A$6:$D$9,3,FALSE),2),0))</f>
        <v/>
      </c>
      <c r="K333" s="14">
        <f>IF($A333="","",IFERROR(ROUND($H333*VLOOKUP($I333,'Paramètres'!$A$6:$D$9,4,FALSE),2),0))</f>
        <v/>
      </c>
      <c r="L333" s="15" t="n"/>
      <c r="M333" s="14">
        <f>IF($A333="","",IFERROR(ROUND($J333*$L333,2),0))</f>
        <v/>
      </c>
      <c r="N333" s="14">
        <f>IF($A333="","",IFERROR(ROUND($K333*$L333,2),0))</f>
        <v/>
      </c>
      <c r="O333" s="14">
        <f>IF($A333="","",IFERROR($H333+$J333+$K333,0))</f>
        <v/>
      </c>
      <c r="P333" s="11" t="n"/>
      <c r="Q333" s="22" t="n"/>
      <c r="R333" s="16">
        <f>IF($A333="","",IF($P333="","À attribuer",IF($Q333="","À réclamer","Réclamé")))</f>
        <v/>
      </c>
      <c r="S333" s="16">
        <f>IF($A333="","",IF($D333="","PIÈCE MANQUANTE",IF(COUNTIF($D$6:$D$505,$D333)&gt;1,"DOUBLON","OK")))</f>
        <v/>
      </c>
      <c r="T333" s="14">
        <f>IF($A333="","",IFERROR($O333-($H333+$J333+$K333),0))</f>
        <v/>
      </c>
    </row>
    <row r="334">
      <c r="A334" s="11" t="n"/>
      <c r="B334" s="22" t="n"/>
      <c r="C334" s="11" t="n"/>
      <c r="D334" s="11" t="n"/>
      <c r="E334" s="11" t="n"/>
      <c r="F334" s="11" t="n"/>
      <c r="G334" s="11" t="n"/>
      <c r="H334" s="13" t="n"/>
      <c r="I334" s="11" t="n"/>
      <c r="J334" s="14">
        <f>IF($A334="","",IFERROR(ROUND($H334*VLOOKUP($I334,'Paramètres'!$A$6:$D$9,3,FALSE),2),0))</f>
        <v/>
      </c>
      <c r="K334" s="14">
        <f>IF($A334="","",IFERROR(ROUND($H334*VLOOKUP($I334,'Paramètres'!$A$6:$D$9,4,FALSE),2),0))</f>
        <v/>
      </c>
      <c r="L334" s="15" t="n"/>
      <c r="M334" s="14">
        <f>IF($A334="","",IFERROR(ROUND($J334*$L334,2),0))</f>
        <v/>
      </c>
      <c r="N334" s="14">
        <f>IF($A334="","",IFERROR(ROUND($K334*$L334,2),0))</f>
        <v/>
      </c>
      <c r="O334" s="14">
        <f>IF($A334="","",IFERROR($H334+$J334+$K334,0))</f>
        <v/>
      </c>
      <c r="P334" s="11" t="n"/>
      <c r="Q334" s="22" t="n"/>
      <c r="R334" s="16">
        <f>IF($A334="","",IF($P334="","À attribuer",IF($Q334="","À réclamer","Réclamé")))</f>
        <v/>
      </c>
      <c r="S334" s="16">
        <f>IF($A334="","",IF($D334="","PIÈCE MANQUANTE",IF(COUNTIF($D$6:$D$505,$D334)&gt;1,"DOUBLON","OK")))</f>
        <v/>
      </c>
      <c r="T334" s="14">
        <f>IF($A334="","",IFERROR($O334-($H334+$J334+$K334),0))</f>
        <v/>
      </c>
    </row>
    <row r="335">
      <c r="A335" s="11" t="n"/>
      <c r="B335" s="22" t="n"/>
      <c r="C335" s="11" t="n"/>
      <c r="D335" s="11" t="n"/>
      <c r="E335" s="11" t="n"/>
      <c r="F335" s="11" t="n"/>
      <c r="G335" s="11" t="n"/>
      <c r="H335" s="13" t="n"/>
      <c r="I335" s="11" t="n"/>
      <c r="J335" s="14">
        <f>IF($A335="","",IFERROR(ROUND($H335*VLOOKUP($I335,'Paramètres'!$A$6:$D$9,3,FALSE),2),0))</f>
        <v/>
      </c>
      <c r="K335" s="14">
        <f>IF($A335="","",IFERROR(ROUND($H335*VLOOKUP($I335,'Paramètres'!$A$6:$D$9,4,FALSE),2),0))</f>
        <v/>
      </c>
      <c r="L335" s="15" t="n"/>
      <c r="M335" s="14">
        <f>IF($A335="","",IFERROR(ROUND($J335*$L335,2),0))</f>
        <v/>
      </c>
      <c r="N335" s="14">
        <f>IF($A335="","",IFERROR(ROUND($K335*$L335,2),0))</f>
        <v/>
      </c>
      <c r="O335" s="14">
        <f>IF($A335="","",IFERROR($H335+$J335+$K335,0))</f>
        <v/>
      </c>
      <c r="P335" s="11" t="n"/>
      <c r="Q335" s="22" t="n"/>
      <c r="R335" s="16">
        <f>IF($A335="","",IF($P335="","À attribuer",IF($Q335="","À réclamer","Réclamé")))</f>
        <v/>
      </c>
      <c r="S335" s="16">
        <f>IF($A335="","",IF($D335="","PIÈCE MANQUANTE",IF(COUNTIF($D$6:$D$505,$D335)&gt;1,"DOUBLON","OK")))</f>
        <v/>
      </c>
      <c r="T335" s="14">
        <f>IF($A335="","",IFERROR($O335-($H335+$J335+$K335),0))</f>
        <v/>
      </c>
    </row>
    <row r="336">
      <c r="A336" s="11" t="n"/>
      <c r="B336" s="22" t="n"/>
      <c r="C336" s="11" t="n"/>
      <c r="D336" s="11" t="n"/>
      <c r="E336" s="11" t="n"/>
      <c r="F336" s="11" t="n"/>
      <c r="G336" s="11" t="n"/>
      <c r="H336" s="13" t="n"/>
      <c r="I336" s="11" t="n"/>
      <c r="J336" s="14">
        <f>IF($A336="","",IFERROR(ROUND($H336*VLOOKUP($I336,'Paramètres'!$A$6:$D$9,3,FALSE),2),0))</f>
        <v/>
      </c>
      <c r="K336" s="14">
        <f>IF($A336="","",IFERROR(ROUND($H336*VLOOKUP($I336,'Paramètres'!$A$6:$D$9,4,FALSE),2),0))</f>
        <v/>
      </c>
      <c r="L336" s="15" t="n"/>
      <c r="M336" s="14">
        <f>IF($A336="","",IFERROR(ROUND($J336*$L336,2),0))</f>
        <v/>
      </c>
      <c r="N336" s="14">
        <f>IF($A336="","",IFERROR(ROUND($K336*$L336,2),0))</f>
        <v/>
      </c>
      <c r="O336" s="14">
        <f>IF($A336="","",IFERROR($H336+$J336+$K336,0))</f>
        <v/>
      </c>
      <c r="P336" s="11" t="n"/>
      <c r="Q336" s="22" t="n"/>
      <c r="R336" s="16">
        <f>IF($A336="","",IF($P336="","À attribuer",IF($Q336="","À réclamer","Réclamé")))</f>
        <v/>
      </c>
      <c r="S336" s="16">
        <f>IF($A336="","",IF($D336="","PIÈCE MANQUANTE",IF(COUNTIF($D$6:$D$505,$D336)&gt;1,"DOUBLON","OK")))</f>
        <v/>
      </c>
      <c r="T336" s="14">
        <f>IF($A336="","",IFERROR($O336-($H336+$J336+$K336),0))</f>
        <v/>
      </c>
    </row>
    <row r="337">
      <c r="A337" s="11" t="n"/>
      <c r="B337" s="22" t="n"/>
      <c r="C337" s="11" t="n"/>
      <c r="D337" s="11" t="n"/>
      <c r="E337" s="11" t="n"/>
      <c r="F337" s="11" t="n"/>
      <c r="G337" s="11" t="n"/>
      <c r="H337" s="13" t="n"/>
      <c r="I337" s="11" t="n"/>
      <c r="J337" s="14">
        <f>IF($A337="","",IFERROR(ROUND($H337*VLOOKUP($I337,'Paramètres'!$A$6:$D$9,3,FALSE),2),0))</f>
        <v/>
      </c>
      <c r="K337" s="14">
        <f>IF($A337="","",IFERROR(ROUND($H337*VLOOKUP($I337,'Paramètres'!$A$6:$D$9,4,FALSE),2),0))</f>
        <v/>
      </c>
      <c r="L337" s="15" t="n"/>
      <c r="M337" s="14">
        <f>IF($A337="","",IFERROR(ROUND($J337*$L337,2),0))</f>
        <v/>
      </c>
      <c r="N337" s="14">
        <f>IF($A337="","",IFERROR(ROUND($K337*$L337,2),0))</f>
        <v/>
      </c>
      <c r="O337" s="14">
        <f>IF($A337="","",IFERROR($H337+$J337+$K337,0))</f>
        <v/>
      </c>
      <c r="P337" s="11" t="n"/>
      <c r="Q337" s="22" t="n"/>
      <c r="R337" s="16">
        <f>IF($A337="","",IF($P337="","À attribuer",IF($Q337="","À réclamer","Réclamé")))</f>
        <v/>
      </c>
      <c r="S337" s="16">
        <f>IF($A337="","",IF($D337="","PIÈCE MANQUANTE",IF(COUNTIF($D$6:$D$505,$D337)&gt;1,"DOUBLON","OK")))</f>
        <v/>
      </c>
      <c r="T337" s="14">
        <f>IF($A337="","",IFERROR($O337-($H337+$J337+$K337),0))</f>
        <v/>
      </c>
    </row>
    <row r="338">
      <c r="A338" s="11" t="n"/>
      <c r="B338" s="22" t="n"/>
      <c r="C338" s="11" t="n"/>
      <c r="D338" s="11" t="n"/>
      <c r="E338" s="11" t="n"/>
      <c r="F338" s="11" t="n"/>
      <c r="G338" s="11" t="n"/>
      <c r="H338" s="13" t="n"/>
      <c r="I338" s="11" t="n"/>
      <c r="J338" s="14">
        <f>IF($A338="","",IFERROR(ROUND($H338*VLOOKUP($I338,'Paramètres'!$A$6:$D$9,3,FALSE),2),0))</f>
        <v/>
      </c>
      <c r="K338" s="14">
        <f>IF($A338="","",IFERROR(ROUND($H338*VLOOKUP($I338,'Paramètres'!$A$6:$D$9,4,FALSE),2),0))</f>
        <v/>
      </c>
      <c r="L338" s="15" t="n"/>
      <c r="M338" s="14">
        <f>IF($A338="","",IFERROR(ROUND($J338*$L338,2),0))</f>
        <v/>
      </c>
      <c r="N338" s="14">
        <f>IF($A338="","",IFERROR(ROUND($K338*$L338,2),0))</f>
        <v/>
      </c>
      <c r="O338" s="14">
        <f>IF($A338="","",IFERROR($H338+$J338+$K338,0))</f>
        <v/>
      </c>
      <c r="P338" s="11" t="n"/>
      <c r="Q338" s="22" t="n"/>
      <c r="R338" s="16">
        <f>IF($A338="","",IF($P338="","À attribuer",IF($Q338="","À réclamer","Réclamé")))</f>
        <v/>
      </c>
      <c r="S338" s="16">
        <f>IF($A338="","",IF($D338="","PIÈCE MANQUANTE",IF(COUNTIF($D$6:$D$505,$D338)&gt;1,"DOUBLON","OK")))</f>
        <v/>
      </c>
      <c r="T338" s="14">
        <f>IF($A338="","",IFERROR($O338-($H338+$J338+$K338),0))</f>
        <v/>
      </c>
    </row>
    <row r="339">
      <c r="A339" s="11" t="n"/>
      <c r="B339" s="22" t="n"/>
      <c r="C339" s="11" t="n"/>
      <c r="D339" s="11" t="n"/>
      <c r="E339" s="11" t="n"/>
      <c r="F339" s="11" t="n"/>
      <c r="G339" s="11" t="n"/>
      <c r="H339" s="13" t="n"/>
      <c r="I339" s="11" t="n"/>
      <c r="J339" s="14">
        <f>IF($A339="","",IFERROR(ROUND($H339*VLOOKUP($I339,'Paramètres'!$A$6:$D$9,3,FALSE),2),0))</f>
        <v/>
      </c>
      <c r="K339" s="14">
        <f>IF($A339="","",IFERROR(ROUND($H339*VLOOKUP($I339,'Paramètres'!$A$6:$D$9,4,FALSE),2),0))</f>
        <v/>
      </c>
      <c r="L339" s="15" t="n"/>
      <c r="M339" s="14">
        <f>IF($A339="","",IFERROR(ROUND($J339*$L339,2),0))</f>
        <v/>
      </c>
      <c r="N339" s="14">
        <f>IF($A339="","",IFERROR(ROUND($K339*$L339,2),0))</f>
        <v/>
      </c>
      <c r="O339" s="14">
        <f>IF($A339="","",IFERROR($H339+$J339+$K339,0))</f>
        <v/>
      </c>
      <c r="P339" s="11" t="n"/>
      <c r="Q339" s="22" t="n"/>
      <c r="R339" s="16">
        <f>IF($A339="","",IF($P339="","À attribuer",IF($Q339="","À réclamer","Réclamé")))</f>
        <v/>
      </c>
      <c r="S339" s="16">
        <f>IF($A339="","",IF($D339="","PIÈCE MANQUANTE",IF(COUNTIF($D$6:$D$505,$D339)&gt;1,"DOUBLON","OK")))</f>
        <v/>
      </c>
      <c r="T339" s="14">
        <f>IF($A339="","",IFERROR($O339-($H339+$J339+$K339),0))</f>
        <v/>
      </c>
    </row>
    <row r="340">
      <c r="A340" s="11" t="n"/>
      <c r="B340" s="22" t="n"/>
      <c r="C340" s="11" t="n"/>
      <c r="D340" s="11" t="n"/>
      <c r="E340" s="11" t="n"/>
      <c r="F340" s="11" t="n"/>
      <c r="G340" s="11" t="n"/>
      <c r="H340" s="13" t="n"/>
      <c r="I340" s="11" t="n"/>
      <c r="J340" s="14">
        <f>IF($A340="","",IFERROR(ROUND($H340*VLOOKUP($I340,'Paramètres'!$A$6:$D$9,3,FALSE),2),0))</f>
        <v/>
      </c>
      <c r="K340" s="14">
        <f>IF($A340="","",IFERROR(ROUND($H340*VLOOKUP($I340,'Paramètres'!$A$6:$D$9,4,FALSE),2),0))</f>
        <v/>
      </c>
      <c r="L340" s="15" t="n"/>
      <c r="M340" s="14">
        <f>IF($A340="","",IFERROR(ROUND($J340*$L340,2),0))</f>
        <v/>
      </c>
      <c r="N340" s="14">
        <f>IF($A340="","",IFERROR(ROUND($K340*$L340,2),0))</f>
        <v/>
      </c>
      <c r="O340" s="14">
        <f>IF($A340="","",IFERROR($H340+$J340+$K340,0))</f>
        <v/>
      </c>
      <c r="P340" s="11" t="n"/>
      <c r="Q340" s="22" t="n"/>
      <c r="R340" s="16">
        <f>IF($A340="","",IF($P340="","À attribuer",IF($Q340="","À réclamer","Réclamé")))</f>
        <v/>
      </c>
      <c r="S340" s="16">
        <f>IF($A340="","",IF($D340="","PIÈCE MANQUANTE",IF(COUNTIF($D$6:$D$505,$D340)&gt;1,"DOUBLON","OK")))</f>
        <v/>
      </c>
      <c r="T340" s="14">
        <f>IF($A340="","",IFERROR($O340-($H340+$J340+$K340),0))</f>
        <v/>
      </c>
    </row>
    <row r="341">
      <c r="A341" s="11" t="n"/>
      <c r="B341" s="22" t="n"/>
      <c r="C341" s="11" t="n"/>
      <c r="D341" s="11" t="n"/>
      <c r="E341" s="11" t="n"/>
      <c r="F341" s="11" t="n"/>
      <c r="G341" s="11" t="n"/>
      <c r="H341" s="13" t="n"/>
      <c r="I341" s="11" t="n"/>
      <c r="J341" s="14">
        <f>IF($A341="","",IFERROR(ROUND($H341*VLOOKUP($I341,'Paramètres'!$A$6:$D$9,3,FALSE),2),0))</f>
        <v/>
      </c>
      <c r="K341" s="14">
        <f>IF($A341="","",IFERROR(ROUND($H341*VLOOKUP($I341,'Paramètres'!$A$6:$D$9,4,FALSE),2),0))</f>
        <v/>
      </c>
      <c r="L341" s="15" t="n"/>
      <c r="M341" s="14">
        <f>IF($A341="","",IFERROR(ROUND($J341*$L341,2),0))</f>
        <v/>
      </c>
      <c r="N341" s="14">
        <f>IF($A341="","",IFERROR(ROUND($K341*$L341,2),0))</f>
        <v/>
      </c>
      <c r="O341" s="14">
        <f>IF($A341="","",IFERROR($H341+$J341+$K341,0))</f>
        <v/>
      </c>
      <c r="P341" s="11" t="n"/>
      <c r="Q341" s="22" t="n"/>
      <c r="R341" s="16">
        <f>IF($A341="","",IF($P341="","À attribuer",IF($Q341="","À réclamer","Réclamé")))</f>
        <v/>
      </c>
      <c r="S341" s="16">
        <f>IF($A341="","",IF($D341="","PIÈCE MANQUANTE",IF(COUNTIF($D$6:$D$505,$D341)&gt;1,"DOUBLON","OK")))</f>
        <v/>
      </c>
      <c r="T341" s="14">
        <f>IF($A341="","",IFERROR($O341-($H341+$J341+$K341),0))</f>
        <v/>
      </c>
    </row>
    <row r="342">
      <c r="A342" s="11" t="n"/>
      <c r="B342" s="22" t="n"/>
      <c r="C342" s="11" t="n"/>
      <c r="D342" s="11" t="n"/>
      <c r="E342" s="11" t="n"/>
      <c r="F342" s="11" t="n"/>
      <c r="G342" s="11" t="n"/>
      <c r="H342" s="13" t="n"/>
      <c r="I342" s="11" t="n"/>
      <c r="J342" s="14">
        <f>IF($A342="","",IFERROR(ROUND($H342*VLOOKUP($I342,'Paramètres'!$A$6:$D$9,3,FALSE),2),0))</f>
        <v/>
      </c>
      <c r="K342" s="14">
        <f>IF($A342="","",IFERROR(ROUND($H342*VLOOKUP($I342,'Paramètres'!$A$6:$D$9,4,FALSE),2),0))</f>
        <v/>
      </c>
      <c r="L342" s="15" t="n"/>
      <c r="M342" s="14">
        <f>IF($A342="","",IFERROR(ROUND($J342*$L342,2),0))</f>
        <v/>
      </c>
      <c r="N342" s="14">
        <f>IF($A342="","",IFERROR(ROUND($K342*$L342,2),0))</f>
        <v/>
      </c>
      <c r="O342" s="14">
        <f>IF($A342="","",IFERROR($H342+$J342+$K342,0))</f>
        <v/>
      </c>
      <c r="P342" s="11" t="n"/>
      <c r="Q342" s="22" t="n"/>
      <c r="R342" s="16">
        <f>IF($A342="","",IF($P342="","À attribuer",IF($Q342="","À réclamer","Réclamé")))</f>
        <v/>
      </c>
      <c r="S342" s="16">
        <f>IF($A342="","",IF($D342="","PIÈCE MANQUANTE",IF(COUNTIF($D$6:$D$505,$D342)&gt;1,"DOUBLON","OK")))</f>
        <v/>
      </c>
      <c r="T342" s="14">
        <f>IF($A342="","",IFERROR($O342-($H342+$J342+$K342),0))</f>
        <v/>
      </c>
    </row>
    <row r="343">
      <c r="A343" s="11" t="n"/>
      <c r="B343" s="22" t="n"/>
      <c r="C343" s="11" t="n"/>
      <c r="D343" s="11" t="n"/>
      <c r="E343" s="11" t="n"/>
      <c r="F343" s="11" t="n"/>
      <c r="G343" s="11" t="n"/>
      <c r="H343" s="13" t="n"/>
      <c r="I343" s="11" t="n"/>
      <c r="J343" s="14">
        <f>IF($A343="","",IFERROR(ROUND($H343*VLOOKUP($I343,'Paramètres'!$A$6:$D$9,3,FALSE),2),0))</f>
        <v/>
      </c>
      <c r="K343" s="14">
        <f>IF($A343="","",IFERROR(ROUND($H343*VLOOKUP($I343,'Paramètres'!$A$6:$D$9,4,FALSE),2),0))</f>
        <v/>
      </c>
      <c r="L343" s="15" t="n"/>
      <c r="M343" s="14">
        <f>IF($A343="","",IFERROR(ROUND($J343*$L343,2),0))</f>
        <v/>
      </c>
      <c r="N343" s="14">
        <f>IF($A343="","",IFERROR(ROUND($K343*$L343,2),0))</f>
        <v/>
      </c>
      <c r="O343" s="14">
        <f>IF($A343="","",IFERROR($H343+$J343+$K343,0))</f>
        <v/>
      </c>
      <c r="P343" s="11" t="n"/>
      <c r="Q343" s="22" t="n"/>
      <c r="R343" s="16">
        <f>IF($A343="","",IF($P343="","À attribuer",IF($Q343="","À réclamer","Réclamé")))</f>
        <v/>
      </c>
      <c r="S343" s="16">
        <f>IF($A343="","",IF($D343="","PIÈCE MANQUANTE",IF(COUNTIF($D$6:$D$505,$D343)&gt;1,"DOUBLON","OK")))</f>
        <v/>
      </c>
      <c r="T343" s="14">
        <f>IF($A343="","",IFERROR($O343-($H343+$J343+$K343),0))</f>
        <v/>
      </c>
    </row>
    <row r="344">
      <c r="A344" s="11" t="n"/>
      <c r="B344" s="22" t="n"/>
      <c r="C344" s="11" t="n"/>
      <c r="D344" s="11" t="n"/>
      <c r="E344" s="11" t="n"/>
      <c r="F344" s="11" t="n"/>
      <c r="G344" s="11" t="n"/>
      <c r="H344" s="13" t="n"/>
      <c r="I344" s="11" t="n"/>
      <c r="J344" s="14">
        <f>IF($A344="","",IFERROR(ROUND($H344*VLOOKUP($I344,'Paramètres'!$A$6:$D$9,3,FALSE),2),0))</f>
        <v/>
      </c>
      <c r="K344" s="14">
        <f>IF($A344="","",IFERROR(ROUND($H344*VLOOKUP($I344,'Paramètres'!$A$6:$D$9,4,FALSE),2),0))</f>
        <v/>
      </c>
      <c r="L344" s="15" t="n"/>
      <c r="M344" s="14">
        <f>IF($A344="","",IFERROR(ROUND($J344*$L344,2),0))</f>
        <v/>
      </c>
      <c r="N344" s="14">
        <f>IF($A344="","",IFERROR(ROUND($K344*$L344,2),0))</f>
        <v/>
      </c>
      <c r="O344" s="14">
        <f>IF($A344="","",IFERROR($H344+$J344+$K344,0))</f>
        <v/>
      </c>
      <c r="P344" s="11" t="n"/>
      <c r="Q344" s="22" t="n"/>
      <c r="R344" s="16">
        <f>IF($A344="","",IF($P344="","À attribuer",IF($Q344="","À réclamer","Réclamé")))</f>
        <v/>
      </c>
      <c r="S344" s="16">
        <f>IF($A344="","",IF($D344="","PIÈCE MANQUANTE",IF(COUNTIF($D$6:$D$505,$D344)&gt;1,"DOUBLON","OK")))</f>
        <v/>
      </c>
      <c r="T344" s="14">
        <f>IF($A344="","",IFERROR($O344-($H344+$J344+$K344),0))</f>
        <v/>
      </c>
    </row>
    <row r="345">
      <c r="A345" s="11" t="n"/>
      <c r="B345" s="22" t="n"/>
      <c r="C345" s="11" t="n"/>
      <c r="D345" s="11" t="n"/>
      <c r="E345" s="11" t="n"/>
      <c r="F345" s="11" t="n"/>
      <c r="G345" s="11" t="n"/>
      <c r="H345" s="13" t="n"/>
      <c r="I345" s="11" t="n"/>
      <c r="J345" s="14">
        <f>IF($A345="","",IFERROR(ROUND($H345*VLOOKUP($I345,'Paramètres'!$A$6:$D$9,3,FALSE),2),0))</f>
        <v/>
      </c>
      <c r="K345" s="14">
        <f>IF($A345="","",IFERROR(ROUND($H345*VLOOKUP($I345,'Paramètres'!$A$6:$D$9,4,FALSE),2),0))</f>
        <v/>
      </c>
      <c r="L345" s="15" t="n"/>
      <c r="M345" s="14">
        <f>IF($A345="","",IFERROR(ROUND($J345*$L345,2),0))</f>
        <v/>
      </c>
      <c r="N345" s="14">
        <f>IF($A345="","",IFERROR(ROUND($K345*$L345,2),0))</f>
        <v/>
      </c>
      <c r="O345" s="14">
        <f>IF($A345="","",IFERROR($H345+$J345+$K345,0))</f>
        <v/>
      </c>
      <c r="P345" s="11" t="n"/>
      <c r="Q345" s="22" t="n"/>
      <c r="R345" s="16">
        <f>IF($A345="","",IF($P345="","À attribuer",IF($Q345="","À réclamer","Réclamé")))</f>
        <v/>
      </c>
      <c r="S345" s="16">
        <f>IF($A345="","",IF($D345="","PIÈCE MANQUANTE",IF(COUNTIF($D$6:$D$505,$D345)&gt;1,"DOUBLON","OK")))</f>
        <v/>
      </c>
      <c r="T345" s="14">
        <f>IF($A345="","",IFERROR($O345-($H345+$J345+$K345),0))</f>
        <v/>
      </c>
    </row>
    <row r="346">
      <c r="A346" s="11" t="n"/>
      <c r="B346" s="22" t="n"/>
      <c r="C346" s="11" t="n"/>
      <c r="D346" s="11" t="n"/>
      <c r="E346" s="11" t="n"/>
      <c r="F346" s="11" t="n"/>
      <c r="G346" s="11" t="n"/>
      <c r="H346" s="13" t="n"/>
      <c r="I346" s="11" t="n"/>
      <c r="J346" s="14">
        <f>IF($A346="","",IFERROR(ROUND($H346*VLOOKUP($I346,'Paramètres'!$A$6:$D$9,3,FALSE),2),0))</f>
        <v/>
      </c>
      <c r="K346" s="14">
        <f>IF($A346="","",IFERROR(ROUND($H346*VLOOKUP($I346,'Paramètres'!$A$6:$D$9,4,FALSE),2),0))</f>
        <v/>
      </c>
      <c r="L346" s="15" t="n"/>
      <c r="M346" s="14">
        <f>IF($A346="","",IFERROR(ROUND($J346*$L346,2),0))</f>
        <v/>
      </c>
      <c r="N346" s="14">
        <f>IF($A346="","",IFERROR(ROUND($K346*$L346,2),0))</f>
        <v/>
      </c>
      <c r="O346" s="14">
        <f>IF($A346="","",IFERROR($H346+$J346+$K346,0))</f>
        <v/>
      </c>
      <c r="P346" s="11" t="n"/>
      <c r="Q346" s="22" t="n"/>
      <c r="R346" s="16">
        <f>IF($A346="","",IF($P346="","À attribuer",IF($Q346="","À réclamer","Réclamé")))</f>
        <v/>
      </c>
      <c r="S346" s="16">
        <f>IF($A346="","",IF($D346="","PIÈCE MANQUANTE",IF(COUNTIF($D$6:$D$505,$D346)&gt;1,"DOUBLON","OK")))</f>
        <v/>
      </c>
      <c r="T346" s="14">
        <f>IF($A346="","",IFERROR($O346-($H346+$J346+$K346),0))</f>
        <v/>
      </c>
    </row>
    <row r="347">
      <c r="A347" s="11" t="n"/>
      <c r="B347" s="22" t="n"/>
      <c r="C347" s="11" t="n"/>
      <c r="D347" s="11" t="n"/>
      <c r="E347" s="11" t="n"/>
      <c r="F347" s="11" t="n"/>
      <c r="G347" s="11" t="n"/>
      <c r="H347" s="13" t="n"/>
      <c r="I347" s="11" t="n"/>
      <c r="J347" s="14">
        <f>IF($A347="","",IFERROR(ROUND($H347*VLOOKUP($I347,'Paramètres'!$A$6:$D$9,3,FALSE),2),0))</f>
        <v/>
      </c>
      <c r="K347" s="14">
        <f>IF($A347="","",IFERROR(ROUND($H347*VLOOKUP($I347,'Paramètres'!$A$6:$D$9,4,FALSE),2),0))</f>
        <v/>
      </c>
      <c r="L347" s="15" t="n"/>
      <c r="M347" s="14">
        <f>IF($A347="","",IFERROR(ROUND($J347*$L347,2),0))</f>
        <v/>
      </c>
      <c r="N347" s="14">
        <f>IF($A347="","",IFERROR(ROUND($K347*$L347,2),0))</f>
        <v/>
      </c>
      <c r="O347" s="14">
        <f>IF($A347="","",IFERROR($H347+$J347+$K347,0))</f>
        <v/>
      </c>
      <c r="P347" s="11" t="n"/>
      <c r="Q347" s="22" t="n"/>
      <c r="R347" s="16">
        <f>IF($A347="","",IF($P347="","À attribuer",IF($Q347="","À réclamer","Réclamé")))</f>
        <v/>
      </c>
      <c r="S347" s="16">
        <f>IF($A347="","",IF($D347="","PIÈCE MANQUANTE",IF(COUNTIF($D$6:$D$505,$D347)&gt;1,"DOUBLON","OK")))</f>
        <v/>
      </c>
      <c r="T347" s="14">
        <f>IF($A347="","",IFERROR($O347-($H347+$J347+$K347),0))</f>
        <v/>
      </c>
    </row>
    <row r="348">
      <c r="A348" s="11" t="n"/>
      <c r="B348" s="22" t="n"/>
      <c r="C348" s="11" t="n"/>
      <c r="D348" s="11" t="n"/>
      <c r="E348" s="11" t="n"/>
      <c r="F348" s="11" t="n"/>
      <c r="G348" s="11" t="n"/>
      <c r="H348" s="13" t="n"/>
      <c r="I348" s="11" t="n"/>
      <c r="J348" s="14">
        <f>IF($A348="","",IFERROR(ROUND($H348*VLOOKUP($I348,'Paramètres'!$A$6:$D$9,3,FALSE),2),0))</f>
        <v/>
      </c>
      <c r="K348" s="14">
        <f>IF($A348="","",IFERROR(ROUND($H348*VLOOKUP($I348,'Paramètres'!$A$6:$D$9,4,FALSE),2),0))</f>
        <v/>
      </c>
      <c r="L348" s="15" t="n"/>
      <c r="M348" s="14">
        <f>IF($A348="","",IFERROR(ROUND($J348*$L348,2),0))</f>
        <v/>
      </c>
      <c r="N348" s="14">
        <f>IF($A348="","",IFERROR(ROUND($K348*$L348,2),0))</f>
        <v/>
      </c>
      <c r="O348" s="14">
        <f>IF($A348="","",IFERROR($H348+$J348+$K348,0))</f>
        <v/>
      </c>
      <c r="P348" s="11" t="n"/>
      <c r="Q348" s="22" t="n"/>
      <c r="R348" s="16">
        <f>IF($A348="","",IF($P348="","À attribuer",IF($Q348="","À réclamer","Réclamé")))</f>
        <v/>
      </c>
      <c r="S348" s="16">
        <f>IF($A348="","",IF($D348="","PIÈCE MANQUANTE",IF(COUNTIF($D$6:$D$505,$D348)&gt;1,"DOUBLON","OK")))</f>
        <v/>
      </c>
      <c r="T348" s="14">
        <f>IF($A348="","",IFERROR($O348-($H348+$J348+$K348),0))</f>
        <v/>
      </c>
    </row>
    <row r="349">
      <c r="A349" s="11" t="n"/>
      <c r="B349" s="22" t="n"/>
      <c r="C349" s="11" t="n"/>
      <c r="D349" s="11" t="n"/>
      <c r="E349" s="11" t="n"/>
      <c r="F349" s="11" t="n"/>
      <c r="G349" s="11" t="n"/>
      <c r="H349" s="13" t="n"/>
      <c r="I349" s="11" t="n"/>
      <c r="J349" s="14">
        <f>IF($A349="","",IFERROR(ROUND($H349*VLOOKUP($I349,'Paramètres'!$A$6:$D$9,3,FALSE),2),0))</f>
        <v/>
      </c>
      <c r="K349" s="14">
        <f>IF($A349="","",IFERROR(ROUND($H349*VLOOKUP($I349,'Paramètres'!$A$6:$D$9,4,FALSE),2),0))</f>
        <v/>
      </c>
      <c r="L349" s="15" t="n"/>
      <c r="M349" s="14">
        <f>IF($A349="","",IFERROR(ROUND($J349*$L349,2),0))</f>
        <v/>
      </c>
      <c r="N349" s="14">
        <f>IF($A349="","",IFERROR(ROUND($K349*$L349,2),0))</f>
        <v/>
      </c>
      <c r="O349" s="14">
        <f>IF($A349="","",IFERROR($H349+$J349+$K349,0))</f>
        <v/>
      </c>
      <c r="P349" s="11" t="n"/>
      <c r="Q349" s="22" t="n"/>
      <c r="R349" s="16">
        <f>IF($A349="","",IF($P349="","À attribuer",IF($Q349="","À réclamer","Réclamé")))</f>
        <v/>
      </c>
      <c r="S349" s="16">
        <f>IF($A349="","",IF($D349="","PIÈCE MANQUANTE",IF(COUNTIF($D$6:$D$505,$D349)&gt;1,"DOUBLON","OK")))</f>
        <v/>
      </c>
      <c r="T349" s="14">
        <f>IF($A349="","",IFERROR($O349-($H349+$J349+$K349),0))</f>
        <v/>
      </c>
    </row>
    <row r="350">
      <c r="A350" s="11" t="n"/>
      <c r="B350" s="22" t="n"/>
      <c r="C350" s="11" t="n"/>
      <c r="D350" s="11" t="n"/>
      <c r="E350" s="11" t="n"/>
      <c r="F350" s="11" t="n"/>
      <c r="G350" s="11" t="n"/>
      <c r="H350" s="13" t="n"/>
      <c r="I350" s="11" t="n"/>
      <c r="J350" s="14">
        <f>IF($A350="","",IFERROR(ROUND($H350*VLOOKUP($I350,'Paramètres'!$A$6:$D$9,3,FALSE),2),0))</f>
        <v/>
      </c>
      <c r="K350" s="14">
        <f>IF($A350="","",IFERROR(ROUND($H350*VLOOKUP($I350,'Paramètres'!$A$6:$D$9,4,FALSE),2),0))</f>
        <v/>
      </c>
      <c r="L350" s="15" t="n"/>
      <c r="M350" s="14">
        <f>IF($A350="","",IFERROR(ROUND($J350*$L350,2),0))</f>
        <v/>
      </c>
      <c r="N350" s="14">
        <f>IF($A350="","",IFERROR(ROUND($K350*$L350,2),0))</f>
        <v/>
      </c>
      <c r="O350" s="14">
        <f>IF($A350="","",IFERROR($H350+$J350+$K350,0))</f>
        <v/>
      </c>
      <c r="P350" s="11" t="n"/>
      <c r="Q350" s="22" t="n"/>
      <c r="R350" s="16">
        <f>IF($A350="","",IF($P350="","À attribuer",IF($Q350="","À réclamer","Réclamé")))</f>
        <v/>
      </c>
      <c r="S350" s="16">
        <f>IF($A350="","",IF($D350="","PIÈCE MANQUANTE",IF(COUNTIF($D$6:$D$505,$D350)&gt;1,"DOUBLON","OK")))</f>
        <v/>
      </c>
      <c r="T350" s="14">
        <f>IF($A350="","",IFERROR($O350-($H350+$J350+$K350),0))</f>
        <v/>
      </c>
    </row>
    <row r="351">
      <c r="A351" s="11" t="n"/>
      <c r="B351" s="22" t="n"/>
      <c r="C351" s="11" t="n"/>
      <c r="D351" s="11" t="n"/>
      <c r="E351" s="11" t="n"/>
      <c r="F351" s="11" t="n"/>
      <c r="G351" s="11" t="n"/>
      <c r="H351" s="13" t="n"/>
      <c r="I351" s="11" t="n"/>
      <c r="J351" s="14">
        <f>IF($A351="","",IFERROR(ROUND($H351*VLOOKUP($I351,'Paramètres'!$A$6:$D$9,3,FALSE),2),0))</f>
        <v/>
      </c>
      <c r="K351" s="14">
        <f>IF($A351="","",IFERROR(ROUND($H351*VLOOKUP($I351,'Paramètres'!$A$6:$D$9,4,FALSE),2),0))</f>
        <v/>
      </c>
      <c r="L351" s="15" t="n"/>
      <c r="M351" s="14">
        <f>IF($A351="","",IFERROR(ROUND($J351*$L351,2),0))</f>
        <v/>
      </c>
      <c r="N351" s="14">
        <f>IF($A351="","",IFERROR(ROUND($K351*$L351,2),0))</f>
        <v/>
      </c>
      <c r="O351" s="14">
        <f>IF($A351="","",IFERROR($H351+$J351+$K351,0))</f>
        <v/>
      </c>
      <c r="P351" s="11" t="n"/>
      <c r="Q351" s="22" t="n"/>
      <c r="R351" s="16">
        <f>IF($A351="","",IF($P351="","À attribuer",IF($Q351="","À réclamer","Réclamé")))</f>
        <v/>
      </c>
      <c r="S351" s="16">
        <f>IF($A351="","",IF($D351="","PIÈCE MANQUANTE",IF(COUNTIF($D$6:$D$505,$D351)&gt;1,"DOUBLON","OK")))</f>
        <v/>
      </c>
      <c r="T351" s="14">
        <f>IF($A351="","",IFERROR($O351-($H351+$J351+$K351),0))</f>
        <v/>
      </c>
    </row>
    <row r="352">
      <c r="A352" s="11" t="n"/>
      <c r="B352" s="22" t="n"/>
      <c r="C352" s="11" t="n"/>
      <c r="D352" s="11" t="n"/>
      <c r="E352" s="11" t="n"/>
      <c r="F352" s="11" t="n"/>
      <c r="G352" s="11" t="n"/>
      <c r="H352" s="13" t="n"/>
      <c r="I352" s="11" t="n"/>
      <c r="J352" s="14">
        <f>IF($A352="","",IFERROR(ROUND($H352*VLOOKUP($I352,'Paramètres'!$A$6:$D$9,3,FALSE),2),0))</f>
        <v/>
      </c>
      <c r="K352" s="14">
        <f>IF($A352="","",IFERROR(ROUND($H352*VLOOKUP($I352,'Paramètres'!$A$6:$D$9,4,FALSE),2),0))</f>
        <v/>
      </c>
      <c r="L352" s="15" t="n"/>
      <c r="M352" s="14">
        <f>IF($A352="","",IFERROR(ROUND($J352*$L352,2),0))</f>
        <v/>
      </c>
      <c r="N352" s="14">
        <f>IF($A352="","",IFERROR(ROUND($K352*$L352,2),0))</f>
        <v/>
      </c>
      <c r="O352" s="14">
        <f>IF($A352="","",IFERROR($H352+$J352+$K352,0))</f>
        <v/>
      </c>
      <c r="P352" s="11" t="n"/>
      <c r="Q352" s="22" t="n"/>
      <c r="R352" s="16">
        <f>IF($A352="","",IF($P352="","À attribuer",IF($Q352="","À réclamer","Réclamé")))</f>
        <v/>
      </c>
      <c r="S352" s="16">
        <f>IF($A352="","",IF($D352="","PIÈCE MANQUANTE",IF(COUNTIF($D$6:$D$505,$D352)&gt;1,"DOUBLON","OK")))</f>
        <v/>
      </c>
      <c r="T352" s="14">
        <f>IF($A352="","",IFERROR($O352-($H352+$J352+$K352),0))</f>
        <v/>
      </c>
    </row>
    <row r="353">
      <c r="A353" s="11" t="n"/>
      <c r="B353" s="22" t="n"/>
      <c r="C353" s="11" t="n"/>
      <c r="D353" s="11" t="n"/>
      <c r="E353" s="11" t="n"/>
      <c r="F353" s="11" t="n"/>
      <c r="G353" s="11" t="n"/>
      <c r="H353" s="13" t="n"/>
      <c r="I353" s="11" t="n"/>
      <c r="J353" s="14">
        <f>IF($A353="","",IFERROR(ROUND($H353*VLOOKUP($I353,'Paramètres'!$A$6:$D$9,3,FALSE),2),0))</f>
        <v/>
      </c>
      <c r="K353" s="14">
        <f>IF($A353="","",IFERROR(ROUND($H353*VLOOKUP($I353,'Paramètres'!$A$6:$D$9,4,FALSE),2),0))</f>
        <v/>
      </c>
      <c r="L353" s="15" t="n"/>
      <c r="M353" s="14">
        <f>IF($A353="","",IFERROR(ROUND($J353*$L353,2),0))</f>
        <v/>
      </c>
      <c r="N353" s="14">
        <f>IF($A353="","",IFERROR(ROUND($K353*$L353,2),0))</f>
        <v/>
      </c>
      <c r="O353" s="14">
        <f>IF($A353="","",IFERROR($H353+$J353+$K353,0))</f>
        <v/>
      </c>
      <c r="P353" s="11" t="n"/>
      <c r="Q353" s="22" t="n"/>
      <c r="R353" s="16">
        <f>IF($A353="","",IF($P353="","À attribuer",IF($Q353="","À réclamer","Réclamé")))</f>
        <v/>
      </c>
      <c r="S353" s="16">
        <f>IF($A353="","",IF($D353="","PIÈCE MANQUANTE",IF(COUNTIF($D$6:$D$505,$D353)&gt;1,"DOUBLON","OK")))</f>
        <v/>
      </c>
      <c r="T353" s="14">
        <f>IF($A353="","",IFERROR($O353-($H353+$J353+$K353),0))</f>
        <v/>
      </c>
    </row>
    <row r="354">
      <c r="A354" s="11" t="n"/>
      <c r="B354" s="22" t="n"/>
      <c r="C354" s="11" t="n"/>
      <c r="D354" s="11" t="n"/>
      <c r="E354" s="11" t="n"/>
      <c r="F354" s="11" t="n"/>
      <c r="G354" s="11" t="n"/>
      <c r="H354" s="13" t="n"/>
      <c r="I354" s="11" t="n"/>
      <c r="J354" s="14">
        <f>IF($A354="","",IFERROR(ROUND($H354*VLOOKUP($I354,'Paramètres'!$A$6:$D$9,3,FALSE),2),0))</f>
        <v/>
      </c>
      <c r="K354" s="14">
        <f>IF($A354="","",IFERROR(ROUND($H354*VLOOKUP($I354,'Paramètres'!$A$6:$D$9,4,FALSE),2),0))</f>
        <v/>
      </c>
      <c r="L354" s="15" t="n"/>
      <c r="M354" s="14">
        <f>IF($A354="","",IFERROR(ROUND($J354*$L354,2),0))</f>
        <v/>
      </c>
      <c r="N354" s="14">
        <f>IF($A354="","",IFERROR(ROUND($K354*$L354,2),0))</f>
        <v/>
      </c>
      <c r="O354" s="14">
        <f>IF($A354="","",IFERROR($H354+$J354+$K354,0))</f>
        <v/>
      </c>
      <c r="P354" s="11" t="n"/>
      <c r="Q354" s="22" t="n"/>
      <c r="R354" s="16">
        <f>IF($A354="","",IF($P354="","À attribuer",IF($Q354="","À réclamer","Réclamé")))</f>
        <v/>
      </c>
      <c r="S354" s="16">
        <f>IF($A354="","",IF($D354="","PIÈCE MANQUANTE",IF(COUNTIF($D$6:$D$505,$D354)&gt;1,"DOUBLON","OK")))</f>
        <v/>
      </c>
      <c r="T354" s="14">
        <f>IF($A354="","",IFERROR($O354-($H354+$J354+$K354),0))</f>
        <v/>
      </c>
    </row>
    <row r="355">
      <c r="A355" s="11" t="n"/>
      <c r="B355" s="22" t="n"/>
      <c r="C355" s="11" t="n"/>
      <c r="D355" s="11" t="n"/>
      <c r="E355" s="11" t="n"/>
      <c r="F355" s="11" t="n"/>
      <c r="G355" s="11" t="n"/>
      <c r="H355" s="13" t="n"/>
      <c r="I355" s="11" t="n"/>
      <c r="J355" s="14">
        <f>IF($A355="","",IFERROR(ROUND($H355*VLOOKUP($I355,'Paramètres'!$A$6:$D$9,3,FALSE),2),0))</f>
        <v/>
      </c>
      <c r="K355" s="14">
        <f>IF($A355="","",IFERROR(ROUND($H355*VLOOKUP($I355,'Paramètres'!$A$6:$D$9,4,FALSE),2),0))</f>
        <v/>
      </c>
      <c r="L355" s="15" t="n"/>
      <c r="M355" s="14">
        <f>IF($A355="","",IFERROR(ROUND($J355*$L355,2),0))</f>
        <v/>
      </c>
      <c r="N355" s="14">
        <f>IF($A355="","",IFERROR(ROUND($K355*$L355,2),0))</f>
        <v/>
      </c>
      <c r="O355" s="14">
        <f>IF($A355="","",IFERROR($H355+$J355+$K355,0))</f>
        <v/>
      </c>
      <c r="P355" s="11" t="n"/>
      <c r="Q355" s="22" t="n"/>
      <c r="R355" s="16">
        <f>IF($A355="","",IF($P355="","À attribuer",IF($Q355="","À réclamer","Réclamé")))</f>
        <v/>
      </c>
      <c r="S355" s="16">
        <f>IF($A355="","",IF($D355="","PIÈCE MANQUANTE",IF(COUNTIF($D$6:$D$505,$D355)&gt;1,"DOUBLON","OK")))</f>
        <v/>
      </c>
      <c r="T355" s="14">
        <f>IF($A355="","",IFERROR($O355-($H355+$J355+$K355),0))</f>
        <v/>
      </c>
    </row>
    <row r="356">
      <c r="A356" s="11" t="n"/>
      <c r="B356" s="22" t="n"/>
      <c r="C356" s="11" t="n"/>
      <c r="D356" s="11" t="n"/>
      <c r="E356" s="11" t="n"/>
      <c r="F356" s="11" t="n"/>
      <c r="G356" s="11" t="n"/>
      <c r="H356" s="13" t="n"/>
      <c r="I356" s="11" t="n"/>
      <c r="J356" s="14">
        <f>IF($A356="","",IFERROR(ROUND($H356*VLOOKUP($I356,'Paramètres'!$A$6:$D$9,3,FALSE),2),0))</f>
        <v/>
      </c>
      <c r="K356" s="14">
        <f>IF($A356="","",IFERROR(ROUND($H356*VLOOKUP($I356,'Paramètres'!$A$6:$D$9,4,FALSE),2),0))</f>
        <v/>
      </c>
      <c r="L356" s="15" t="n"/>
      <c r="M356" s="14">
        <f>IF($A356="","",IFERROR(ROUND($J356*$L356,2),0))</f>
        <v/>
      </c>
      <c r="N356" s="14">
        <f>IF($A356="","",IFERROR(ROUND($K356*$L356,2),0))</f>
        <v/>
      </c>
      <c r="O356" s="14">
        <f>IF($A356="","",IFERROR($H356+$J356+$K356,0))</f>
        <v/>
      </c>
      <c r="P356" s="11" t="n"/>
      <c r="Q356" s="22" t="n"/>
      <c r="R356" s="16">
        <f>IF($A356="","",IF($P356="","À attribuer",IF($Q356="","À réclamer","Réclamé")))</f>
        <v/>
      </c>
      <c r="S356" s="16">
        <f>IF($A356="","",IF($D356="","PIÈCE MANQUANTE",IF(COUNTIF($D$6:$D$505,$D356)&gt;1,"DOUBLON","OK")))</f>
        <v/>
      </c>
      <c r="T356" s="14">
        <f>IF($A356="","",IFERROR($O356-($H356+$J356+$K356),0))</f>
        <v/>
      </c>
    </row>
    <row r="357">
      <c r="A357" s="11" t="n"/>
      <c r="B357" s="22" t="n"/>
      <c r="C357" s="11" t="n"/>
      <c r="D357" s="11" t="n"/>
      <c r="E357" s="11" t="n"/>
      <c r="F357" s="11" t="n"/>
      <c r="G357" s="11" t="n"/>
      <c r="H357" s="13" t="n"/>
      <c r="I357" s="11" t="n"/>
      <c r="J357" s="14">
        <f>IF($A357="","",IFERROR(ROUND($H357*VLOOKUP($I357,'Paramètres'!$A$6:$D$9,3,FALSE),2),0))</f>
        <v/>
      </c>
      <c r="K357" s="14">
        <f>IF($A357="","",IFERROR(ROUND($H357*VLOOKUP($I357,'Paramètres'!$A$6:$D$9,4,FALSE),2),0))</f>
        <v/>
      </c>
      <c r="L357" s="15" t="n"/>
      <c r="M357" s="14">
        <f>IF($A357="","",IFERROR(ROUND($J357*$L357,2),0))</f>
        <v/>
      </c>
      <c r="N357" s="14">
        <f>IF($A357="","",IFERROR(ROUND($K357*$L357,2),0))</f>
        <v/>
      </c>
      <c r="O357" s="14">
        <f>IF($A357="","",IFERROR($H357+$J357+$K357,0))</f>
        <v/>
      </c>
      <c r="P357" s="11" t="n"/>
      <c r="Q357" s="22" t="n"/>
      <c r="R357" s="16">
        <f>IF($A357="","",IF($P357="","À attribuer",IF($Q357="","À réclamer","Réclamé")))</f>
        <v/>
      </c>
      <c r="S357" s="16">
        <f>IF($A357="","",IF($D357="","PIÈCE MANQUANTE",IF(COUNTIF($D$6:$D$505,$D357)&gt;1,"DOUBLON","OK")))</f>
        <v/>
      </c>
      <c r="T357" s="14">
        <f>IF($A357="","",IFERROR($O357-($H357+$J357+$K357),0))</f>
        <v/>
      </c>
    </row>
    <row r="358">
      <c r="A358" s="11" t="n"/>
      <c r="B358" s="22" t="n"/>
      <c r="C358" s="11" t="n"/>
      <c r="D358" s="11" t="n"/>
      <c r="E358" s="11" t="n"/>
      <c r="F358" s="11" t="n"/>
      <c r="G358" s="11" t="n"/>
      <c r="H358" s="13" t="n"/>
      <c r="I358" s="11" t="n"/>
      <c r="J358" s="14">
        <f>IF($A358="","",IFERROR(ROUND($H358*VLOOKUP($I358,'Paramètres'!$A$6:$D$9,3,FALSE),2),0))</f>
        <v/>
      </c>
      <c r="K358" s="14">
        <f>IF($A358="","",IFERROR(ROUND($H358*VLOOKUP($I358,'Paramètres'!$A$6:$D$9,4,FALSE),2),0))</f>
        <v/>
      </c>
      <c r="L358" s="15" t="n"/>
      <c r="M358" s="14">
        <f>IF($A358="","",IFERROR(ROUND($J358*$L358,2),0))</f>
        <v/>
      </c>
      <c r="N358" s="14">
        <f>IF($A358="","",IFERROR(ROUND($K358*$L358,2),0))</f>
        <v/>
      </c>
      <c r="O358" s="14">
        <f>IF($A358="","",IFERROR($H358+$J358+$K358,0))</f>
        <v/>
      </c>
      <c r="P358" s="11" t="n"/>
      <c r="Q358" s="22" t="n"/>
      <c r="R358" s="16">
        <f>IF($A358="","",IF($P358="","À attribuer",IF($Q358="","À réclamer","Réclamé")))</f>
        <v/>
      </c>
      <c r="S358" s="16">
        <f>IF($A358="","",IF($D358="","PIÈCE MANQUANTE",IF(COUNTIF($D$6:$D$505,$D358)&gt;1,"DOUBLON","OK")))</f>
        <v/>
      </c>
      <c r="T358" s="14">
        <f>IF($A358="","",IFERROR($O358-($H358+$J358+$K358),0))</f>
        <v/>
      </c>
    </row>
    <row r="359">
      <c r="A359" s="11" t="n"/>
      <c r="B359" s="22" t="n"/>
      <c r="C359" s="11" t="n"/>
      <c r="D359" s="11" t="n"/>
      <c r="E359" s="11" t="n"/>
      <c r="F359" s="11" t="n"/>
      <c r="G359" s="11" t="n"/>
      <c r="H359" s="13" t="n"/>
      <c r="I359" s="11" t="n"/>
      <c r="J359" s="14">
        <f>IF($A359="","",IFERROR(ROUND($H359*VLOOKUP($I359,'Paramètres'!$A$6:$D$9,3,FALSE),2),0))</f>
        <v/>
      </c>
      <c r="K359" s="14">
        <f>IF($A359="","",IFERROR(ROUND($H359*VLOOKUP($I359,'Paramètres'!$A$6:$D$9,4,FALSE),2),0))</f>
        <v/>
      </c>
      <c r="L359" s="15" t="n"/>
      <c r="M359" s="14">
        <f>IF($A359="","",IFERROR(ROUND($J359*$L359,2),0))</f>
        <v/>
      </c>
      <c r="N359" s="14">
        <f>IF($A359="","",IFERROR(ROUND($K359*$L359,2),0))</f>
        <v/>
      </c>
      <c r="O359" s="14">
        <f>IF($A359="","",IFERROR($H359+$J359+$K359,0))</f>
        <v/>
      </c>
      <c r="P359" s="11" t="n"/>
      <c r="Q359" s="22" t="n"/>
      <c r="R359" s="16">
        <f>IF($A359="","",IF($P359="","À attribuer",IF($Q359="","À réclamer","Réclamé")))</f>
        <v/>
      </c>
      <c r="S359" s="16">
        <f>IF($A359="","",IF($D359="","PIÈCE MANQUANTE",IF(COUNTIF($D$6:$D$505,$D359)&gt;1,"DOUBLON","OK")))</f>
        <v/>
      </c>
      <c r="T359" s="14">
        <f>IF($A359="","",IFERROR($O359-($H359+$J359+$K359),0))</f>
        <v/>
      </c>
    </row>
    <row r="360">
      <c r="A360" s="11" t="n"/>
      <c r="B360" s="22" t="n"/>
      <c r="C360" s="11" t="n"/>
      <c r="D360" s="11" t="n"/>
      <c r="E360" s="11" t="n"/>
      <c r="F360" s="11" t="n"/>
      <c r="G360" s="11" t="n"/>
      <c r="H360" s="13" t="n"/>
      <c r="I360" s="11" t="n"/>
      <c r="J360" s="14">
        <f>IF($A360="","",IFERROR(ROUND($H360*VLOOKUP($I360,'Paramètres'!$A$6:$D$9,3,FALSE),2),0))</f>
        <v/>
      </c>
      <c r="K360" s="14">
        <f>IF($A360="","",IFERROR(ROUND($H360*VLOOKUP($I360,'Paramètres'!$A$6:$D$9,4,FALSE),2),0))</f>
        <v/>
      </c>
      <c r="L360" s="15" t="n"/>
      <c r="M360" s="14">
        <f>IF($A360="","",IFERROR(ROUND($J360*$L360,2),0))</f>
        <v/>
      </c>
      <c r="N360" s="14">
        <f>IF($A360="","",IFERROR(ROUND($K360*$L360,2),0))</f>
        <v/>
      </c>
      <c r="O360" s="14">
        <f>IF($A360="","",IFERROR($H360+$J360+$K360,0))</f>
        <v/>
      </c>
      <c r="P360" s="11" t="n"/>
      <c r="Q360" s="22" t="n"/>
      <c r="R360" s="16">
        <f>IF($A360="","",IF($P360="","À attribuer",IF($Q360="","À réclamer","Réclamé")))</f>
        <v/>
      </c>
      <c r="S360" s="16">
        <f>IF($A360="","",IF($D360="","PIÈCE MANQUANTE",IF(COUNTIF($D$6:$D$505,$D360)&gt;1,"DOUBLON","OK")))</f>
        <v/>
      </c>
      <c r="T360" s="14">
        <f>IF($A360="","",IFERROR($O360-($H360+$J360+$K360),0))</f>
        <v/>
      </c>
    </row>
    <row r="361">
      <c r="A361" s="11" t="n"/>
      <c r="B361" s="22" t="n"/>
      <c r="C361" s="11" t="n"/>
      <c r="D361" s="11" t="n"/>
      <c r="E361" s="11" t="n"/>
      <c r="F361" s="11" t="n"/>
      <c r="G361" s="11" t="n"/>
      <c r="H361" s="13" t="n"/>
      <c r="I361" s="11" t="n"/>
      <c r="J361" s="14">
        <f>IF($A361="","",IFERROR(ROUND($H361*VLOOKUP($I361,'Paramètres'!$A$6:$D$9,3,FALSE),2),0))</f>
        <v/>
      </c>
      <c r="K361" s="14">
        <f>IF($A361="","",IFERROR(ROUND($H361*VLOOKUP($I361,'Paramètres'!$A$6:$D$9,4,FALSE),2),0))</f>
        <v/>
      </c>
      <c r="L361" s="15" t="n"/>
      <c r="M361" s="14">
        <f>IF($A361="","",IFERROR(ROUND($J361*$L361,2),0))</f>
        <v/>
      </c>
      <c r="N361" s="14">
        <f>IF($A361="","",IFERROR(ROUND($K361*$L361,2),0))</f>
        <v/>
      </c>
      <c r="O361" s="14">
        <f>IF($A361="","",IFERROR($H361+$J361+$K361,0))</f>
        <v/>
      </c>
      <c r="P361" s="11" t="n"/>
      <c r="Q361" s="22" t="n"/>
      <c r="R361" s="16">
        <f>IF($A361="","",IF($P361="","À attribuer",IF($Q361="","À réclamer","Réclamé")))</f>
        <v/>
      </c>
      <c r="S361" s="16">
        <f>IF($A361="","",IF($D361="","PIÈCE MANQUANTE",IF(COUNTIF($D$6:$D$505,$D361)&gt;1,"DOUBLON","OK")))</f>
        <v/>
      </c>
      <c r="T361" s="14">
        <f>IF($A361="","",IFERROR($O361-($H361+$J361+$K361),0))</f>
        <v/>
      </c>
    </row>
    <row r="362">
      <c r="A362" s="11" t="n"/>
      <c r="B362" s="22" t="n"/>
      <c r="C362" s="11" t="n"/>
      <c r="D362" s="11" t="n"/>
      <c r="E362" s="11" t="n"/>
      <c r="F362" s="11" t="n"/>
      <c r="G362" s="11" t="n"/>
      <c r="H362" s="13" t="n"/>
      <c r="I362" s="11" t="n"/>
      <c r="J362" s="14">
        <f>IF($A362="","",IFERROR(ROUND($H362*VLOOKUP($I362,'Paramètres'!$A$6:$D$9,3,FALSE),2),0))</f>
        <v/>
      </c>
      <c r="K362" s="14">
        <f>IF($A362="","",IFERROR(ROUND($H362*VLOOKUP($I362,'Paramètres'!$A$6:$D$9,4,FALSE),2),0))</f>
        <v/>
      </c>
      <c r="L362" s="15" t="n"/>
      <c r="M362" s="14">
        <f>IF($A362="","",IFERROR(ROUND($J362*$L362,2),0))</f>
        <v/>
      </c>
      <c r="N362" s="14">
        <f>IF($A362="","",IFERROR(ROUND($K362*$L362,2),0))</f>
        <v/>
      </c>
      <c r="O362" s="14">
        <f>IF($A362="","",IFERROR($H362+$J362+$K362,0))</f>
        <v/>
      </c>
      <c r="P362" s="11" t="n"/>
      <c r="Q362" s="22" t="n"/>
      <c r="R362" s="16">
        <f>IF($A362="","",IF($P362="","À attribuer",IF($Q362="","À réclamer","Réclamé")))</f>
        <v/>
      </c>
      <c r="S362" s="16">
        <f>IF($A362="","",IF($D362="","PIÈCE MANQUANTE",IF(COUNTIF($D$6:$D$505,$D362)&gt;1,"DOUBLON","OK")))</f>
        <v/>
      </c>
      <c r="T362" s="14">
        <f>IF($A362="","",IFERROR($O362-($H362+$J362+$K362),0))</f>
        <v/>
      </c>
    </row>
    <row r="363">
      <c r="A363" s="11" t="n"/>
      <c r="B363" s="22" t="n"/>
      <c r="C363" s="11" t="n"/>
      <c r="D363" s="11" t="n"/>
      <c r="E363" s="11" t="n"/>
      <c r="F363" s="11" t="n"/>
      <c r="G363" s="11" t="n"/>
      <c r="H363" s="13" t="n"/>
      <c r="I363" s="11" t="n"/>
      <c r="J363" s="14">
        <f>IF($A363="","",IFERROR(ROUND($H363*VLOOKUP($I363,'Paramètres'!$A$6:$D$9,3,FALSE),2),0))</f>
        <v/>
      </c>
      <c r="K363" s="14">
        <f>IF($A363="","",IFERROR(ROUND($H363*VLOOKUP($I363,'Paramètres'!$A$6:$D$9,4,FALSE),2),0))</f>
        <v/>
      </c>
      <c r="L363" s="15" t="n"/>
      <c r="M363" s="14">
        <f>IF($A363="","",IFERROR(ROUND($J363*$L363,2),0))</f>
        <v/>
      </c>
      <c r="N363" s="14">
        <f>IF($A363="","",IFERROR(ROUND($K363*$L363,2),0))</f>
        <v/>
      </c>
      <c r="O363" s="14">
        <f>IF($A363="","",IFERROR($H363+$J363+$K363,0))</f>
        <v/>
      </c>
      <c r="P363" s="11" t="n"/>
      <c r="Q363" s="22" t="n"/>
      <c r="R363" s="16">
        <f>IF($A363="","",IF($P363="","À attribuer",IF($Q363="","À réclamer","Réclamé")))</f>
        <v/>
      </c>
      <c r="S363" s="16">
        <f>IF($A363="","",IF($D363="","PIÈCE MANQUANTE",IF(COUNTIF($D$6:$D$505,$D363)&gt;1,"DOUBLON","OK")))</f>
        <v/>
      </c>
      <c r="T363" s="14">
        <f>IF($A363="","",IFERROR($O363-($H363+$J363+$K363),0))</f>
        <v/>
      </c>
    </row>
    <row r="364">
      <c r="A364" s="11" t="n"/>
      <c r="B364" s="22" t="n"/>
      <c r="C364" s="11" t="n"/>
      <c r="D364" s="11" t="n"/>
      <c r="E364" s="11" t="n"/>
      <c r="F364" s="11" t="n"/>
      <c r="G364" s="11" t="n"/>
      <c r="H364" s="13" t="n"/>
      <c r="I364" s="11" t="n"/>
      <c r="J364" s="14">
        <f>IF($A364="","",IFERROR(ROUND($H364*VLOOKUP($I364,'Paramètres'!$A$6:$D$9,3,FALSE),2),0))</f>
        <v/>
      </c>
      <c r="K364" s="14">
        <f>IF($A364="","",IFERROR(ROUND($H364*VLOOKUP($I364,'Paramètres'!$A$6:$D$9,4,FALSE),2),0))</f>
        <v/>
      </c>
      <c r="L364" s="15" t="n"/>
      <c r="M364" s="14">
        <f>IF($A364="","",IFERROR(ROUND($J364*$L364,2),0))</f>
        <v/>
      </c>
      <c r="N364" s="14">
        <f>IF($A364="","",IFERROR(ROUND($K364*$L364,2),0))</f>
        <v/>
      </c>
      <c r="O364" s="14">
        <f>IF($A364="","",IFERROR($H364+$J364+$K364,0))</f>
        <v/>
      </c>
      <c r="P364" s="11" t="n"/>
      <c r="Q364" s="22" t="n"/>
      <c r="R364" s="16">
        <f>IF($A364="","",IF($P364="","À attribuer",IF($Q364="","À réclamer","Réclamé")))</f>
        <v/>
      </c>
      <c r="S364" s="16">
        <f>IF($A364="","",IF($D364="","PIÈCE MANQUANTE",IF(COUNTIF($D$6:$D$505,$D364)&gt;1,"DOUBLON","OK")))</f>
        <v/>
      </c>
      <c r="T364" s="14">
        <f>IF($A364="","",IFERROR($O364-($H364+$J364+$K364),0))</f>
        <v/>
      </c>
    </row>
    <row r="365">
      <c r="A365" s="11" t="n"/>
      <c r="B365" s="22" t="n"/>
      <c r="C365" s="11" t="n"/>
      <c r="D365" s="11" t="n"/>
      <c r="E365" s="11" t="n"/>
      <c r="F365" s="11" t="n"/>
      <c r="G365" s="11" t="n"/>
      <c r="H365" s="13" t="n"/>
      <c r="I365" s="11" t="n"/>
      <c r="J365" s="14">
        <f>IF($A365="","",IFERROR(ROUND($H365*VLOOKUP($I365,'Paramètres'!$A$6:$D$9,3,FALSE),2),0))</f>
        <v/>
      </c>
      <c r="K365" s="14">
        <f>IF($A365="","",IFERROR(ROUND($H365*VLOOKUP($I365,'Paramètres'!$A$6:$D$9,4,FALSE),2),0))</f>
        <v/>
      </c>
      <c r="L365" s="15" t="n"/>
      <c r="M365" s="14">
        <f>IF($A365="","",IFERROR(ROUND($J365*$L365,2),0))</f>
        <v/>
      </c>
      <c r="N365" s="14">
        <f>IF($A365="","",IFERROR(ROUND($K365*$L365,2),0))</f>
        <v/>
      </c>
      <c r="O365" s="14">
        <f>IF($A365="","",IFERROR($H365+$J365+$K365,0))</f>
        <v/>
      </c>
      <c r="P365" s="11" t="n"/>
      <c r="Q365" s="22" t="n"/>
      <c r="R365" s="16">
        <f>IF($A365="","",IF($P365="","À attribuer",IF($Q365="","À réclamer","Réclamé")))</f>
        <v/>
      </c>
      <c r="S365" s="16">
        <f>IF($A365="","",IF($D365="","PIÈCE MANQUANTE",IF(COUNTIF($D$6:$D$505,$D365)&gt;1,"DOUBLON","OK")))</f>
        <v/>
      </c>
      <c r="T365" s="14">
        <f>IF($A365="","",IFERROR($O365-($H365+$J365+$K365),0))</f>
        <v/>
      </c>
    </row>
    <row r="366">
      <c r="A366" s="11" t="n"/>
      <c r="B366" s="22" t="n"/>
      <c r="C366" s="11" t="n"/>
      <c r="D366" s="11" t="n"/>
      <c r="E366" s="11" t="n"/>
      <c r="F366" s="11" t="n"/>
      <c r="G366" s="11" t="n"/>
      <c r="H366" s="13" t="n"/>
      <c r="I366" s="11" t="n"/>
      <c r="J366" s="14">
        <f>IF($A366="","",IFERROR(ROUND($H366*VLOOKUP($I366,'Paramètres'!$A$6:$D$9,3,FALSE),2),0))</f>
        <v/>
      </c>
      <c r="K366" s="14">
        <f>IF($A366="","",IFERROR(ROUND($H366*VLOOKUP($I366,'Paramètres'!$A$6:$D$9,4,FALSE),2),0))</f>
        <v/>
      </c>
      <c r="L366" s="15" t="n"/>
      <c r="M366" s="14">
        <f>IF($A366="","",IFERROR(ROUND($J366*$L366,2),0))</f>
        <v/>
      </c>
      <c r="N366" s="14">
        <f>IF($A366="","",IFERROR(ROUND($K366*$L366,2),0))</f>
        <v/>
      </c>
      <c r="O366" s="14">
        <f>IF($A366="","",IFERROR($H366+$J366+$K366,0))</f>
        <v/>
      </c>
      <c r="P366" s="11" t="n"/>
      <c r="Q366" s="22" t="n"/>
      <c r="R366" s="16">
        <f>IF($A366="","",IF($P366="","À attribuer",IF($Q366="","À réclamer","Réclamé")))</f>
        <v/>
      </c>
      <c r="S366" s="16">
        <f>IF($A366="","",IF($D366="","PIÈCE MANQUANTE",IF(COUNTIF($D$6:$D$505,$D366)&gt;1,"DOUBLON","OK")))</f>
        <v/>
      </c>
      <c r="T366" s="14">
        <f>IF($A366="","",IFERROR($O366-($H366+$J366+$K366),0))</f>
        <v/>
      </c>
    </row>
    <row r="367">
      <c r="A367" s="11" t="n"/>
      <c r="B367" s="22" t="n"/>
      <c r="C367" s="11" t="n"/>
      <c r="D367" s="11" t="n"/>
      <c r="E367" s="11" t="n"/>
      <c r="F367" s="11" t="n"/>
      <c r="G367" s="11" t="n"/>
      <c r="H367" s="13" t="n"/>
      <c r="I367" s="11" t="n"/>
      <c r="J367" s="14">
        <f>IF($A367="","",IFERROR(ROUND($H367*VLOOKUP($I367,'Paramètres'!$A$6:$D$9,3,FALSE),2),0))</f>
        <v/>
      </c>
      <c r="K367" s="14">
        <f>IF($A367="","",IFERROR(ROUND($H367*VLOOKUP($I367,'Paramètres'!$A$6:$D$9,4,FALSE),2),0))</f>
        <v/>
      </c>
      <c r="L367" s="15" t="n"/>
      <c r="M367" s="14">
        <f>IF($A367="","",IFERROR(ROUND($J367*$L367,2),0))</f>
        <v/>
      </c>
      <c r="N367" s="14">
        <f>IF($A367="","",IFERROR(ROUND($K367*$L367,2),0))</f>
        <v/>
      </c>
      <c r="O367" s="14">
        <f>IF($A367="","",IFERROR($H367+$J367+$K367,0))</f>
        <v/>
      </c>
      <c r="P367" s="11" t="n"/>
      <c r="Q367" s="22" t="n"/>
      <c r="R367" s="16">
        <f>IF($A367="","",IF($P367="","À attribuer",IF($Q367="","À réclamer","Réclamé")))</f>
        <v/>
      </c>
      <c r="S367" s="16">
        <f>IF($A367="","",IF($D367="","PIÈCE MANQUANTE",IF(COUNTIF($D$6:$D$505,$D367)&gt;1,"DOUBLON","OK")))</f>
        <v/>
      </c>
      <c r="T367" s="14">
        <f>IF($A367="","",IFERROR($O367-($H367+$J367+$K367),0))</f>
        <v/>
      </c>
    </row>
    <row r="368">
      <c r="A368" s="11" t="n"/>
      <c r="B368" s="22" t="n"/>
      <c r="C368" s="11" t="n"/>
      <c r="D368" s="11" t="n"/>
      <c r="E368" s="11" t="n"/>
      <c r="F368" s="11" t="n"/>
      <c r="G368" s="11" t="n"/>
      <c r="H368" s="13" t="n"/>
      <c r="I368" s="11" t="n"/>
      <c r="J368" s="14">
        <f>IF($A368="","",IFERROR(ROUND($H368*VLOOKUP($I368,'Paramètres'!$A$6:$D$9,3,FALSE),2),0))</f>
        <v/>
      </c>
      <c r="K368" s="14">
        <f>IF($A368="","",IFERROR(ROUND($H368*VLOOKUP($I368,'Paramètres'!$A$6:$D$9,4,FALSE),2),0))</f>
        <v/>
      </c>
      <c r="L368" s="15" t="n"/>
      <c r="M368" s="14">
        <f>IF($A368="","",IFERROR(ROUND($J368*$L368,2),0))</f>
        <v/>
      </c>
      <c r="N368" s="14">
        <f>IF($A368="","",IFERROR(ROUND($K368*$L368,2),0))</f>
        <v/>
      </c>
      <c r="O368" s="14">
        <f>IF($A368="","",IFERROR($H368+$J368+$K368,0))</f>
        <v/>
      </c>
      <c r="P368" s="11" t="n"/>
      <c r="Q368" s="22" t="n"/>
      <c r="R368" s="16">
        <f>IF($A368="","",IF($P368="","À attribuer",IF($Q368="","À réclamer","Réclamé")))</f>
        <v/>
      </c>
      <c r="S368" s="16">
        <f>IF($A368="","",IF($D368="","PIÈCE MANQUANTE",IF(COUNTIF($D$6:$D$505,$D368)&gt;1,"DOUBLON","OK")))</f>
        <v/>
      </c>
      <c r="T368" s="14">
        <f>IF($A368="","",IFERROR($O368-($H368+$J368+$K368),0))</f>
        <v/>
      </c>
    </row>
    <row r="369">
      <c r="A369" s="11" t="n"/>
      <c r="B369" s="22" t="n"/>
      <c r="C369" s="11" t="n"/>
      <c r="D369" s="11" t="n"/>
      <c r="E369" s="11" t="n"/>
      <c r="F369" s="11" t="n"/>
      <c r="G369" s="11" t="n"/>
      <c r="H369" s="13" t="n"/>
      <c r="I369" s="11" t="n"/>
      <c r="J369" s="14">
        <f>IF($A369="","",IFERROR(ROUND($H369*VLOOKUP($I369,'Paramètres'!$A$6:$D$9,3,FALSE),2),0))</f>
        <v/>
      </c>
      <c r="K369" s="14">
        <f>IF($A369="","",IFERROR(ROUND($H369*VLOOKUP($I369,'Paramètres'!$A$6:$D$9,4,FALSE),2),0))</f>
        <v/>
      </c>
      <c r="L369" s="15" t="n"/>
      <c r="M369" s="14">
        <f>IF($A369="","",IFERROR(ROUND($J369*$L369,2),0))</f>
        <v/>
      </c>
      <c r="N369" s="14">
        <f>IF($A369="","",IFERROR(ROUND($K369*$L369,2),0))</f>
        <v/>
      </c>
      <c r="O369" s="14">
        <f>IF($A369="","",IFERROR($H369+$J369+$K369,0))</f>
        <v/>
      </c>
      <c r="P369" s="11" t="n"/>
      <c r="Q369" s="22" t="n"/>
      <c r="R369" s="16">
        <f>IF($A369="","",IF($P369="","À attribuer",IF($Q369="","À réclamer","Réclamé")))</f>
        <v/>
      </c>
      <c r="S369" s="16">
        <f>IF($A369="","",IF($D369="","PIÈCE MANQUANTE",IF(COUNTIF($D$6:$D$505,$D369)&gt;1,"DOUBLON","OK")))</f>
        <v/>
      </c>
      <c r="T369" s="14">
        <f>IF($A369="","",IFERROR($O369-($H369+$J369+$K369),0))</f>
        <v/>
      </c>
    </row>
    <row r="370">
      <c r="A370" s="11" t="n"/>
      <c r="B370" s="22" t="n"/>
      <c r="C370" s="11" t="n"/>
      <c r="D370" s="11" t="n"/>
      <c r="E370" s="11" t="n"/>
      <c r="F370" s="11" t="n"/>
      <c r="G370" s="11" t="n"/>
      <c r="H370" s="13" t="n"/>
      <c r="I370" s="11" t="n"/>
      <c r="J370" s="14">
        <f>IF($A370="","",IFERROR(ROUND($H370*VLOOKUP($I370,'Paramètres'!$A$6:$D$9,3,FALSE),2),0))</f>
        <v/>
      </c>
      <c r="K370" s="14">
        <f>IF($A370="","",IFERROR(ROUND($H370*VLOOKUP($I370,'Paramètres'!$A$6:$D$9,4,FALSE),2),0))</f>
        <v/>
      </c>
      <c r="L370" s="15" t="n"/>
      <c r="M370" s="14">
        <f>IF($A370="","",IFERROR(ROUND($J370*$L370,2),0))</f>
        <v/>
      </c>
      <c r="N370" s="14">
        <f>IF($A370="","",IFERROR(ROUND($K370*$L370,2),0))</f>
        <v/>
      </c>
      <c r="O370" s="14">
        <f>IF($A370="","",IFERROR($H370+$J370+$K370,0))</f>
        <v/>
      </c>
      <c r="P370" s="11" t="n"/>
      <c r="Q370" s="22" t="n"/>
      <c r="R370" s="16">
        <f>IF($A370="","",IF($P370="","À attribuer",IF($Q370="","À réclamer","Réclamé")))</f>
        <v/>
      </c>
      <c r="S370" s="16">
        <f>IF($A370="","",IF($D370="","PIÈCE MANQUANTE",IF(COUNTIF($D$6:$D$505,$D370)&gt;1,"DOUBLON","OK")))</f>
        <v/>
      </c>
      <c r="T370" s="14">
        <f>IF($A370="","",IFERROR($O370-($H370+$J370+$K370),0))</f>
        <v/>
      </c>
    </row>
    <row r="371">
      <c r="A371" s="11" t="n"/>
      <c r="B371" s="22" t="n"/>
      <c r="C371" s="11" t="n"/>
      <c r="D371" s="11" t="n"/>
      <c r="E371" s="11" t="n"/>
      <c r="F371" s="11" t="n"/>
      <c r="G371" s="11" t="n"/>
      <c r="H371" s="13" t="n"/>
      <c r="I371" s="11" t="n"/>
      <c r="J371" s="14">
        <f>IF($A371="","",IFERROR(ROUND($H371*VLOOKUP($I371,'Paramètres'!$A$6:$D$9,3,FALSE),2),0))</f>
        <v/>
      </c>
      <c r="K371" s="14">
        <f>IF($A371="","",IFERROR(ROUND($H371*VLOOKUP($I371,'Paramètres'!$A$6:$D$9,4,FALSE),2),0))</f>
        <v/>
      </c>
      <c r="L371" s="15" t="n"/>
      <c r="M371" s="14">
        <f>IF($A371="","",IFERROR(ROUND($J371*$L371,2),0))</f>
        <v/>
      </c>
      <c r="N371" s="14">
        <f>IF($A371="","",IFERROR(ROUND($K371*$L371,2),0))</f>
        <v/>
      </c>
      <c r="O371" s="14">
        <f>IF($A371="","",IFERROR($H371+$J371+$K371,0))</f>
        <v/>
      </c>
      <c r="P371" s="11" t="n"/>
      <c r="Q371" s="22" t="n"/>
      <c r="R371" s="16">
        <f>IF($A371="","",IF($P371="","À attribuer",IF($Q371="","À réclamer","Réclamé")))</f>
        <v/>
      </c>
      <c r="S371" s="16">
        <f>IF($A371="","",IF($D371="","PIÈCE MANQUANTE",IF(COUNTIF($D$6:$D$505,$D371)&gt;1,"DOUBLON","OK")))</f>
        <v/>
      </c>
      <c r="T371" s="14">
        <f>IF($A371="","",IFERROR($O371-($H371+$J371+$K371),0))</f>
        <v/>
      </c>
    </row>
    <row r="372">
      <c r="A372" s="11" t="n"/>
      <c r="B372" s="22" t="n"/>
      <c r="C372" s="11" t="n"/>
      <c r="D372" s="11" t="n"/>
      <c r="E372" s="11" t="n"/>
      <c r="F372" s="11" t="n"/>
      <c r="G372" s="11" t="n"/>
      <c r="H372" s="13" t="n"/>
      <c r="I372" s="11" t="n"/>
      <c r="J372" s="14">
        <f>IF($A372="","",IFERROR(ROUND($H372*VLOOKUP($I372,'Paramètres'!$A$6:$D$9,3,FALSE),2),0))</f>
        <v/>
      </c>
      <c r="K372" s="14">
        <f>IF($A372="","",IFERROR(ROUND($H372*VLOOKUP($I372,'Paramètres'!$A$6:$D$9,4,FALSE),2),0))</f>
        <v/>
      </c>
      <c r="L372" s="15" t="n"/>
      <c r="M372" s="14">
        <f>IF($A372="","",IFERROR(ROUND($J372*$L372,2),0))</f>
        <v/>
      </c>
      <c r="N372" s="14">
        <f>IF($A372="","",IFERROR(ROUND($K372*$L372,2),0))</f>
        <v/>
      </c>
      <c r="O372" s="14">
        <f>IF($A372="","",IFERROR($H372+$J372+$K372,0))</f>
        <v/>
      </c>
      <c r="P372" s="11" t="n"/>
      <c r="Q372" s="22" t="n"/>
      <c r="R372" s="16">
        <f>IF($A372="","",IF($P372="","À attribuer",IF($Q372="","À réclamer","Réclamé")))</f>
        <v/>
      </c>
      <c r="S372" s="16">
        <f>IF($A372="","",IF($D372="","PIÈCE MANQUANTE",IF(COUNTIF($D$6:$D$505,$D372)&gt;1,"DOUBLON","OK")))</f>
        <v/>
      </c>
      <c r="T372" s="14">
        <f>IF($A372="","",IFERROR($O372-($H372+$J372+$K372),0))</f>
        <v/>
      </c>
    </row>
    <row r="373">
      <c r="A373" s="11" t="n"/>
      <c r="B373" s="22" t="n"/>
      <c r="C373" s="11" t="n"/>
      <c r="D373" s="11" t="n"/>
      <c r="E373" s="11" t="n"/>
      <c r="F373" s="11" t="n"/>
      <c r="G373" s="11" t="n"/>
      <c r="H373" s="13" t="n"/>
      <c r="I373" s="11" t="n"/>
      <c r="J373" s="14">
        <f>IF($A373="","",IFERROR(ROUND($H373*VLOOKUP($I373,'Paramètres'!$A$6:$D$9,3,FALSE),2),0))</f>
        <v/>
      </c>
      <c r="K373" s="14">
        <f>IF($A373="","",IFERROR(ROUND($H373*VLOOKUP($I373,'Paramètres'!$A$6:$D$9,4,FALSE),2),0))</f>
        <v/>
      </c>
      <c r="L373" s="15" t="n"/>
      <c r="M373" s="14">
        <f>IF($A373="","",IFERROR(ROUND($J373*$L373,2),0))</f>
        <v/>
      </c>
      <c r="N373" s="14">
        <f>IF($A373="","",IFERROR(ROUND($K373*$L373,2),0))</f>
        <v/>
      </c>
      <c r="O373" s="14">
        <f>IF($A373="","",IFERROR($H373+$J373+$K373,0))</f>
        <v/>
      </c>
      <c r="P373" s="11" t="n"/>
      <c r="Q373" s="22" t="n"/>
      <c r="R373" s="16">
        <f>IF($A373="","",IF($P373="","À attribuer",IF($Q373="","À réclamer","Réclamé")))</f>
        <v/>
      </c>
      <c r="S373" s="16">
        <f>IF($A373="","",IF($D373="","PIÈCE MANQUANTE",IF(COUNTIF($D$6:$D$505,$D373)&gt;1,"DOUBLON","OK")))</f>
        <v/>
      </c>
      <c r="T373" s="14">
        <f>IF($A373="","",IFERROR($O373-($H373+$J373+$K373),0))</f>
        <v/>
      </c>
    </row>
    <row r="374">
      <c r="A374" s="11" t="n"/>
      <c r="B374" s="22" t="n"/>
      <c r="C374" s="11" t="n"/>
      <c r="D374" s="11" t="n"/>
      <c r="E374" s="11" t="n"/>
      <c r="F374" s="11" t="n"/>
      <c r="G374" s="11" t="n"/>
      <c r="H374" s="13" t="n"/>
      <c r="I374" s="11" t="n"/>
      <c r="J374" s="14">
        <f>IF($A374="","",IFERROR(ROUND($H374*VLOOKUP($I374,'Paramètres'!$A$6:$D$9,3,FALSE),2),0))</f>
        <v/>
      </c>
      <c r="K374" s="14">
        <f>IF($A374="","",IFERROR(ROUND($H374*VLOOKUP($I374,'Paramètres'!$A$6:$D$9,4,FALSE),2),0))</f>
        <v/>
      </c>
      <c r="L374" s="15" t="n"/>
      <c r="M374" s="14">
        <f>IF($A374="","",IFERROR(ROUND($J374*$L374,2),0))</f>
        <v/>
      </c>
      <c r="N374" s="14">
        <f>IF($A374="","",IFERROR(ROUND($K374*$L374,2),0))</f>
        <v/>
      </c>
      <c r="O374" s="14">
        <f>IF($A374="","",IFERROR($H374+$J374+$K374,0))</f>
        <v/>
      </c>
      <c r="P374" s="11" t="n"/>
      <c r="Q374" s="22" t="n"/>
      <c r="R374" s="16">
        <f>IF($A374="","",IF($P374="","À attribuer",IF($Q374="","À réclamer","Réclamé")))</f>
        <v/>
      </c>
      <c r="S374" s="16">
        <f>IF($A374="","",IF($D374="","PIÈCE MANQUANTE",IF(COUNTIF($D$6:$D$505,$D374)&gt;1,"DOUBLON","OK")))</f>
        <v/>
      </c>
      <c r="T374" s="14">
        <f>IF($A374="","",IFERROR($O374-($H374+$J374+$K374),0))</f>
        <v/>
      </c>
    </row>
    <row r="375">
      <c r="A375" s="11" t="n"/>
      <c r="B375" s="22" t="n"/>
      <c r="C375" s="11" t="n"/>
      <c r="D375" s="11" t="n"/>
      <c r="E375" s="11" t="n"/>
      <c r="F375" s="11" t="n"/>
      <c r="G375" s="11" t="n"/>
      <c r="H375" s="13" t="n"/>
      <c r="I375" s="11" t="n"/>
      <c r="J375" s="14">
        <f>IF($A375="","",IFERROR(ROUND($H375*VLOOKUP($I375,'Paramètres'!$A$6:$D$9,3,FALSE),2),0))</f>
        <v/>
      </c>
      <c r="K375" s="14">
        <f>IF($A375="","",IFERROR(ROUND($H375*VLOOKUP($I375,'Paramètres'!$A$6:$D$9,4,FALSE),2),0))</f>
        <v/>
      </c>
      <c r="L375" s="15" t="n"/>
      <c r="M375" s="14">
        <f>IF($A375="","",IFERROR(ROUND($J375*$L375,2),0))</f>
        <v/>
      </c>
      <c r="N375" s="14">
        <f>IF($A375="","",IFERROR(ROUND($K375*$L375,2),0))</f>
        <v/>
      </c>
      <c r="O375" s="14">
        <f>IF($A375="","",IFERROR($H375+$J375+$K375,0))</f>
        <v/>
      </c>
      <c r="P375" s="11" t="n"/>
      <c r="Q375" s="22" t="n"/>
      <c r="R375" s="16">
        <f>IF($A375="","",IF($P375="","À attribuer",IF($Q375="","À réclamer","Réclamé")))</f>
        <v/>
      </c>
      <c r="S375" s="16">
        <f>IF($A375="","",IF($D375="","PIÈCE MANQUANTE",IF(COUNTIF($D$6:$D$505,$D375)&gt;1,"DOUBLON","OK")))</f>
        <v/>
      </c>
      <c r="T375" s="14">
        <f>IF($A375="","",IFERROR($O375-($H375+$J375+$K375),0))</f>
        <v/>
      </c>
    </row>
    <row r="376">
      <c r="A376" s="11" t="n"/>
      <c r="B376" s="22" t="n"/>
      <c r="C376" s="11" t="n"/>
      <c r="D376" s="11" t="n"/>
      <c r="E376" s="11" t="n"/>
      <c r="F376" s="11" t="n"/>
      <c r="G376" s="11" t="n"/>
      <c r="H376" s="13" t="n"/>
      <c r="I376" s="11" t="n"/>
      <c r="J376" s="14">
        <f>IF($A376="","",IFERROR(ROUND($H376*VLOOKUP($I376,'Paramètres'!$A$6:$D$9,3,FALSE),2),0))</f>
        <v/>
      </c>
      <c r="K376" s="14">
        <f>IF($A376="","",IFERROR(ROUND($H376*VLOOKUP($I376,'Paramètres'!$A$6:$D$9,4,FALSE),2),0))</f>
        <v/>
      </c>
      <c r="L376" s="15" t="n"/>
      <c r="M376" s="14">
        <f>IF($A376="","",IFERROR(ROUND($J376*$L376,2),0))</f>
        <v/>
      </c>
      <c r="N376" s="14">
        <f>IF($A376="","",IFERROR(ROUND($K376*$L376,2),0))</f>
        <v/>
      </c>
      <c r="O376" s="14">
        <f>IF($A376="","",IFERROR($H376+$J376+$K376,0))</f>
        <v/>
      </c>
      <c r="P376" s="11" t="n"/>
      <c r="Q376" s="22" t="n"/>
      <c r="R376" s="16">
        <f>IF($A376="","",IF($P376="","À attribuer",IF($Q376="","À réclamer","Réclamé")))</f>
        <v/>
      </c>
      <c r="S376" s="16">
        <f>IF($A376="","",IF($D376="","PIÈCE MANQUANTE",IF(COUNTIF($D$6:$D$505,$D376)&gt;1,"DOUBLON","OK")))</f>
        <v/>
      </c>
      <c r="T376" s="14">
        <f>IF($A376="","",IFERROR($O376-($H376+$J376+$K376),0))</f>
        <v/>
      </c>
    </row>
    <row r="377">
      <c r="A377" s="11" t="n"/>
      <c r="B377" s="22" t="n"/>
      <c r="C377" s="11" t="n"/>
      <c r="D377" s="11" t="n"/>
      <c r="E377" s="11" t="n"/>
      <c r="F377" s="11" t="n"/>
      <c r="G377" s="11" t="n"/>
      <c r="H377" s="13" t="n"/>
      <c r="I377" s="11" t="n"/>
      <c r="J377" s="14">
        <f>IF($A377="","",IFERROR(ROUND($H377*VLOOKUP($I377,'Paramètres'!$A$6:$D$9,3,FALSE),2),0))</f>
        <v/>
      </c>
      <c r="K377" s="14">
        <f>IF($A377="","",IFERROR(ROUND($H377*VLOOKUP($I377,'Paramètres'!$A$6:$D$9,4,FALSE),2),0))</f>
        <v/>
      </c>
      <c r="L377" s="15" t="n"/>
      <c r="M377" s="14">
        <f>IF($A377="","",IFERROR(ROUND($J377*$L377,2),0))</f>
        <v/>
      </c>
      <c r="N377" s="14">
        <f>IF($A377="","",IFERROR(ROUND($K377*$L377,2),0))</f>
        <v/>
      </c>
      <c r="O377" s="14">
        <f>IF($A377="","",IFERROR($H377+$J377+$K377,0))</f>
        <v/>
      </c>
      <c r="P377" s="11" t="n"/>
      <c r="Q377" s="22" t="n"/>
      <c r="R377" s="16">
        <f>IF($A377="","",IF($P377="","À attribuer",IF($Q377="","À réclamer","Réclamé")))</f>
        <v/>
      </c>
      <c r="S377" s="16">
        <f>IF($A377="","",IF($D377="","PIÈCE MANQUANTE",IF(COUNTIF($D$6:$D$505,$D377)&gt;1,"DOUBLON","OK")))</f>
        <v/>
      </c>
      <c r="T377" s="14">
        <f>IF($A377="","",IFERROR($O377-($H377+$J377+$K377),0))</f>
        <v/>
      </c>
    </row>
    <row r="378">
      <c r="A378" s="11" t="n"/>
      <c r="B378" s="22" t="n"/>
      <c r="C378" s="11" t="n"/>
      <c r="D378" s="11" t="n"/>
      <c r="E378" s="11" t="n"/>
      <c r="F378" s="11" t="n"/>
      <c r="G378" s="11" t="n"/>
      <c r="H378" s="13" t="n"/>
      <c r="I378" s="11" t="n"/>
      <c r="J378" s="14">
        <f>IF($A378="","",IFERROR(ROUND($H378*VLOOKUP($I378,'Paramètres'!$A$6:$D$9,3,FALSE),2),0))</f>
        <v/>
      </c>
      <c r="K378" s="14">
        <f>IF($A378="","",IFERROR(ROUND($H378*VLOOKUP($I378,'Paramètres'!$A$6:$D$9,4,FALSE),2),0))</f>
        <v/>
      </c>
      <c r="L378" s="15" t="n"/>
      <c r="M378" s="14">
        <f>IF($A378="","",IFERROR(ROUND($J378*$L378,2),0))</f>
        <v/>
      </c>
      <c r="N378" s="14">
        <f>IF($A378="","",IFERROR(ROUND($K378*$L378,2),0))</f>
        <v/>
      </c>
      <c r="O378" s="14">
        <f>IF($A378="","",IFERROR($H378+$J378+$K378,0))</f>
        <v/>
      </c>
      <c r="P378" s="11" t="n"/>
      <c r="Q378" s="22" t="n"/>
      <c r="R378" s="16">
        <f>IF($A378="","",IF($P378="","À attribuer",IF($Q378="","À réclamer","Réclamé")))</f>
        <v/>
      </c>
      <c r="S378" s="16">
        <f>IF($A378="","",IF($D378="","PIÈCE MANQUANTE",IF(COUNTIF($D$6:$D$505,$D378)&gt;1,"DOUBLON","OK")))</f>
        <v/>
      </c>
      <c r="T378" s="14">
        <f>IF($A378="","",IFERROR($O378-($H378+$J378+$K378),0))</f>
        <v/>
      </c>
    </row>
    <row r="379">
      <c r="A379" s="11" t="n"/>
      <c r="B379" s="22" t="n"/>
      <c r="C379" s="11" t="n"/>
      <c r="D379" s="11" t="n"/>
      <c r="E379" s="11" t="n"/>
      <c r="F379" s="11" t="n"/>
      <c r="G379" s="11" t="n"/>
      <c r="H379" s="13" t="n"/>
      <c r="I379" s="11" t="n"/>
      <c r="J379" s="14">
        <f>IF($A379="","",IFERROR(ROUND($H379*VLOOKUP($I379,'Paramètres'!$A$6:$D$9,3,FALSE),2),0))</f>
        <v/>
      </c>
      <c r="K379" s="14">
        <f>IF($A379="","",IFERROR(ROUND($H379*VLOOKUP($I379,'Paramètres'!$A$6:$D$9,4,FALSE),2),0))</f>
        <v/>
      </c>
      <c r="L379" s="15" t="n"/>
      <c r="M379" s="14">
        <f>IF($A379="","",IFERROR(ROUND($J379*$L379,2),0))</f>
        <v/>
      </c>
      <c r="N379" s="14">
        <f>IF($A379="","",IFERROR(ROUND($K379*$L379,2),0))</f>
        <v/>
      </c>
      <c r="O379" s="14">
        <f>IF($A379="","",IFERROR($H379+$J379+$K379,0))</f>
        <v/>
      </c>
      <c r="P379" s="11" t="n"/>
      <c r="Q379" s="22" t="n"/>
      <c r="R379" s="16">
        <f>IF($A379="","",IF($P379="","À attribuer",IF($Q379="","À réclamer","Réclamé")))</f>
        <v/>
      </c>
      <c r="S379" s="16">
        <f>IF($A379="","",IF($D379="","PIÈCE MANQUANTE",IF(COUNTIF($D$6:$D$505,$D379)&gt;1,"DOUBLON","OK")))</f>
        <v/>
      </c>
      <c r="T379" s="14">
        <f>IF($A379="","",IFERROR($O379-($H379+$J379+$K379),0))</f>
        <v/>
      </c>
    </row>
    <row r="380">
      <c r="A380" s="11" t="n"/>
      <c r="B380" s="22" t="n"/>
      <c r="C380" s="11" t="n"/>
      <c r="D380" s="11" t="n"/>
      <c r="E380" s="11" t="n"/>
      <c r="F380" s="11" t="n"/>
      <c r="G380" s="11" t="n"/>
      <c r="H380" s="13" t="n"/>
      <c r="I380" s="11" t="n"/>
      <c r="J380" s="14">
        <f>IF($A380="","",IFERROR(ROUND($H380*VLOOKUP($I380,'Paramètres'!$A$6:$D$9,3,FALSE),2),0))</f>
        <v/>
      </c>
      <c r="K380" s="14">
        <f>IF($A380="","",IFERROR(ROUND($H380*VLOOKUP($I380,'Paramètres'!$A$6:$D$9,4,FALSE),2),0))</f>
        <v/>
      </c>
      <c r="L380" s="15" t="n"/>
      <c r="M380" s="14">
        <f>IF($A380="","",IFERROR(ROUND($J380*$L380,2),0))</f>
        <v/>
      </c>
      <c r="N380" s="14">
        <f>IF($A380="","",IFERROR(ROUND($K380*$L380,2),0))</f>
        <v/>
      </c>
      <c r="O380" s="14">
        <f>IF($A380="","",IFERROR($H380+$J380+$K380,0))</f>
        <v/>
      </c>
      <c r="P380" s="11" t="n"/>
      <c r="Q380" s="22" t="n"/>
      <c r="R380" s="16">
        <f>IF($A380="","",IF($P380="","À attribuer",IF($Q380="","À réclamer","Réclamé")))</f>
        <v/>
      </c>
      <c r="S380" s="16">
        <f>IF($A380="","",IF($D380="","PIÈCE MANQUANTE",IF(COUNTIF($D$6:$D$505,$D380)&gt;1,"DOUBLON","OK")))</f>
        <v/>
      </c>
      <c r="T380" s="14">
        <f>IF($A380="","",IFERROR($O380-($H380+$J380+$K380),0))</f>
        <v/>
      </c>
    </row>
    <row r="381">
      <c r="A381" s="11" t="n"/>
      <c r="B381" s="22" t="n"/>
      <c r="C381" s="11" t="n"/>
      <c r="D381" s="11" t="n"/>
      <c r="E381" s="11" t="n"/>
      <c r="F381" s="11" t="n"/>
      <c r="G381" s="11" t="n"/>
      <c r="H381" s="13" t="n"/>
      <c r="I381" s="11" t="n"/>
      <c r="J381" s="14">
        <f>IF($A381="","",IFERROR(ROUND($H381*VLOOKUP($I381,'Paramètres'!$A$6:$D$9,3,FALSE),2),0))</f>
        <v/>
      </c>
      <c r="K381" s="14">
        <f>IF($A381="","",IFERROR(ROUND($H381*VLOOKUP($I381,'Paramètres'!$A$6:$D$9,4,FALSE),2),0))</f>
        <v/>
      </c>
      <c r="L381" s="15" t="n"/>
      <c r="M381" s="14">
        <f>IF($A381="","",IFERROR(ROUND($J381*$L381,2),0))</f>
        <v/>
      </c>
      <c r="N381" s="14">
        <f>IF($A381="","",IFERROR(ROUND($K381*$L381,2),0))</f>
        <v/>
      </c>
      <c r="O381" s="14">
        <f>IF($A381="","",IFERROR($H381+$J381+$K381,0))</f>
        <v/>
      </c>
      <c r="P381" s="11" t="n"/>
      <c r="Q381" s="22" t="n"/>
      <c r="R381" s="16">
        <f>IF($A381="","",IF($P381="","À attribuer",IF($Q381="","À réclamer","Réclamé")))</f>
        <v/>
      </c>
      <c r="S381" s="16">
        <f>IF($A381="","",IF($D381="","PIÈCE MANQUANTE",IF(COUNTIF($D$6:$D$505,$D381)&gt;1,"DOUBLON","OK")))</f>
        <v/>
      </c>
      <c r="T381" s="14">
        <f>IF($A381="","",IFERROR($O381-($H381+$J381+$K381),0))</f>
        <v/>
      </c>
    </row>
    <row r="382">
      <c r="A382" s="11" t="n"/>
      <c r="B382" s="22" t="n"/>
      <c r="C382" s="11" t="n"/>
      <c r="D382" s="11" t="n"/>
      <c r="E382" s="11" t="n"/>
      <c r="F382" s="11" t="n"/>
      <c r="G382" s="11" t="n"/>
      <c r="H382" s="13" t="n"/>
      <c r="I382" s="11" t="n"/>
      <c r="J382" s="14">
        <f>IF($A382="","",IFERROR(ROUND($H382*VLOOKUP($I382,'Paramètres'!$A$6:$D$9,3,FALSE),2),0))</f>
        <v/>
      </c>
      <c r="K382" s="14">
        <f>IF($A382="","",IFERROR(ROUND($H382*VLOOKUP($I382,'Paramètres'!$A$6:$D$9,4,FALSE),2),0))</f>
        <v/>
      </c>
      <c r="L382" s="15" t="n"/>
      <c r="M382" s="14">
        <f>IF($A382="","",IFERROR(ROUND($J382*$L382,2),0))</f>
        <v/>
      </c>
      <c r="N382" s="14">
        <f>IF($A382="","",IFERROR(ROUND($K382*$L382,2),0))</f>
        <v/>
      </c>
      <c r="O382" s="14">
        <f>IF($A382="","",IFERROR($H382+$J382+$K382,0))</f>
        <v/>
      </c>
      <c r="P382" s="11" t="n"/>
      <c r="Q382" s="22" t="n"/>
      <c r="R382" s="16">
        <f>IF($A382="","",IF($P382="","À attribuer",IF($Q382="","À réclamer","Réclamé")))</f>
        <v/>
      </c>
      <c r="S382" s="16">
        <f>IF($A382="","",IF($D382="","PIÈCE MANQUANTE",IF(COUNTIF($D$6:$D$505,$D382)&gt;1,"DOUBLON","OK")))</f>
        <v/>
      </c>
      <c r="T382" s="14">
        <f>IF($A382="","",IFERROR($O382-($H382+$J382+$K382),0))</f>
        <v/>
      </c>
    </row>
    <row r="383">
      <c r="A383" s="11" t="n"/>
      <c r="B383" s="22" t="n"/>
      <c r="C383" s="11" t="n"/>
      <c r="D383" s="11" t="n"/>
      <c r="E383" s="11" t="n"/>
      <c r="F383" s="11" t="n"/>
      <c r="G383" s="11" t="n"/>
      <c r="H383" s="13" t="n"/>
      <c r="I383" s="11" t="n"/>
      <c r="J383" s="14">
        <f>IF($A383="","",IFERROR(ROUND($H383*VLOOKUP($I383,'Paramètres'!$A$6:$D$9,3,FALSE),2),0))</f>
        <v/>
      </c>
      <c r="K383" s="14">
        <f>IF($A383="","",IFERROR(ROUND($H383*VLOOKUP($I383,'Paramètres'!$A$6:$D$9,4,FALSE),2),0))</f>
        <v/>
      </c>
      <c r="L383" s="15" t="n"/>
      <c r="M383" s="14">
        <f>IF($A383="","",IFERROR(ROUND($J383*$L383,2),0))</f>
        <v/>
      </c>
      <c r="N383" s="14">
        <f>IF($A383="","",IFERROR(ROUND($K383*$L383,2),0))</f>
        <v/>
      </c>
      <c r="O383" s="14">
        <f>IF($A383="","",IFERROR($H383+$J383+$K383,0))</f>
        <v/>
      </c>
      <c r="P383" s="11" t="n"/>
      <c r="Q383" s="22" t="n"/>
      <c r="R383" s="16">
        <f>IF($A383="","",IF($P383="","À attribuer",IF($Q383="","À réclamer","Réclamé")))</f>
        <v/>
      </c>
      <c r="S383" s="16">
        <f>IF($A383="","",IF($D383="","PIÈCE MANQUANTE",IF(COUNTIF($D$6:$D$505,$D383)&gt;1,"DOUBLON","OK")))</f>
        <v/>
      </c>
      <c r="T383" s="14">
        <f>IF($A383="","",IFERROR($O383-($H383+$J383+$K383),0))</f>
        <v/>
      </c>
    </row>
    <row r="384">
      <c r="A384" s="11" t="n"/>
      <c r="B384" s="22" t="n"/>
      <c r="C384" s="11" t="n"/>
      <c r="D384" s="11" t="n"/>
      <c r="E384" s="11" t="n"/>
      <c r="F384" s="11" t="n"/>
      <c r="G384" s="11" t="n"/>
      <c r="H384" s="13" t="n"/>
      <c r="I384" s="11" t="n"/>
      <c r="J384" s="14">
        <f>IF($A384="","",IFERROR(ROUND($H384*VLOOKUP($I384,'Paramètres'!$A$6:$D$9,3,FALSE),2),0))</f>
        <v/>
      </c>
      <c r="K384" s="14">
        <f>IF($A384="","",IFERROR(ROUND($H384*VLOOKUP($I384,'Paramètres'!$A$6:$D$9,4,FALSE),2),0))</f>
        <v/>
      </c>
      <c r="L384" s="15" t="n"/>
      <c r="M384" s="14">
        <f>IF($A384="","",IFERROR(ROUND($J384*$L384,2),0))</f>
        <v/>
      </c>
      <c r="N384" s="14">
        <f>IF($A384="","",IFERROR(ROUND($K384*$L384,2),0))</f>
        <v/>
      </c>
      <c r="O384" s="14">
        <f>IF($A384="","",IFERROR($H384+$J384+$K384,0))</f>
        <v/>
      </c>
      <c r="P384" s="11" t="n"/>
      <c r="Q384" s="22" t="n"/>
      <c r="R384" s="16">
        <f>IF($A384="","",IF($P384="","À attribuer",IF($Q384="","À réclamer","Réclamé")))</f>
        <v/>
      </c>
      <c r="S384" s="16">
        <f>IF($A384="","",IF($D384="","PIÈCE MANQUANTE",IF(COUNTIF($D$6:$D$505,$D384)&gt;1,"DOUBLON","OK")))</f>
        <v/>
      </c>
      <c r="T384" s="14">
        <f>IF($A384="","",IFERROR($O384-($H384+$J384+$K384),0))</f>
        <v/>
      </c>
    </row>
    <row r="385">
      <c r="A385" s="11" t="n"/>
      <c r="B385" s="22" t="n"/>
      <c r="C385" s="11" t="n"/>
      <c r="D385" s="11" t="n"/>
      <c r="E385" s="11" t="n"/>
      <c r="F385" s="11" t="n"/>
      <c r="G385" s="11" t="n"/>
      <c r="H385" s="13" t="n"/>
      <c r="I385" s="11" t="n"/>
      <c r="J385" s="14">
        <f>IF($A385="","",IFERROR(ROUND($H385*VLOOKUP($I385,'Paramètres'!$A$6:$D$9,3,FALSE),2),0))</f>
        <v/>
      </c>
      <c r="K385" s="14">
        <f>IF($A385="","",IFERROR(ROUND($H385*VLOOKUP($I385,'Paramètres'!$A$6:$D$9,4,FALSE),2),0))</f>
        <v/>
      </c>
      <c r="L385" s="15" t="n"/>
      <c r="M385" s="14">
        <f>IF($A385="","",IFERROR(ROUND($J385*$L385,2),0))</f>
        <v/>
      </c>
      <c r="N385" s="14">
        <f>IF($A385="","",IFERROR(ROUND($K385*$L385,2),0))</f>
        <v/>
      </c>
      <c r="O385" s="14">
        <f>IF($A385="","",IFERROR($H385+$J385+$K385,0))</f>
        <v/>
      </c>
      <c r="P385" s="11" t="n"/>
      <c r="Q385" s="22" t="n"/>
      <c r="R385" s="16">
        <f>IF($A385="","",IF($P385="","À attribuer",IF($Q385="","À réclamer","Réclamé")))</f>
        <v/>
      </c>
      <c r="S385" s="16">
        <f>IF($A385="","",IF($D385="","PIÈCE MANQUANTE",IF(COUNTIF($D$6:$D$505,$D385)&gt;1,"DOUBLON","OK")))</f>
        <v/>
      </c>
      <c r="T385" s="14">
        <f>IF($A385="","",IFERROR($O385-($H385+$J385+$K385),0))</f>
        <v/>
      </c>
    </row>
    <row r="386">
      <c r="A386" s="11" t="n"/>
      <c r="B386" s="22" t="n"/>
      <c r="C386" s="11" t="n"/>
      <c r="D386" s="11" t="n"/>
      <c r="E386" s="11" t="n"/>
      <c r="F386" s="11" t="n"/>
      <c r="G386" s="11" t="n"/>
      <c r="H386" s="13" t="n"/>
      <c r="I386" s="11" t="n"/>
      <c r="J386" s="14">
        <f>IF($A386="","",IFERROR(ROUND($H386*VLOOKUP($I386,'Paramètres'!$A$6:$D$9,3,FALSE),2),0))</f>
        <v/>
      </c>
      <c r="K386" s="14">
        <f>IF($A386="","",IFERROR(ROUND($H386*VLOOKUP($I386,'Paramètres'!$A$6:$D$9,4,FALSE),2),0))</f>
        <v/>
      </c>
      <c r="L386" s="15" t="n"/>
      <c r="M386" s="14">
        <f>IF($A386="","",IFERROR(ROUND($J386*$L386,2),0))</f>
        <v/>
      </c>
      <c r="N386" s="14">
        <f>IF($A386="","",IFERROR(ROUND($K386*$L386,2),0))</f>
        <v/>
      </c>
      <c r="O386" s="14">
        <f>IF($A386="","",IFERROR($H386+$J386+$K386,0))</f>
        <v/>
      </c>
      <c r="P386" s="11" t="n"/>
      <c r="Q386" s="22" t="n"/>
      <c r="R386" s="16">
        <f>IF($A386="","",IF($P386="","À attribuer",IF($Q386="","À réclamer","Réclamé")))</f>
        <v/>
      </c>
      <c r="S386" s="16">
        <f>IF($A386="","",IF($D386="","PIÈCE MANQUANTE",IF(COUNTIF($D$6:$D$505,$D386)&gt;1,"DOUBLON","OK")))</f>
        <v/>
      </c>
      <c r="T386" s="14">
        <f>IF($A386="","",IFERROR($O386-($H386+$J386+$K386),0))</f>
        <v/>
      </c>
    </row>
    <row r="387">
      <c r="A387" s="11" t="n"/>
      <c r="B387" s="22" t="n"/>
      <c r="C387" s="11" t="n"/>
      <c r="D387" s="11" t="n"/>
      <c r="E387" s="11" t="n"/>
      <c r="F387" s="11" t="n"/>
      <c r="G387" s="11" t="n"/>
      <c r="H387" s="13" t="n"/>
      <c r="I387" s="11" t="n"/>
      <c r="J387" s="14">
        <f>IF($A387="","",IFERROR(ROUND($H387*VLOOKUP($I387,'Paramètres'!$A$6:$D$9,3,FALSE),2),0))</f>
        <v/>
      </c>
      <c r="K387" s="14">
        <f>IF($A387="","",IFERROR(ROUND($H387*VLOOKUP($I387,'Paramètres'!$A$6:$D$9,4,FALSE),2),0))</f>
        <v/>
      </c>
      <c r="L387" s="15" t="n"/>
      <c r="M387" s="14">
        <f>IF($A387="","",IFERROR(ROUND($J387*$L387,2),0))</f>
        <v/>
      </c>
      <c r="N387" s="14">
        <f>IF($A387="","",IFERROR(ROUND($K387*$L387,2),0))</f>
        <v/>
      </c>
      <c r="O387" s="14">
        <f>IF($A387="","",IFERROR($H387+$J387+$K387,0))</f>
        <v/>
      </c>
      <c r="P387" s="11" t="n"/>
      <c r="Q387" s="22" t="n"/>
      <c r="R387" s="16">
        <f>IF($A387="","",IF($P387="","À attribuer",IF($Q387="","À réclamer","Réclamé")))</f>
        <v/>
      </c>
      <c r="S387" s="16">
        <f>IF($A387="","",IF($D387="","PIÈCE MANQUANTE",IF(COUNTIF($D$6:$D$505,$D387)&gt;1,"DOUBLON","OK")))</f>
        <v/>
      </c>
      <c r="T387" s="14">
        <f>IF($A387="","",IFERROR($O387-($H387+$J387+$K387),0))</f>
        <v/>
      </c>
    </row>
    <row r="388">
      <c r="A388" s="11" t="n"/>
      <c r="B388" s="22" t="n"/>
      <c r="C388" s="11" t="n"/>
      <c r="D388" s="11" t="n"/>
      <c r="E388" s="11" t="n"/>
      <c r="F388" s="11" t="n"/>
      <c r="G388" s="11" t="n"/>
      <c r="H388" s="13" t="n"/>
      <c r="I388" s="11" t="n"/>
      <c r="J388" s="14">
        <f>IF($A388="","",IFERROR(ROUND($H388*VLOOKUP($I388,'Paramètres'!$A$6:$D$9,3,FALSE),2),0))</f>
        <v/>
      </c>
      <c r="K388" s="14">
        <f>IF($A388="","",IFERROR(ROUND($H388*VLOOKUP($I388,'Paramètres'!$A$6:$D$9,4,FALSE),2),0))</f>
        <v/>
      </c>
      <c r="L388" s="15" t="n"/>
      <c r="M388" s="14">
        <f>IF($A388="","",IFERROR(ROUND($J388*$L388,2),0))</f>
        <v/>
      </c>
      <c r="N388" s="14">
        <f>IF($A388="","",IFERROR(ROUND($K388*$L388,2),0))</f>
        <v/>
      </c>
      <c r="O388" s="14">
        <f>IF($A388="","",IFERROR($H388+$J388+$K388,0))</f>
        <v/>
      </c>
      <c r="P388" s="11" t="n"/>
      <c r="Q388" s="22" t="n"/>
      <c r="R388" s="16">
        <f>IF($A388="","",IF($P388="","À attribuer",IF($Q388="","À réclamer","Réclamé")))</f>
        <v/>
      </c>
      <c r="S388" s="16">
        <f>IF($A388="","",IF($D388="","PIÈCE MANQUANTE",IF(COUNTIF($D$6:$D$505,$D388)&gt;1,"DOUBLON","OK")))</f>
        <v/>
      </c>
      <c r="T388" s="14">
        <f>IF($A388="","",IFERROR($O388-($H388+$J388+$K388),0))</f>
        <v/>
      </c>
    </row>
    <row r="389">
      <c r="A389" s="11" t="n"/>
      <c r="B389" s="22" t="n"/>
      <c r="C389" s="11" t="n"/>
      <c r="D389" s="11" t="n"/>
      <c r="E389" s="11" t="n"/>
      <c r="F389" s="11" t="n"/>
      <c r="G389" s="11" t="n"/>
      <c r="H389" s="13" t="n"/>
      <c r="I389" s="11" t="n"/>
      <c r="J389" s="14">
        <f>IF($A389="","",IFERROR(ROUND($H389*VLOOKUP($I389,'Paramètres'!$A$6:$D$9,3,FALSE),2),0))</f>
        <v/>
      </c>
      <c r="K389" s="14">
        <f>IF($A389="","",IFERROR(ROUND($H389*VLOOKUP($I389,'Paramètres'!$A$6:$D$9,4,FALSE),2),0))</f>
        <v/>
      </c>
      <c r="L389" s="15" t="n"/>
      <c r="M389" s="14">
        <f>IF($A389="","",IFERROR(ROUND($J389*$L389,2),0))</f>
        <v/>
      </c>
      <c r="N389" s="14">
        <f>IF($A389="","",IFERROR(ROUND($K389*$L389,2),0))</f>
        <v/>
      </c>
      <c r="O389" s="14">
        <f>IF($A389="","",IFERROR($H389+$J389+$K389,0))</f>
        <v/>
      </c>
      <c r="P389" s="11" t="n"/>
      <c r="Q389" s="22" t="n"/>
      <c r="R389" s="16">
        <f>IF($A389="","",IF($P389="","À attribuer",IF($Q389="","À réclamer","Réclamé")))</f>
        <v/>
      </c>
      <c r="S389" s="16">
        <f>IF($A389="","",IF($D389="","PIÈCE MANQUANTE",IF(COUNTIF($D$6:$D$505,$D389)&gt;1,"DOUBLON","OK")))</f>
        <v/>
      </c>
      <c r="T389" s="14">
        <f>IF($A389="","",IFERROR($O389-($H389+$J389+$K389),0))</f>
        <v/>
      </c>
    </row>
    <row r="390">
      <c r="A390" s="11" t="n"/>
      <c r="B390" s="22" t="n"/>
      <c r="C390" s="11" t="n"/>
      <c r="D390" s="11" t="n"/>
      <c r="E390" s="11" t="n"/>
      <c r="F390" s="11" t="n"/>
      <c r="G390" s="11" t="n"/>
      <c r="H390" s="13" t="n"/>
      <c r="I390" s="11" t="n"/>
      <c r="J390" s="14">
        <f>IF($A390="","",IFERROR(ROUND($H390*VLOOKUP($I390,'Paramètres'!$A$6:$D$9,3,FALSE),2),0))</f>
        <v/>
      </c>
      <c r="K390" s="14">
        <f>IF($A390="","",IFERROR(ROUND($H390*VLOOKUP($I390,'Paramètres'!$A$6:$D$9,4,FALSE),2),0))</f>
        <v/>
      </c>
      <c r="L390" s="15" t="n"/>
      <c r="M390" s="14">
        <f>IF($A390="","",IFERROR(ROUND($J390*$L390,2),0))</f>
        <v/>
      </c>
      <c r="N390" s="14">
        <f>IF($A390="","",IFERROR(ROUND($K390*$L390,2),0))</f>
        <v/>
      </c>
      <c r="O390" s="14">
        <f>IF($A390="","",IFERROR($H390+$J390+$K390,0))</f>
        <v/>
      </c>
      <c r="P390" s="11" t="n"/>
      <c r="Q390" s="22" t="n"/>
      <c r="R390" s="16">
        <f>IF($A390="","",IF($P390="","À attribuer",IF($Q390="","À réclamer","Réclamé")))</f>
        <v/>
      </c>
      <c r="S390" s="16">
        <f>IF($A390="","",IF($D390="","PIÈCE MANQUANTE",IF(COUNTIF($D$6:$D$505,$D390)&gt;1,"DOUBLON","OK")))</f>
        <v/>
      </c>
      <c r="T390" s="14">
        <f>IF($A390="","",IFERROR($O390-($H390+$J390+$K390),0))</f>
        <v/>
      </c>
    </row>
    <row r="391">
      <c r="A391" s="11" t="n"/>
      <c r="B391" s="22" t="n"/>
      <c r="C391" s="11" t="n"/>
      <c r="D391" s="11" t="n"/>
      <c r="E391" s="11" t="n"/>
      <c r="F391" s="11" t="n"/>
      <c r="G391" s="11" t="n"/>
      <c r="H391" s="13" t="n"/>
      <c r="I391" s="11" t="n"/>
      <c r="J391" s="14">
        <f>IF($A391="","",IFERROR(ROUND($H391*VLOOKUP($I391,'Paramètres'!$A$6:$D$9,3,FALSE),2),0))</f>
        <v/>
      </c>
      <c r="K391" s="14">
        <f>IF($A391="","",IFERROR(ROUND($H391*VLOOKUP($I391,'Paramètres'!$A$6:$D$9,4,FALSE),2),0))</f>
        <v/>
      </c>
      <c r="L391" s="15" t="n"/>
      <c r="M391" s="14">
        <f>IF($A391="","",IFERROR(ROUND($J391*$L391,2),0))</f>
        <v/>
      </c>
      <c r="N391" s="14">
        <f>IF($A391="","",IFERROR(ROUND($K391*$L391,2),0))</f>
        <v/>
      </c>
      <c r="O391" s="14">
        <f>IF($A391="","",IFERROR($H391+$J391+$K391,0))</f>
        <v/>
      </c>
      <c r="P391" s="11" t="n"/>
      <c r="Q391" s="22" t="n"/>
      <c r="R391" s="16">
        <f>IF($A391="","",IF($P391="","À attribuer",IF($Q391="","À réclamer","Réclamé")))</f>
        <v/>
      </c>
      <c r="S391" s="16">
        <f>IF($A391="","",IF($D391="","PIÈCE MANQUANTE",IF(COUNTIF($D$6:$D$505,$D391)&gt;1,"DOUBLON","OK")))</f>
        <v/>
      </c>
      <c r="T391" s="14">
        <f>IF($A391="","",IFERROR($O391-($H391+$J391+$K391),0))</f>
        <v/>
      </c>
    </row>
    <row r="392">
      <c r="A392" s="11" t="n"/>
      <c r="B392" s="22" t="n"/>
      <c r="C392" s="11" t="n"/>
      <c r="D392" s="11" t="n"/>
      <c r="E392" s="11" t="n"/>
      <c r="F392" s="11" t="n"/>
      <c r="G392" s="11" t="n"/>
      <c r="H392" s="13" t="n"/>
      <c r="I392" s="11" t="n"/>
      <c r="J392" s="14">
        <f>IF($A392="","",IFERROR(ROUND($H392*VLOOKUP($I392,'Paramètres'!$A$6:$D$9,3,FALSE),2),0))</f>
        <v/>
      </c>
      <c r="K392" s="14">
        <f>IF($A392="","",IFERROR(ROUND($H392*VLOOKUP($I392,'Paramètres'!$A$6:$D$9,4,FALSE),2),0))</f>
        <v/>
      </c>
      <c r="L392" s="15" t="n"/>
      <c r="M392" s="14">
        <f>IF($A392="","",IFERROR(ROUND($J392*$L392,2),0))</f>
        <v/>
      </c>
      <c r="N392" s="14">
        <f>IF($A392="","",IFERROR(ROUND($K392*$L392,2),0))</f>
        <v/>
      </c>
      <c r="O392" s="14">
        <f>IF($A392="","",IFERROR($H392+$J392+$K392,0))</f>
        <v/>
      </c>
      <c r="P392" s="11" t="n"/>
      <c r="Q392" s="22" t="n"/>
      <c r="R392" s="16">
        <f>IF($A392="","",IF($P392="","À attribuer",IF($Q392="","À réclamer","Réclamé")))</f>
        <v/>
      </c>
      <c r="S392" s="16">
        <f>IF($A392="","",IF($D392="","PIÈCE MANQUANTE",IF(COUNTIF($D$6:$D$505,$D392)&gt;1,"DOUBLON","OK")))</f>
        <v/>
      </c>
      <c r="T392" s="14">
        <f>IF($A392="","",IFERROR($O392-($H392+$J392+$K392),0))</f>
        <v/>
      </c>
    </row>
    <row r="393">
      <c r="A393" s="11" t="n"/>
      <c r="B393" s="22" t="n"/>
      <c r="C393" s="11" t="n"/>
      <c r="D393" s="11" t="n"/>
      <c r="E393" s="11" t="n"/>
      <c r="F393" s="11" t="n"/>
      <c r="G393" s="11" t="n"/>
      <c r="H393" s="13" t="n"/>
      <c r="I393" s="11" t="n"/>
      <c r="J393" s="14">
        <f>IF($A393="","",IFERROR(ROUND($H393*VLOOKUP($I393,'Paramètres'!$A$6:$D$9,3,FALSE),2),0))</f>
        <v/>
      </c>
      <c r="K393" s="14">
        <f>IF($A393="","",IFERROR(ROUND($H393*VLOOKUP($I393,'Paramètres'!$A$6:$D$9,4,FALSE),2),0))</f>
        <v/>
      </c>
      <c r="L393" s="15" t="n"/>
      <c r="M393" s="14">
        <f>IF($A393="","",IFERROR(ROUND($J393*$L393,2),0))</f>
        <v/>
      </c>
      <c r="N393" s="14">
        <f>IF($A393="","",IFERROR(ROUND($K393*$L393,2),0))</f>
        <v/>
      </c>
      <c r="O393" s="14">
        <f>IF($A393="","",IFERROR($H393+$J393+$K393,0))</f>
        <v/>
      </c>
      <c r="P393" s="11" t="n"/>
      <c r="Q393" s="22" t="n"/>
      <c r="R393" s="16">
        <f>IF($A393="","",IF($P393="","À attribuer",IF($Q393="","À réclamer","Réclamé")))</f>
        <v/>
      </c>
      <c r="S393" s="16">
        <f>IF($A393="","",IF($D393="","PIÈCE MANQUANTE",IF(COUNTIF($D$6:$D$505,$D393)&gt;1,"DOUBLON","OK")))</f>
        <v/>
      </c>
      <c r="T393" s="14">
        <f>IF($A393="","",IFERROR($O393-($H393+$J393+$K393),0))</f>
        <v/>
      </c>
    </row>
    <row r="394">
      <c r="A394" s="11" t="n"/>
      <c r="B394" s="22" t="n"/>
      <c r="C394" s="11" t="n"/>
      <c r="D394" s="11" t="n"/>
      <c r="E394" s="11" t="n"/>
      <c r="F394" s="11" t="n"/>
      <c r="G394" s="11" t="n"/>
      <c r="H394" s="13" t="n"/>
      <c r="I394" s="11" t="n"/>
      <c r="J394" s="14">
        <f>IF($A394="","",IFERROR(ROUND($H394*VLOOKUP($I394,'Paramètres'!$A$6:$D$9,3,FALSE),2),0))</f>
        <v/>
      </c>
      <c r="K394" s="14">
        <f>IF($A394="","",IFERROR(ROUND($H394*VLOOKUP($I394,'Paramètres'!$A$6:$D$9,4,FALSE),2),0))</f>
        <v/>
      </c>
      <c r="L394" s="15" t="n"/>
      <c r="M394" s="14">
        <f>IF($A394="","",IFERROR(ROUND($J394*$L394,2),0))</f>
        <v/>
      </c>
      <c r="N394" s="14">
        <f>IF($A394="","",IFERROR(ROUND($K394*$L394,2),0))</f>
        <v/>
      </c>
      <c r="O394" s="14">
        <f>IF($A394="","",IFERROR($H394+$J394+$K394,0))</f>
        <v/>
      </c>
      <c r="P394" s="11" t="n"/>
      <c r="Q394" s="22" t="n"/>
      <c r="R394" s="16">
        <f>IF($A394="","",IF($P394="","À attribuer",IF($Q394="","À réclamer","Réclamé")))</f>
        <v/>
      </c>
      <c r="S394" s="16">
        <f>IF($A394="","",IF($D394="","PIÈCE MANQUANTE",IF(COUNTIF($D$6:$D$505,$D394)&gt;1,"DOUBLON","OK")))</f>
        <v/>
      </c>
      <c r="T394" s="14">
        <f>IF($A394="","",IFERROR($O394-($H394+$J394+$K394),0))</f>
        <v/>
      </c>
    </row>
    <row r="395">
      <c r="A395" s="11" t="n"/>
      <c r="B395" s="22" t="n"/>
      <c r="C395" s="11" t="n"/>
      <c r="D395" s="11" t="n"/>
      <c r="E395" s="11" t="n"/>
      <c r="F395" s="11" t="n"/>
      <c r="G395" s="11" t="n"/>
      <c r="H395" s="13" t="n"/>
      <c r="I395" s="11" t="n"/>
      <c r="J395" s="14">
        <f>IF($A395="","",IFERROR(ROUND($H395*VLOOKUP($I395,'Paramètres'!$A$6:$D$9,3,FALSE),2),0))</f>
        <v/>
      </c>
      <c r="K395" s="14">
        <f>IF($A395="","",IFERROR(ROUND($H395*VLOOKUP($I395,'Paramètres'!$A$6:$D$9,4,FALSE),2),0))</f>
        <v/>
      </c>
      <c r="L395" s="15" t="n"/>
      <c r="M395" s="14">
        <f>IF($A395="","",IFERROR(ROUND($J395*$L395,2),0))</f>
        <v/>
      </c>
      <c r="N395" s="14">
        <f>IF($A395="","",IFERROR(ROUND($K395*$L395,2),0))</f>
        <v/>
      </c>
      <c r="O395" s="14">
        <f>IF($A395="","",IFERROR($H395+$J395+$K395,0))</f>
        <v/>
      </c>
      <c r="P395" s="11" t="n"/>
      <c r="Q395" s="22" t="n"/>
      <c r="R395" s="16">
        <f>IF($A395="","",IF($P395="","À attribuer",IF($Q395="","À réclamer","Réclamé")))</f>
        <v/>
      </c>
      <c r="S395" s="16">
        <f>IF($A395="","",IF($D395="","PIÈCE MANQUANTE",IF(COUNTIF($D$6:$D$505,$D395)&gt;1,"DOUBLON","OK")))</f>
        <v/>
      </c>
      <c r="T395" s="14">
        <f>IF($A395="","",IFERROR($O395-($H395+$J395+$K395),0))</f>
        <v/>
      </c>
    </row>
    <row r="396">
      <c r="A396" s="11" t="n"/>
      <c r="B396" s="22" t="n"/>
      <c r="C396" s="11" t="n"/>
      <c r="D396" s="11" t="n"/>
      <c r="E396" s="11" t="n"/>
      <c r="F396" s="11" t="n"/>
      <c r="G396" s="11" t="n"/>
      <c r="H396" s="13" t="n"/>
      <c r="I396" s="11" t="n"/>
      <c r="J396" s="14">
        <f>IF($A396="","",IFERROR(ROUND($H396*VLOOKUP($I396,'Paramètres'!$A$6:$D$9,3,FALSE),2),0))</f>
        <v/>
      </c>
      <c r="K396" s="14">
        <f>IF($A396="","",IFERROR(ROUND($H396*VLOOKUP($I396,'Paramètres'!$A$6:$D$9,4,FALSE),2),0))</f>
        <v/>
      </c>
      <c r="L396" s="15" t="n"/>
      <c r="M396" s="14">
        <f>IF($A396="","",IFERROR(ROUND($J396*$L396,2),0))</f>
        <v/>
      </c>
      <c r="N396" s="14">
        <f>IF($A396="","",IFERROR(ROUND($K396*$L396,2),0))</f>
        <v/>
      </c>
      <c r="O396" s="14">
        <f>IF($A396="","",IFERROR($H396+$J396+$K396,0))</f>
        <v/>
      </c>
      <c r="P396" s="11" t="n"/>
      <c r="Q396" s="22" t="n"/>
      <c r="R396" s="16">
        <f>IF($A396="","",IF($P396="","À attribuer",IF($Q396="","À réclamer","Réclamé")))</f>
        <v/>
      </c>
      <c r="S396" s="16">
        <f>IF($A396="","",IF($D396="","PIÈCE MANQUANTE",IF(COUNTIF($D$6:$D$505,$D396)&gt;1,"DOUBLON","OK")))</f>
        <v/>
      </c>
      <c r="T396" s="14">
        <f>IF($A396="","",IFERROR($O396-($H396+$J396+$K396),0))</f>
        <v/>
      </c>
    </row>
    <row r="397">
      <c r="A397" s="11" t="n"/>
      <c r="B397" s="22" t="n"/>
      <c r="C397" s="11" t="n"/>
      <c r="D397" s="11" t="n"/>
      <c r="E397" s="11" t="n"/>
      <c r="F397" s="11" t="n"/>
      <c r="G397" s="11" t="n"/>
      <c r="H397" s="13" t="n"/>
      <c r="I397" s="11" t="n"/>
      <c r="J397" s="14">
        <f>IF($A397="","",IFERROR(ROUND($H397*VLOOKUP($I397,'Paramètres'!$A$6:$D$9,3,FALSE),2),0))</f>
        <v/>
      </c>
      <c r="K397" s="14">
        <f>IF($A397="","",IFERROR(ROUND($H397*VLOOKUP($I397,'Paramètres'!$A$6:$D$9,4,FALSE),2),0))</f>
        <v/>
      </c>
      <c r="L397" s="15" t="n"/>
      <c r="M397" s="14">
        <f>IF($A397="","",IFERROR(ROUND($J397*$L397,2),0))</f>
        <v/>
      </c>
      <c r="N397" s="14">
        <f>IF($A397="","",IFERROR(ROUND($K397*$L397,2),0))</f>
        <v/>
      </c>
      <c r="O397" s="14">
        <f>IF($A397="","",IFERROR($H397+$J397+$K397,0))</f>
        <v/>
      </c>
      <c r="P397" s="11" t="n"/>
      <c r="Q397" s="22" t="n"/>
      <c r="R397" s="16">
        <f>IF($A397="","",IF($P397="","À attribuer",IF($Q397="","À réclamer","Réclamé")))</f>
        <v/>
      </c>
      <c r="S397" s="16">
        <f>IF($A397="","",IF($D397="","PIÈCE MANQUANTE",IF(COUNTIF($D$6:$D$505,$D397)&gt;1,"DOUBLON","OK")))</f>
        <v/>
      </c>
      <c r="T397" s="14">
        <f>IF($A397="","",IFERROR($O397-($H397+$J397+$K397),0))</f>
        <v/>
      </c>
    </row>
    <row r="398">
      <c r="A398" s="11" t="n"/>
      <c r="B398" s="22" t="n"/>
      <c r="C398" s="11" t="n"/>
      <c r="D398" s="11" t="n"/>
      <c r="E398" s="11" t="n"/>
      <c r="F398" s="11" t="n"/>
      <c r="G398" s="11" t="n"/>
      <c r="H398" s="13" t="n"/>
      <c r="I398" s="11" t="n"/>
      <c r="J398" s="14">
        <f>IF($A398="","",IFERROR(ROUND($H398*VLOOKUP($I398,'Paramètres'!$A$6:$D$9,3,FALSE),2),0))</f>
        <v/>
      </c>
      <c r="K398" s="14">
        <f>IF($A398="","",IFERROR(ROUND($H398*VLOOKUP($I398,'Paramètres'!$A$6:$D$9,4,FALSE),2),0))</f>
        <v/>
      </c>
      <c r="L398" s="15" t="n"/>
      <c r="M398" s="14">
        <f>IF($A398="","",IFERROR(ROUND($J398*$L398,2),0))</f>
        <v/>
      </c>
      <c r="N398" s="14">
        <f>IF($A398="","",IFERROR(ROUND($K398*$L398,2),0))</f>
        <v/>
      </c>
      <c r="O398" s="14">
        <f>IF($A398="","",IFERROR($H398+$J398+$K398,0))</f>
        <v/>
      </c>
      <c r="P398" s="11" t="n"/>
      <c r="Q398" s="22" t="n"/>
      <c r="R398" s="16">
        <f>IF($A398="","",IF($P398="","À attribuer",IF($Q398="","À réclamer","Réclamé")))</f>
        <v/>
      </c>
      <c r="S398" s="16">
        <f>IF($A398="","",IF($D398="","PIÈCE MANQUANTE",IF(COUNTIF($D$6:$D$505,$D398)&gt;1,"DOUBLON","OK")))</f>
        <v/>
      </c>
      <c r="T398" s="14">
        <f>IF($A398="","",IFERROR($O398-($H398+$J398+$K398),0))</f>
        <v/>
      </c>
    </row>
    <row r="399">
      <c r="A399" s="11" t="n"/>
      <c r="B399" s="22" t="n"/>
      <c r="C399" s="11" t="n"/>
      <c r="D399" s="11" t="n"/>
      <c r="E399" s="11" t="n"/>
      <c r="F399" s="11" t="n"/>
      <c r="G399" s="11" t="n"/>
      <c r="H399" s="13" t="n"/>
      <c r="I399" s="11" t="n"/>
      <c r="J399" s="14">
        <f>IF($A399="","",IFERROR(ROUND($H399*VLOOKUP($I399,'Paramètres'!$A$6:$D$9,3,FALSE),2),0))</f>
        <v/>
      </c>
      <c r="K399" s="14">
        <f>IF($A399="","",IFERROR(ROUND($H399*VLOOKUP($I399,'Paramètres'!$A$6:$D$9,4,FALSE),2),0))</f>
        <v/>
      </c>
      <c r="L399" s="15" t="n"/>
      <c r="M399" s="14">
        <f>IF($A399="","",IFERROR(ROUND($J399*$L399,2),0))</f>
        <v/>
      </c>
      <c r="N399" s="14">
        <f>IF($A399="","",IFERROR(ROUND($K399*$L399,2),0))</f>
        <v/>
      </c>
      <c r="O399" s="14">
        <f>IF($A399="","",IFERROR($H399+$J399+$K399,0))</f>
        <v/>
      </c>
      <c r="P399" s="11" t="n"/>
      <c r="Q399" s="22" t="n"/>
      <c r="R399" s="16">
        <f>IF($A399="","",IF($P399="","À attribuer",IF($Q399="","À réclamer","Réclamé")))</f>
        <v/>
      </c>
      <c r="S399" s="16">
        <f>IF($A399="","",IF($D399="","PIÈCE MANQUANTE",IF(COUNTIF($D$6:$D$505,$D399)&gt;1,"DOUBLON","OK")))</f>
        <v/>
      </c>
      <c r="T399" s="14">
        <f>IF($A399="","",IFERROR($O399-($H399+$J399+$K399),0))</f>
        <v/>
      </c>
    </row>
    <row r="400">
      <c r="A400" s="11" t="n"/>
      <c r="B400" s="22" t="n"/>
      <c r="C400" s="11" t="n"/>
      <c r="D400" s="11" t="n"/>
      <c r="E400" s="11" t="n"/>
      <c r="F400" s="11" t="n"/>
      <c r="G400" s="11" t="n"/>
      <c r="H400" s="13" t="n"/>
      <c r="I400" s="11" t="n"/>
      <c r="J400" s="14">
        <f>IF($A400="","",IFERROR(ROUND($H400*VLOOKUP($I400,'Paramètres'!$A$6:$D$9,3,FALSE),2),0))</f>
        <v/>
      </c>
      <c r="K400" s="14">
        <f>IF($A400="","",IFERROR(ROUND($H400*VLOOKUP($I400,'Paramètres'!$A$6:$D$9,4,FALSE),2),0))</f>
        <v/>
      </c>
      <c r="L400" s="15" t="n"/>
      <c r="M400" s="14">
        <f>IF($A400="","",IFERROR(ROUND($J400*$L400,2),0))</f>
        <v/>
      </c>
      <c r="N400" s="14">
        <f>IF($A400="","",IFERROR(ROUND($K400*$L400,2),0))</f>
        <v/>
      </c>
      <c r="O400" s="14">
        <f>IF($A400="","",IFERROR($H400+$J400+$K400,0))</f>
        <v/>
      </c>
      <c r="P400" s="11" t="n"/>
      <c r="Q400" s="22" t="n"/>
      <c r="R400" s="16">
        <f>IF($A400="","",IF($P400="","À attribuer",IF($Q400="","À réclamer","Réclamé")))</f>
        <v/>
      </c>
      <c r="S400" s="16">
        <f>IF($A400="","",IF($D400="","PIÈCE MANQUANTE",IF(COUNTIF($D$6:$D$505,$D400)&gt;1,"DOUBLON","OK")))</f>
        <v/>
      </c>
      <c r="T400" s="14">
        <f>IF($A400="","",IFERROR($O400-($H400+$J400+$K400),0))</f>
        <v/>
      </c>
    </row>
    <row r="401">
      <c r="A401" s="11" t="n"/>
      <c r="B401" s="22" t="n"/>
      <c r="C401" s="11" t="n"/>
      <c r="D401" s="11" t="n"/>
      <c r="E401" s="11" t="n"/>
      <c r="F401" s="11" t="n"/>
      <c r="G401" s="11" t="n"/>
      <c r="H401" s="13" t="n"/>
      <c r="I401" s="11" t="n"/>
      <c r="J401" s="14">
        <f>IF($A401="","",IFERROR(ROUND($H401*VLOOKUP($I401,'Paramètres'!$A$6:$D$9,3,FALSE),2),0))</f>
        <v/>
      </c>
      <c r="K401" s="14">
        <f>IF($A401="","",IFERROR(ROUND($H401*VLOOKUP($I401,'Paramètres'!$A$6:$D$9,4,FALSE),2),0))</f>
        <v/>
      </c>
      <c r="L401" s="15" t="n"/>
      <c r="M401" s="14">
        <f>IF($A401="","",IFERROR(ROUND($J401*$L401,2),0))</f>
        <v/>
      </c>
      <c r="N401" s="14">
        <f>IF($A401="","",IFERROR(ROUND($K401*$L401,2),0))</f>
        <v/>
      </c>
      <c r="O401" s="14">
        <f>IF($A401="","",IFERROR($H401+$J401+$K401,0))</f>
        <v/>
      </c>
      <c r="P401" s="11" t="n"/>
      <c r="Q401" s="22" t="n"/>
      <c r="R401" s="16">
        <f>IF($A401="","",IF($P401="","À attribuer",IF($Q401="","À réclamer","Réclamé")))</f>
        <v/>
      </c>
      <c r="S401" s="16">
        <f>IF($A401="","",IF($D401="","PIÈCE MANQUANTE",IF(COUNTIF($D$6:$D$505,$D401)&gt;1,"DOUBLON","OK")))</f>
        <v/>
      </c>
      <c r="T401" s="14">
        <f>IF($A401="","",IFERROR($O401-($H401+$J401+$K401),0))</f>
        <v/>
      </c>
    </row>
    <row r="402">
      <c r="A402" s="11" t="n"/>
      <c r="B402" s="22" t="n"/>
      <c r="C402" s="11" t="n"/>
      <c r="D402" s="11" t="n"/>
      <c r="E402" s="11" t="n"/>
      <c r="F402" s="11" t="n"/>
      <c r="G402" s="11" t="n"/>
      <c r="H402" s="13" t="n"/>
      <c r="I402" s="11" t="n"/>
      <c r="J402" s="14">
        <f>IF($A402="","",IFERROR(ROUND($H402*VLOOKUP($I402,'Paramètres'!$A$6:$D$9,3,FALSE),2),0))</f>
        <v/>
      </c>
      <c r="K402" s="14">
        <f>IF($A402="","",IFERROR(ROUND($H402*VLOOKUP($I402,'Paramètres'!$A$6:$D$9,4,FALSE),2),0))</f>
        <v/>
      </c>
      <c r="L402" s="15" t="n"/>
      <c r="M402" s="14">
        <f>IF($A402="","",IFERROR(ROUND($J402*$L402,2),0))</f>
        <v/>
      </c>
      <c r="N402" s="14">
        <f>IF($A402="","",IFERROR(ROUND($K402*$L402,2),0))</f>
        <v/>
      </c>
      <c r="O402" s="14">
        <f>IF($A402="","",IFERROR($H402+$J402+$K402,0))</f>
        <v/>
      </c>
      <c r="P402" s="11" t="n"/>
      <c r="Q402" s="22" t="n"/>
      <c r="R402" s="16">
        <f>IF($A402="","",IF($P402="","À attribuer",IF($Q402="","À réclamer","Réclamé")))</f>
        <v/>
      </c>
      <c r="S402" s="16">
        <f>IF($A402="","",IF($D402="","PIÈCE MANQUANTE",IF(COUNTIF($D$6:$D$505,$D402)&gt;1,"DOUBLON","OK")))</f>
        <v/>
      </c>
      <c r="T402" s="14">
        <f>IF($A402="","",IFERROR($O402-($H402+$J402+$K402),0))</f>
        <v/>
      </c>
    </row>
    <row r="403">
      <c r="A403" s="11" t="n"/>
      <c r="B403" s="22" t="n"/>
      <c r="C403" s="11" t="n"/>
      <c r="D403" s="11" t="n"/>
      <c r="E403" s="11" t="n"/>
      <c r="F403" s="11" t="n"/>
      <c r="G403" s="11" t="n"/>
      <c r="H403" s="13" t="n"/>
      <c r="I403" s="11" t="n"/>
      <c r="J403" s="14">
        <f>IF($A403="","",IFERROR(ROUND($H403*VLOOKUP($I403,'Paramètres'!$A$6:$D$9,3,FALSE),2),0))</f>
        <v/>
      </c>
      <c r="K403" s="14">
        <f>IF($A403="","",IFERROR(ROUND($H403*VLOOKUP($I403,'Paramètres'!$A$6:$D$9,4,FALSE),2),0))</f>
        <v/>
      </c>
      <c r="L403" s="15" t="n"/>
      <c r="M403" s="14">
        <f>IF($A403="","",IFERROR(ROUND($J403*$L403,2),0))</f>
        <v/>
      </c>
      <c r="N403" s="14">
        <f>IF($A403="","",IFERROR(ROUND($K403*$L403,2),0))</f>
        <v/>
      </c>
      <c r="O403" s="14">
        <f>IF($A403="","",IFERROR($H403+$J403+$K403,0))</f>
        <v/>
      </c>
      <c r="P403" s="11" t="n"/>
      <c r="Q403" s="22" t="n"/>
      <c r="R403" s="16">
        <f>IF($A403="","",IF($P403="","À attribuer",IF($Q403="","À réclamer","Réclamé")))</f>
        <v/>
      </c>
      <c r="S403" s="16">
        <f>IF($A403="","",IF($D403="","PIÈCE MANQUANTE",IF(COUNTIF($D$6:$D$505,$D403)&gt;1,"DOUBLON","OK")))</f>
        <v/>
      </c>
      <c r="T403" s="14">
        <f>IF($A403="","",IFERROR($O403-($H403+$J403+$K403),0))</f>
        <v/>
      </c>
    </row>
    <row r="404">
      <c r="A404" s="11" t="n"/>
      <c r="B404" s="22" t="n"/>
      <c r="C404" s="11" t="n"/>
      <c r="D404" s="11" t="n"/>
      <c r="E404" s="11" t="n"/>
      <c r="F404" s="11" t="n"/>
      <c r="G404" s="11" t="n"/>
      <c r="H404" s="13" t="n"/>
      <c r="I404" s="11" t="n"/>
      <c r="J404" s="14">
        <f>IF($A404="","",IFERROR(ROUND($H404*VLOOKUP($I404,'Paramètres'!$A$6:$D$9,3,FALSE),2),0))</f>
        <v/>
      </c>
      <c r="K404" s="14">
        <f>IF($A404="","",IFERROR(ROUND($H404*VLOOKUP($I404,'Paramètres'!$A$6:$D$9,4,FALSE),2),0))</f>
        <v/>
      </c>
      <c r="L404" s="15" t="n"/>
      <c r="M404" s="14">
        <f>IF($A404="","",IFERROR(ROUND($J404*$L404,2),0))</f>
        <v/>
      </c>
      <c r="N404" s="14">
        <f>IF($A404="","",IFERROR(ROUND($K404*$L404,2),0))</f>
        <v/>
      </c>
      <c r="O404" s="14">
        <f>IF($A404="","",IFERROR($H404+$J404+$K404,0))</f>
        <v/>
      </c>
      <c r="P404" s="11" t="n"/>
      <c r="Q404" s="22" t="n"/>
      <c r="R404" s="16">
        <f>IF($A404="","",IF($P404="","À attribuer",IF($Q404="","À réclamer","Réclamé")))</f>
        <v/>
      </c>
      <c r="S404" s="16">
        <f>IF($A404="","",IF($D404="","PIÈCE MANQUANTE",IF(COUNTIF($D$6:$D$505,$D404)&gt;1,"DOUBLON","OK")))</f>
        <v/>
      </c>
      <c r="T404" s="14">
        <f>IF($A404="","",IFERROR($O404-($H404+$J404+$K404),0))</f>
        <v/>
      </c>
    </row>
    <row r="405">
      <c r="A405" s="11" t="n"/>
      <c r="B405" s="22" t="n"/>
      <c r="C405" s="11" t="n"/>
      <c r="D405" s="11" t="n"/>
      <c r="E405" s="11" t="n"/>
      <c r="F405" s="11" t="n"/>
      <c r="G405" s="11" t="n"/>
      <c r="H405" s="13" t="n"/>
      <c r="I405" s="11" t="n"/>
      <c r="J405" s="14">
        <f>IF($A405="","",IFERROR(ROUND($H405*VLOOKUP($I405,'Paramètres'!$A$6:$D$9,3,FALSE),2),0))</f>
        <v/>
      </c>
      <c r="K405" s="14">
        <f>IF($A405="","",IFERROR(ROUND($H405*VLOOKUP($I405,'Paramètres'!$A$6:$D$9,4,FALSE),2),0))</f>
        <v/>
      </c>
      <c r="L405" s="15" t="n"/>
      <c r="M405" s="14">
        <f>IF($A405="","",IFERROR(ROUND($J405*$L405,2),0))</f>
        <v/>
      </c>
      <c r="N405" s="14">
        <f>IF($A405="","",IFERROR(ROUND($K405*$L405,2),0))</f>
        <v/>
      </c>
      <c r="O405" s="14">
        <f>IF($A405="","",IFERROR($H405+$J405+$K405,0))</f>
        <v/>
      </c>
      <c r="P405" s="11" t="n"/>
      <c r="Q405" s="22" t="n"/>
      <c r="R405" s="16">
        <f>IF($A405="","",IF($P405="","À attribuer",IF($Q405="","À réclamer","Réclamé")))</f>
        <v/>
      </c>
      <c r="S405" s="16">
        <f>IF($A405="","",IF($D405="","PIÈCE MANQUANTE",IF(COUNTIF($D$6:$D$505,$D405)&gt;1,"DOUBLON","OK")))</f>
        <v/>
      </c>
      <c r="T405" s="14">
        <f>IF($A405="","",IFERROR($O405-($H405+$J405+$K405),0))</f>
        <v/>
      </c>
    </row>
    <row r="406">
      <c r="A406" s="11" t="n"/>
      <c r="B406" s="22" t="n"/>
      <c r="C406" s="11" t="n"/>
      <c r="D406" s="11" t="n"/>
      <c r="E406" s="11" t="n"/>
      <c r="F406" s="11" t="n"/>
      <c r="G406" s="11" t="n"/>
      <c r="H406" s="13" t="n"/>
      <c r="I406" s="11" t="n"/>
      <c r="J406" s="14">
        <f>IF($A406="","",IFERROR(ROUND($H406*VLOOKUP($I406,'Paramètres'!$A$6:$D$9,3,FALSE),2),0))</f>
        <v/>
      </c>
      <c r="K406" s="14">
        <f>IF($A406="","",IFERROR(ROUND($H406*VLOOKUP($I406,'Paramètres'!$A$6:$D$9,4,FALSE),2),0))</f>
        <v/>
      </c>
      <c r="L406" s="15" t="n"/>
      <c r="M406" s="14">
        <f>IF($A406="","",IFERROR(ROUND($J406*$L406,2),0))</f>
        <v/>
      </c>
      <c r="N406" s="14">
        <f>IF($A406="","",IFERROR(ROUND($K406*$L406,2),0))</f>
        <v/>
      </c>
      <c r="O406" s="14">
        <f>IF($A406="","",IFERROR($H406+$J406+$K406,0))</f>
        <v/>
      </c>
      <c r="P406" s="11" t="n"/>
      <c r="Q406" s="22" t="n"/>
      <c r="R406" s="16">
        <f>IF($A406="","",IF($P406="","À attribuer",IF($Q406="","À réclamer","Réclamé")))</f>
        <v/>
      </c>
      <c r="S406" s="16">
        <f>IF($A406="","",IF($D406="","PIÈCE MANQUANTE",IF(COUNTIF($D$6:$D$505,$D406)&gt;1,"DOUBLON","OK")))</f>
        <v/>
      </c>
      <c r="T406" s="14">
        <f>IF($A406="","",IFERROR($O406-($H406+$J406+$K406),0))</f>
        <v/>
      </c>
    </row>
    <row r="407">
      <c r="A407" s="11" t="n"/>
      <c r="B407" s="22" t="n"/>
      <c r="C407" s="11" t="n"/>
      <c r="D407" s="11" t="n"/>
      <c r="E407" s="11" t="n"/>
      <c r="F407" s="11" t="n"/>
      <c r="G407" s="11" t="n"/>
      <c r="H407" s="13" t="n"/>
      <c r="I407" s="11" t="n"/>
      <c r="J407" s="14">
        <f>IF($A407="","",IFERROR(ROUND($H407*VLOOKUP($I407,'Paramètres'!$A$6:$D$9,3,FALSE),2),0))</f>
        <v/>
      </c>
      <c r="K407" s="14">
        <f>IF($A407="","",IFERROR(ROUND($H407*VLOOKUP($I407,'Paramètres'!$A$6:$D$9,4,FALSE),2),0))</f>
        <v/>
      </c>
      <c r="L407" s="15" t="n"/>
      <c r="M407" s="14">
        <f>IF($A407="","",IFERROR(ROUND($J407*$L407,2),0))</f>
        <v/>
      </c>
      <c r="N407" s="14">
        <f>IF($A407="","",IFERROR(ROUND($K407*$L407,2),0))</f>
        <v/>
      </c>
      <c r="O407" s="14">
        <f>IF($A407="","",IFERROR($H407+$J407+$K407,0))</f>
        <v/>
      </c>
      <c r="P407" s="11" t="n"/>
      <c r="Q407" s="22" t="n"/>
      <c r="R407" s="16">
        <f>IF($A407="","",IF($P407="","À attribuer",IF($Q407="","À réclamer","Réclamé")))</f>
        <v/>
      </c>
      <c r="S407" s="16">
        <f>IF($A407="","",IF($D407="","PIÈCE MANQUANTE",IF(COUNTIF($D$6:$D$505,$D407)&gt;1,"DOUBLON","OK")))</f>
        <v/>
      </c>
      <c r="T407" s="14">
        <f>IF($A407="","",IFERROR($O407-($H407+$J407+$K407),0))</f>
        <v/>
      </c>
    </row>
    <row r="408">
      <c r="A408" s="11" t="n"/>
      <c r="B408" s="22" t="n"/>
      <c r="C408" s="11" t="n"/>
      <c r="D408" s="11" t="n"/>
      <c r="E408" s="11" t="n"/>
      <c r="F408" s="11" t="n"/>
      <c r="G408" s="11" t="n"/>
      <c r="H408" s="13" t="n"/>
      <c r="I408" s="11" t="n"/>
      <c r="J408" s="14">
        <f>IF($A408="","",IFERROR(ROUND($H408*VLOOKUP($I408,'Paramètres'!$A$6:$D$9,3,FALSE),2),0))</f>
        <v/>
      </c>
      <c r="K408" s="14">
        <f>IF($A408="","",IFERROR(ROUND($H408*VLOOKUP($I408,'Paramètres'!$A$6:$D$9,4,FALSE),2),0))</f>
        <v/>
      </c>
      <c r="L408" s="15" t="n"/>
      <c r="M408" s="14">
        <f>IF($A408="","",IFERROR(ROUND($J408*$L408,2),0))</f>
        <v/>
      </c>
      <c r="N408" s="14">
        <f>IF($A408="","",IFERROR(ROUND($K408*$L408,2),0))</f>
        <v/>
      </c>
      <c r="O408" s="14">
        <f>IF($A408="","",IFERROR($H408+$J408+$K408,0))</f>
        <v/>
      </c>
      <c r="P408" s="11" t="n"/>
      <c r="Q408" s="22" t="n"/>
      <c r="R408" s="16">
        <f>IF($A408="","",IF($P408="","À attribuer",IF($Q408="","À réclamer","Réclamé")))</f>
        <v/>
      </c>
      <c r="S408" s="16">
        <f>IF($A408="","",IF($D408="","PIÈCE MANQUANTE",IF(COUNTIF($D$6:$D$505,$D408)&gt;1,"DOUBLON","OK")))</f>
        <v/>
      </c>
      <c r="T408" s="14">
        <f>IF($A408="","",IFERROR($O408-($H408+$J408+$K408),0))</f>
        <v/>
      </c>
    </row>
    <row r="409">
      <c r="A409" s="11" t="n"/>
      <c r="B409" s="22" t="n"/>
      <c r="C409" s="11" t="n"/>
      <c r="D409" s="11" t="n"/>
      <c r="E409" s="11" t="n"/>
      <c r="F409" s="11" t="n"/>
      <c r="G409" s="11" t="n"/>
      <c r="H409" s="13" t="n"/>
      <c r="I409" s="11" t="n"/>
      <c r="J409" s="14">
        <f>IF($A409="","",IFERROR(ROUND($H409*VLOOKUP($I409,'Paramètres'!$A$6:$D$9,3,FALSE),2),0))</f>
        <v/>
      </c>
      <c r="K409" s="14">
        <f>IF($A409="","",IFERROR(ROUND($H409*VLOOKUP($I409,'Paramètres'!$A$6:$D$9,4,FALSE),2),0))</f>
        <v/>
      </c>
      <c r="L409" s="15" t="n"/>
      <c r="M409" s="14">
        <f>IF($A409="","",IFERROR(ROUND($J409*$L409,2),0))</f>
        <v/>
      </c>
      <c r="N409" s="14">
        <f>IF($A409="","",IFERROR(ROUND($K409*$L409,2),0))</f>
        <v/>
      </c>
      <c r="O409" s="14">
        <f>IF($A409="","",IFERROR($H409+$J409+$K409,0))</f>
        <v/>
      </c>
      <c r="P409" s="11" t="n"/>
      <c r="Q409" s="22" t="n"/>
      <c r="R409" s="16">
        <f>IF($A409="","",IF($P409="","À attribuer",IF($Q409="","À réclamer","Réclamé")))</f>
        <v/>
      </c>
      <c r="S409" s="16">
        <f>IF($A409="","",IF($D409="","PIÈCE MANQUANTE",IF(COUNTIF($D$6:$D$505,$D409)&gt;1,"DOUBLON","OK")))</f>
        <v/>
      </c>
      <c r="T409" s="14">
        <f>IF($A409="","",IFERROR($O409-($H409+$J409+$K409),0))</f>
        <v/>
      </c>
    </row>
    <row r="410">
      <c r="A410" s="11" t="n"/>
      <c r="B410" s="22" t="n"/>
      <c r="C410" s="11" t="n"/>
      <c r="D410" s="11" t="n"/>
      <c r="E410" s="11" t="n"/>
      <c r="F410" s="11" t="n"/>
      <c r="G410" s="11" t="n"/>
      <c r="H410" s="13" t="n"/>
      <c r="I410" s="11" t="n"/>
      <c r="J410" s="14">
        <f>IF($A410="","",IFERROR(ROUND($H410*VLOOKUP($I410,'Paramètres'!$A$6:$D$9,3,FALSE),2),0))</f>
        <v/>
      </c>
      <c r="K410" s="14">
        <f>IF($A410="","",IFERROR(ROUND($H410*VLOOKUP($I410,'Paramètres'!$A$6:$D$9,4,FALSE),2),0))</f>
        <v/>
      </c>
      <c r="L410" s="15" t="n"/>
      <c r="M410" s="14">
        <f>IF($A410="","",IFERROR(ROUND($J410*$L410,2),0))</f>
        <v/>
      </c>
      <c r="N410" s="14">
        <f>IF($A410="","",IFERROR(ROUND($K410*$L410,2),0))</f>
        <v/>
      </c>
      <c r="O410" s="14">
        <f>IF($A410="","",IFERROR($H410+$J410+$K410,0))</f>
        <v/>
      </c>
      <c r="P410" s="11" t="n"/>
      <c r="Q410" s="22" t="n"/>
      <c r="R410" s="16">
        <f>IF($A410="","",IF($P410="","À attribuer",IF($Q410="","À réclamer","Réclamé")))</f>
        <v/>
      </c>
      <c r="S410" s="16">
        <f>IF($A410="","",IF($D410="","PIÈCE MANQUANTE",IF(COUNTIF($D$6:$D$505,$D410)&gt;1,"DOUBLON","OK")))</f>
        <v/>
      </c>
      <c r="T410" s="14">
        <f>IF($A410="","",IFERROR($O410-($H410+$J410+$K410),0))</f>
        <v/>
      </c>
    </row>
    <row r="411">
      <c r="A411" s="11" t="n"/>
      <c r="B411" s="22" t="n"/>
      <c r="C411" s="11" t="n"/>
      <c r="D411" s="11" t="n"/>
      <c r="E411" s="11" t="n"/>
      <c r="F411" s="11" t="n"/>
      <c r="G411" s="11" t="n"/>
      <c r="H411" s="13" t="n"/>
      <c r="I411" s="11" t="n"/>
      <c r="J411" s="14">
        <f>IF($A411="","",IFERROR(ROUND($H411*VLOOKUP($I411,'Paramètres'!$A$6:$D$9,3,FALSE),2),0))</f>
        <v/>
      </c>
      <c r="K411" s="14">
        <f>IF($A411="","",IFERROR(ROUND($H411*VLOOKUP($I411,'Paramètres'!$A$6:$D$9,4,FALSE),2),0))</f>
        <v/>
      </c>
      <c r="L411" s="15" t="n"/>
      <c r="M411" s="14">
        <f>IF($A411="","",IFERROR(ROUND($J411*$L411,2),0))</f>
        <v/>
      </c>
      <c r="N411" s="14">
        <f>IF($A411="","",IFERROR(ROUND($K411*$L411,2),0))</f>
        <v/>
      </c>
      <c r="O411" s="14">
        <f>IF($A411="","",IFERROR($H411+$J411+$K411,0))</f>
        <v/>
      </c>
      <c r="P411" s="11" t="n"/>
      <c r="Q411" s="22" t="n"/>
      <c r="R411" s="16">
        <f>IF($A411="","",IF($P411="","À attribuer",IF($Q411="","À réclamer","Réclamé")))</f>
        <v/>
      </c>
      <c r="S411" s="16">
        <f>IF($A411="","",IF($D411="","PIÈCE MANQUANTE",IF(COUNTIF($D$6:$D$505,$D411)&gt;1,"DOUBLON","OK")))</f>
        <v/>
      </c>
      <c r="T411" s="14">
        <f>IF($A411="","",IFERROR($O411-($H411+$J411+$K411),0))</f>
        <v/>
      </c>
    </row>
    <row r="412">
      <c r="A412" s="11" t="n"/>
      <c r="B412" s="22" t="n"/>
      <c r="C412" s="11" t="n"/>
      <c r="D412" s="11" t="n"/>
      <c r="E412" s="11" t="n"/>
      <c r="F412" s="11" t="n"/>
      <c r="G412" s="11" t="n"/>
      <c r="H412" s="13" t="n"/>
      <c r="I412" s="11" t="n"/>
      <c r="J412" s="14">
        <f>IF($A412="","",IFERROR(ROUND($H412*VLOOKUP($I412,'Paramètres'!$A$6:$D$9,3,FALSE),2),0))</f>
        <v/>
      </c>
      <c r="K412" s="14">
        <f>IF($A412="","",IFERROR(ROUND($H412*VLOOKUP($I412,'Paramètres'!$A$6:$D$9,4,FALSE),2),0))</f>
        <v/>
      </c>
      <c r="L412" s="15" t="n"/>
      <c r="M412" s="14">
        <f>IF($A412="","",IFERROR(ROUND($J412*$L412,2),0))</f>
        <v/>
      </c>
      <c r="N412" s="14">
        <f>IF($A412="","",IFERROR(ROUND($K412*$L412,2),0))</f>
        <v/>
      </c>
      <c r="O412" s="14">
        <f>IF($A412="","",IFERROR($H412+$J412+$K412,0))</f>
        <v/>
      </c>
      <c r="P412" s="11" t="n"/>
      <c r="Q412" s="22" t="n"/>
      <c r="R412" s="16">
        <f>IF($A412="","",IF($P412="","À attribuer",IF($Q412="","À réclamer","Réclamé")))</f>
        <v/>
      </c>
      <c r="S412" s="16">
        <f>IF($A412="","",IF($D412="","PIÈCE MANQUANTE",IF(COUNTIF($D$6:$D$505,$D412)&gt;1,"DOUBLON","OK")))</f>
        <v/>
      </c>
      <c r="T412" s="14">
        <f>IF($A412="","",IFERROR($O412-($H412+$J412+$K412),0))</f>
        <v/>
      </c>
    </row>
    <row r="413">
      <c r="A413" s="11" t="n"/>
      <c r="B413" s="22" t="n"/>
      <c r="C413" s="11" t="n"/>
      <c r="D413" s="11" t="n"/>
      <c r="E413" s="11" t="n"/>
      <c r="F413" s="11" t="n"/>
      <c r="G413" s="11" t="n"/>
      <c r="H413" s="13" t="n"/>
      <c r="I413" s="11" t="n"/>
      <c r="J413" s="14">
        <f>IF($A413="","",IFERROR(ROUND($H413*VLOOKUP($I413,'Paramètres'!$A$6:$D$9,3,FALSE),2),0))</f>
        <v/>
      </c>
      <c r="K413" s="14">
        <f>IF($A413="","",IFERROR(ROUND($H413*VLOOKUP($I413,'Paramètres'!$A$6:$D$9,4,FALSE),2),0))</f>
        <v/>
      </c>
      <c r="L413" s="15" t="n"/>
      <c r="M413" s="14">
        <f>IF($A413="","",IFERROR(ROUND($J413*$L413,2),0))</f>
        <v/>
      </c>
      <c r="N413" s="14">
        <f>IF($A413="","",IFERROR(ROUND($K413*$L413,2),0))</f>
        <v/>
      </c>
      <c r="O413" s="14">
        <f>IF($A413="","",IFERROR($H413+$J413+$K413,0))</f>
        <v/>
      </c>
      <c r="P413" s="11" t="n"/>
      <c r="Q413" s="22" t="n"/>
      <c r="R413" s="16">
        <f>IF($A413="","",IF($P413="","À attribuer",IF($Q413="","À réclamer","Réclamé")))</f>
        <v/>
      </c>
      <c r="S413" s="16">
        <f>IF($A413="","",IF($D413="","PIÈCE MANQUANTE",IF(COUNTIF($D$6:$D$505,$D413)&gt;1,"DOUBLON","OK")))</f>
        <v/>
      </c>
      <c r="T413" s="14">
        <f>IF($A413="","",IFERROR($O413-($H413+$J413+$K413),0))</f>
        <v/>
      </c>
    </row>
    <row r="414">
      <c r="A414" s="11" t="n"/>
      <c r="B414" s="22" t="n"/>
      <c r="C414" s="11" t="n"/>
      <c r="D414" s="11" t="n"/>
      <c r="E414" s="11" t="n"/>
      <c r="F414" s="11" t="n"/>
      <c r="G414" s="11" t="n"/>
      <c r="H414" s="13" t="n"/>
      <c r="I414" s="11" t="n"/>
      <c r="J414" s="14">
        <f>IF($A414="","",IFERROR(ROUND($H414*VLOOKUP($I414,'Paramètres'!$A$6:$D$9,3,FALSE),2),0))</f>
        <v/>
      </c>
      <c r="K414" s="14">
        <f>IF($A414="","",IFERROR(ROUND($H414*VLOOKUP($I414,'Paramètres'!$A$6:$D$9,4,FALSE),2),0))</f>
        <v/>
      </c>
      <c r="L414" s="15" t="n"/>
      <c r="M414" s="14">
        <f>IF($A414="","",IFERROR(ROUND($J414*$L414,2),0))</f>
        <v/>
      </c>
      <c r="N414" s="14">
        <f>IF($A414="","",IFERROR(ROUND($K414*$L414,2),0))</f>
        <v/>
      </c>
      <c r="O414" s="14">
        <f>IF($A414="","",IFERROR($H414+$J414+$K414,0))</f>
        <v/>
      </c>
      <c r="P414" s="11" t="n"/>
      <c r="Q414" s="22" t="n"/>
      <c r="R414" s="16">
        <f>IF($A414="","",IF($P414="","À attribuer",IF($Q414="","À réclamer","Réclamé")))</f>
        <v/>
      </c>
      <c r="S414" s="16">
        <f>IF($A414="","",IF($D414="","PIÈCE MANQUANTE",IF(COUNTIF($D$6:$D$505,$D414)&gt;1,"DOUBLON","OK")))</f>
        <v/>
      </c>
      <c r="T414" s="14">
        <f>IF($A414="","",IFERROR($O414-($H414+$J414+$K414),0))</f>
        <v/>
      </c>
    </row>
    <row r="415">
      <c r="A415" s="11" t="n"/>
      <c r="B415" s="22" t="n"/>
      <c r="C415" s="11" t="n"/>
      <c r="D415" s="11" t="n"/>
      <c r="E415" s="11" t="n"/>
      <c r="F415" s="11" t="n"/>
      <c r="G415" s="11" t="n"/>
      <c r="H415" s="13" t="n"/>
      <c r="I415" s="11" t="n"/>
      <c r="J415" s="14">
        <f>IF($A415="","",IFERROR(ROUND($H415*VLOOKUP($I415,'Paramètres'!$A$6:$D$9,3,FALSE),2),0))</f>
        <v/>
      </c>
      <c r="K415" s="14">
        <f>IF($A415="","",IFERROR(ROUND($H415*VLOOKUP($I415,'Paramètres'!$A$6:$D$9,4,FALSE),2),0))</f>
        <v/>
      </c>
      <c r="L415" s="15" t="n"/>
      <c r="M415" s="14">
        <f>IF($A415="","",IFERROR(ROUND($J415*$L415,2),0))</f>
        <v/>
      </c>
      <c r="N415" s="14">
        <f>IF($A415="","",IFERROR(ROUND($K415*$L415,2),0))</f>
        <v/>
      </c>
      <c r="O415" s="14">
        <f>IF($A415="","",IFERROR($H415+$J415+$K415,0))</f>
        <v/>
      </c>
      <c r="P415" s="11" t="n"/>
      <c r="Q415" s="22" t="n"/>
      <c r="R415" s="16">
        <f>IF($A415="","",IF($P415="","À attribuer",IF($Q415="","À réclamer","Réclamé")))</f>
        <v/>
      </c>
      <c r="S415" s="16">
        <f>IF($A415="","",IF($D415="","PIÈCE MANQUANTE",IF(COUNTIF($D$6:$D$505,$D415)&gt;1,"DOUBLON","OK")))</f>
        <v/>
      </c>
      <c r="T415" s="14">
        <f>IF($A415="","",IFERROR($O415-($H415+$J415+$K415),0))</f>
        <v/>
      </c>
    </row>
    <row r="416">
      <c r="A416" s="11" t="n"/>
      <c r="B416" s="22" t="n"/>
      <c r="C416" s="11" t="n"/>
      <c r="D416" s="11" t="n"/>
      <c r="E416" s="11" t="n"/>
      <c r="F416" s="11" t="n"/>
      <c r="G416" s="11" t="n"/>
      <c r="H416" s="13" t="n"/>
      <c r="I416" s="11" t="n"/>
      <c r="J416" s="14">
        <f>IF($A416="","",IFERROR(ROUND($H416*VLOOKUP($I416,'Paramètres'!$A$6:$D$9,3,FALSE),2),0))</f>
        <v/>
      </c>
      <c r="K416" s="14">
        <f>IF($A416="","",IFERROR(ROUND($H416*VLOOKUP($I416,'Paramètres'!$A$6:$D$9,4,FALSE),2),0))</f>
        <v/>
      </c>
      <c r="L416" s="15" t="n"/>
      <c r="M416" s="14">
        <f>IF($A416="","",IFERROR(ROUND($J416*$L416,2),0))</f>
        <v/>
      </c>
      <c r="N416" s="14">
        <f>IF($A416="","",IFERROR(ROUND($K416*$L416,2),0))</f>
        <v/>
      </c>
      <c r="O416" s="14">
        <f>IF($A416="","",IFERROR($H416+$J416+$K416,0))</f>
        <v/>
      </c>
      <c r="P416" s="11" t="n"/>
      <c r="Q416" s="22" t="n"/>
      <c r="R416" s="16">
        <f>IF($A416="","",IF($P416="","À attribuer",IF($Q416="","À réclamer","Réclamé")))</f>
        <v/>
      </c>
      <c r="S416" s="16">
        <f>IF($A416="","",IF($D416="","PIÈCE MANQUANTE",IF(COUNTIF($D$6:$D$505,$D416)&gt;1,"DOUBLON","OK")))</f>
        <v/>
      </c>
      <c r="T416" s="14">
        <f>IF($A416="","",IFERROR($O416-($H416+$J416+$K416),0))</f>
        <v/>
      </c>
    </row>
    <row r="417">
      <c r="A417" s="11" t="n"/>
      <c r="B417" s="22" t="n"/>
      <c r="C417" s="11" t="n"/>
      <c r="D417" s="11" t="n"/>
      <c r="E417" s="11" t="n"/>
      <c r="F417" s="11" t="n"/>
      <c r="G417" s="11" t="n"/>
      <c r="H417" s="13" t="n"/>
      <c r="I417" s="11" t="n"/>
      <c r="J417" s="14">
        <f>IF($A417="","",IFERROR(ROUND($H417*VLOOKUP($I417,'Paramètres'!$A$6:$D$9,3,FALSE),2),0))</f>
        <v/>
      </c>
      <c r="K417" s="14">
        <f>IF($A417="","",IFERROR(ROUND($H417*VLOOKUP($I417,'Paramètres'!$A$6:$D$9,4,FALSE),2),0))</f>
        <v/>
      </c>
      <c r="L417" s="15" t="n"/>
      <c r="M417" s="14">
        <f>IF($A417="","",IFERROR(ROUND($J417*$L417,2),0))</f>
        <v/>
      </c>
      <c r="N417" s="14">
        <f>IF($A417="","",IFERROR(ROUND($K417*$L417,2),0))</f>
        <v/>
      </c>
      <c r="O417" s="14">
        <f>IF($A417="","",IFERROR($H417+$J417+$K417,0))</f>
        <v/>
      </c>
      <c r="P417" s="11" t="n"/>
      <c r="Q417" s="22" t="n"/>
      <c r="R417" s="16">
        <f>IF($A417="","",IF($P417="","À attribuer",IF($Q417="","À réclamer","Réclamé")))</f>
        <v/>
      </c>
      <c r="S417" s="16">
        <f>IF($A417="","",IF($D417="","PIÈCE MANQUANTE",IF(COUNTIF($D$6:$D$505,$D417)&gt;1,"DOUBLON","OK")))</f>
        <v/>
      </c>
      <c r="T417" s="14">
        <f>IF($A417="","",IFERROR($O417-($H417+$J417+$K417),0))</f>
        <v/>
      </c>
    </row>
    <row r="418">
      <c r="A418" s="11" t="n"/>
      <c r="B418" s="22" t="n"/>
      <c r="C418" s="11" t="n"/>
      <c r="D418" s="11" t="n"/>
      <c r="E418" s="11" t="n"/>
      <c r="F418" s="11" t="n"/>
      <c r="G418" s="11" t="n"/>
      <c r="H418" s="13" t="n"/>
      <c r="I418" s="11" t="n"/>
      <c r="J418" s="14">
        <f>IF($A418="","",IFERROR(ROUND($H418*VLOOKUP($I418,'Paramètres'!$A$6:$D$9,3,FALSE),2),0))</f>
        <v/>
      </c>
      <c r="K418" s="14">
        <f>IF($A418="","",IFERROR(ROUND($H418*VLOOKUP($I418,'Paramètres'!$A$6:$D$9,4,FALSE),2),0))</f>
        <v/>
      </c>
      <c r="L418" s="15" t="n"/>
      <c r="M418" s="14">
        <f>IF($A418="","",IFERROR(ROUND($J418*$L418,2),0))</f>
        <v/>
      </c>
      <c r="N418" s="14">
        <f>IF($A418="","",IFERROR(ROUND($K418*$L418,2),0))</f>
        <v/>
      </c>
      <c r="O418" s="14">
        <f>IF($A418="","",IFERROR($H418+$J418+$K418,0))</f>
        <v/>
      </c>
      <c r="P418" s="11" t="n"/>
      <c r="Q418" s="22" t="n"/>
      <c r="R418" s="16">
        <f>IF($A418="","",IF($P418="","À attribuer",IF($Q418="","À réclamer","Réclamé")))</f>
        <v/>
      </c>
      <c r="S418" s="16">
        <f>IF($A418="","",IF($D418="","PIÈCE MANQUANTE",IF(COUNTIF($D$6:$D$505,$D418)&gt;1,"DOUBLON","OK")))</f>
        <v/>
      </c>
      <c r="T418" s="14">
        <f>IF($A418="","",IFERROR($O418-($H418+$J418+$K418),0))</f>
        <v/>
      </c>
    </row>
    <row r="419">
      <c r="A419" s="11" t="n"/>
      <c r="B419" s="22" t="n"/>
      <c r="C419" s="11" t="n"/>
      <c r="D419" s="11" t="n"/>
      <c r="E419" s="11" t="n"/>
      <c r="F419" s="11" t="n"/>
      <c r="G419" s="11" t="n"/>
      <c r="H419" s="13" t="n"/>
      <c r="I419" s="11" t="n"/>
      <c r="J419" s="14">
        <f>IF($A419="","",IFERROR(ROUND($H419*VLOOKUP($I419,'Paramètres'!$A$6:$D$9,3,FALSE),2),0))</f>
        <v/>
      </c>
      <c r="K419" s="14">
        <f>IF($A419="","",IFERROR(ROUND($H419*VLOOKUP($I419,'Paramètres'!$A$6:$D$9,4,FALSE),2),0))</f>
        <v/>
      </c>
      <c r="L419" s="15" t="n"/>
      <c r="M419" s="14">
        <f>IF($A419="","",IFERROR(ROUND($J419*$L419,2),0))</f>
        <v/>
      </c>
      <c r="N419" s="14">
        <f>IF($A419="","",IFERROR(ROUND($K419*$L419,2),0))</f>
        <v/>
      </c>
      <c r="O419" s="14">
        <f>IF($A419="","",IFERROR($H419+$J419+$K419,0))</f>
        <v/>
      </c>
      <c r="P419" s="11" t="n"/>
      <c r="Q419" s="22" t="n"/>
      <c r="R419" s="16">
        <f>IF($A419="","",IF($P419="","À attribuer",IF($Q419="","À réclamer","Réclamé")))</f>
        <v/>
      </c>
      <c r="S419" s="16">
        <f>IF($A419="","",IF($D419="","PIÈCE MANQUANTE",IF(COUNTIF($D$6:$D$505,$D419)&gt;1,"DOUBLON","OK")))</f>
        <v/>
      </c>
      <c r="T419" s="14">
        <f>IF($A419="","",IFERROR($O419-($H419+$J419+$K419),0))</f>
        <v/>
      </c>
    </row>
    <row r="420">
      <c r="A420" s="11" t="n"/>
      <c r="B420" s="22" t="n"/>
      <c r="C420" s="11" t="n"/>
      <c r="D420" s="11" t="n"/>
      <c r="E420" s="11" t="n"/>
      <c r="F420" s="11" t="n"/>
      <c r="G420" s="11" t="n"/>
      <c r="H420" s="13" t="n"/>
      <c r="I420" s="11" t="n"/>
      <c r="J420" s="14">
        <f>IF($A420="","",IFERROR(ROUND($H420*VLOOKUP($I420,'Paramètres'!$A$6:$D$9,3,FALSE),2),0))</f>
        <v/>
      </c>
      <c r="K420" s="14">
        <f>IF($A420="","",IFERROR(ROUND($H420*VLOOKUP($I420,'Paramètres'!$A$6:$D$9,4,FALSE),2),0))</f>
        <v/>
      </c>
      <c r="L420" s="15" t="n"/>
      <c r="M420" s="14">
        <f>IF($A420="","",IFERROR(ROUND($J420*$L420,2),0))</f>
        <v/>
      </c>
      <c r="N420" s="14">
        <f>IF($A420="","",IFERROR(ROUND($K420*$L420,2),0))</f>
        <v/>
      </c>
      <c r="O420" s="14">
        <f>IF($A420="","",IFERROR($H420+$J420+$K420,0))</f>
        <v/>
      </c>
      <c r="P420" s="11" t="n"/>
      <c r="Q420" s="22" t="n"/>
      <c r="R420" s="16">
        <f>IF($A420="","",IF($P420="","À attribuer",IF($Q420="","À réclamer","Réclamé")))</f>
        <v/>
      </c>
      <c r="S420" s="16">
        <f>IF($A420="","",IF($D420="","PIÈCE MANQUANTE",IF(COUNTIF($D$6:$D$505,$D420)&gt;1,"DOUBLON","OK")))</f>
        <v/>
      </c>
      <c r="T420" s="14">
        <f>IF($A420="","",IFERROR($O420-($H420+$J420+$K420),0))</f>
        <v/>
      </c>
    </row>
    <row r="421">
      <c r="A421" s="11" t="n"/>
      <c r="B421" s="22" t="n"/>
      <c r="C421" s="11" t="n"/>
      <c r="D421" s="11" t="n"/>
      <c r="E421" s="11" t="n"/>
      <c r="F421" s="11" t="n"/>
      <c r="G421" s="11" t="n"/>
      <c r="H421" s="13" t="n"/>
      <c r="I421" s="11" t="n"/>
      <c r="J421" s="14">
        <f>IF($A421="","",IFERROR(ROUND($H421*VLOOKUP($I421,'Paramètres'!$A$6:$D$9,3,FALSE),2),0))</f>
        <v/>
      </c>
      <c r="K421" s="14">
        <f>IF($A421="","",IFERROR(ROUND($H421*VLOOKUP($I421,'Paramètres'!$A$6:$D$9,4,FALSE),2),0))</f>
        <v/>
      </c>
      <c r="L421" s="15" t="n"/>
      <c r="M421" s="14">
        <f>IF($A421="","",IFERROR(ROUND($J421*$L421,2),0))</f>
        <v/>
      </c>
      <c r="N421" s="14">
        <f>IF($A421="","",IFERROR(ROUND($K421*$L421,2),0))</f>
        <v/>
      </c>
      <c r="O421" s="14">
        <f>IF($A421="","",IFERROR($H421+$J421+$K421,0))</f>
        <v/>
      </c>
      <c r="P421" s="11" t="n"/>
      <c r="Q421" s="22" t="n"/>
      <c r="R421" s="16">
        <f>IF($A421="","",IF($P421="","À attribuer",IF($Q421="","À réclamer","Réclamé")))</f>
        <v/>
      </c>
      <c r="S421" s="16">
        <f>IF($A421="","",IF($D421="","PIÈCE MANQUANTE",IF(COUNTIF($D$6:$D$505,$D421)&gt;1,"DOUBLON","OK")))</f>
        <v/>
      </c>
      <c r="T421" s="14">
        <f>IF($A421="","",IFERROR($O421-($H421+$J421+$K421),0))</f>
        <v/>
      </c>
    </row>
    <row r="422">
      <c r="A422" s="11" t="n"/>
      <c r="B422" s="22" t="n"/>
      <c r="C422" s="11" t="n"/>
      <c r="D422" s="11" t="n"/>
      <c r="E422" s="11" t="n"/>
      <c r="F422" s="11" t="n"/>
      <c r="G422" s="11" t="n"/>
      <c r="H422" s="13" t="n"/>
      <c r="I422" s="11" t="n"/>
      <c r="J422" s="14">
        <f>IF($A422="","",IFERROR(ROUND($H422*VLOOKUP($I422,'Paramètres'!$A$6:$D$9,3,FALSE),2),0))</f>
        <v/>
      </c>
      <c r="K422" s="14">
        <f>IF($A422="","",IFERROR(ROUND($H422*VLOOKUP($I422,'Paramètres'!$A$6:$D$9,4,FALSE),2),0))</f>
        <v/>
      </c>
      <c r="L422" s="15" t="n"/>
      <c r="M422" s="14">
        <f>IF($A422="","",IFERROR(ROUND($J422*$L422,2),0))</f>
        <v/>
      </c>
      <c r="N422" s="14">
        <f>IF($A422="","",IFERROR(ROUND($K422*$L422,2),0))</f>
        <v/>
      </c>
      <c r="O422" s="14">
        <f>IF($A422="","",IFERROR($H422+$J422+$K422,0))</f>
        <v/>
      </c>
      <c r="P422" s="11" t="n"/>
      <c r="Q422" s="22" t="n"/>
      <c r="R422" s="16">
        <f>IF($A422="","",IF($P422="","À attribuer",IF($Q422="","À réclamer","Réclamé")))</f>
        <v/>
      </c>
      <c r="S422" s="16">
        <f>IF($A422="","",IF($D422="","PIÈCE MANQUANTE",IF(COUNTIF($D$6:$D$505,$D422)&gt;1,"DOUBLON","OK")))</f>
        <v/>
      </c>
      <c r="T422" s="14">
        <f>IF($A422="","",IFERROR($O422-($H422+$J422+$K422),0))</f>
        <v/>
      </c>
    </row>
    <row r="423">
      <c r="A423" s="11" t="n"/>
      <c r="B423" s="22" t="n"/>
      <c r="C423" s="11" t="n"/>
      <c r="D423" s="11" t="n"/>
      <c r="E423" s="11" t="n"/>
      <c r="F423" s="11" t="n"/>
      <c r="G423" s="11" t="n"/>
      <c r="H423" s="13" t="n"/>
      <c r="I423" s="11" t="n"/>
      <c r="J423" s="14">
        <f>IF($A423="","",IFERROR(ROUND($H423*VLOOKUP($I423,'Paramètres'!$A$6:$D$9,3,FALSE),2),0))</f>
        <v/>
      </c>
      <c r="K423" s="14">
        <f>IF($A423="","",IFERROR(ROUND($H423*VLOOKUP($I423,'Paramètres'!$A$6:$D$9,4,FALSE),2),0))</f>
        <v/>
      </c>
      <c r="L423" s="15" t="n"/>
      <c r="M423" s="14">
        <f>IF($A423="","",IFERROR(ROUND($J423*$L423,2),0))</f>
        <v/>
      </c>
      <c r="N423" s="14">
        <f>IF($A423="","",IFERROR(ROUND($K423*$L423,2),0))</f>
        <v/>
      </c>
      <c r="O423" s="14">
        <f>IF($A423="","",IFERROR($H423+$J423+$K423,0))</f>
        <v/>
      </c>
      <c r="P423" s="11" t="n"/>
      <c r="Q423" s="22" t="n"/>
      <c r="R423" s="16">
        <f>IF($A423="","",IF($P423="","À attribuer",IF($Q423="","À réclamer","Réclamé")))</f>
        <v/>
      </c>
      <c r="S423" s="16">
        <f>IF($A423="","",IF($D423="","PIÈCE MANQUANTE",IF(COUNTIF($D$6:$D$505,$D423)&gt;1,"DOUBLON","OK")))</f>
        <v/>
      </c>
      <c r="T423" s="14">
        <f>IF($A423="","",IFERROR($O423-($H423+$J423+$K423),0))</f>
        <v/>
      </c>
    </row>
    <row r="424">
      <c r="A424" s="11" t="n"/>
      <c r="B424" s="22" t="n"/>
      <c r="C424" s="11" t="n"/>
      <c r="D424" s="11" t="n"/>
      <c r="E424" s="11" t="n"/>
      <c r="F424" s="11" t="n"/>
      <c r="G424" s="11" t="n"/>
      <c r="H424" s="13" t="n"/>
      <c r="I424" s="11" t="n"/>
      <c r="J424" s="14">
        <f>IF($A424="","",IFERROR(ROUND($H424*VLOOKUP($I424,'Paramètres'!$A$6:$D$9,3,FALSE),2),0))</f>
        <v/>
      </c>
      <c r="K424" s="14">
        <f>IF($A424="","",IFERROR(ROUND($H424*VLOOKUP($I424,'Paramètres'!$A$6:$D$9,4,FALSE),2),0))</f>
        <v/>
      </c>
      <c r="L424" s="15" t="n"/>
      <c r="M424" s="14">
        <f>IF($A424="","",IFERROR(ROUND($J424*$L424,2),0))</f>
        <v/>
      </c>
      <c r="N424" s="14">
        <f>IF($A424="","",IFERROR(ROUND($K424*$L424,2),0))</f>
        <v/>
      </c>
      <c r="O424" s="14">
        <f>IF($A424="","",IFERROR($H424+$J424+$K424,0))</f>
        <v/>
      </c>
      <c r="P424" s="11" t="n"/>
      <c r="Q424" s="22" t="n"/>
      <c r="R424" s="16">
        <f>IF($A424="","",IF($P424="","À attribuer",IF($Q424="","À réclamer","Réclamé")))</f>
        <v/>
      </c>
      <c r="S424" s="16">
        <f>IF($A424="","",IF($D424="","PIÈCE MANQUANTE",IF(COUNTIF($D$6:$D$505,$D424)&gt;1,"DOUBLON","OK")))</f>
        <v/>
      </c>
      <c r="T424" s="14">
        <f>IF($A424="","",IFERROR($O424-($H424+$J424+$K424),0))</f>
        <v/>
      </c>
    </row>
    <row r="425">
      <c r="A425" s="11" t="n"/>
      <c r="B425" s="22" t="n"/>
      <c r="C425" s="11" t="n"/>
      <c r="D425" s="11" t="n"/>
      <c r="E425" s="11" t="n"/>
      <c r="F425" s="11" t="n"/>
      <c r="G425" s="11" t="n"/>
      <c r="H425" s="13" t="n"/>
      <c r="I425" s="11" t="n"/>
      <c r="J425" s="14">
        <f>IF($A425="","",IFERROR(ROUND($H425*VLOOKUP($I425,'Paramètres'!$A$6:$D$9,3,FALSE),2),0))</f>
        <v/>
      </c>
      <c r="K425" s="14">
        <f>IF($A425="","",IFERROR(ROUND($H425*VLOOKUP($I425,'Paramètres'!$A$6:$D$9,4,FALSE),2),0))</f>
        <v/>
      </c>
      <c r="L425" s="15" t="n"/>
      <c r="M425" s="14">
        <f>IF($A425="","",IFERROR(ROUND($J425*$L425,2),0))</f>
        <v/>
      </c>
      <c r="N425" s="14">
        <f>IF($A425="","",IFERROR(ROUND($K425*$L425,2),0))</f>
        <v/>
      </c>
      <c r="O425" s="14">
        <f>IF($A425="","",IFERROR($H425+$J425+$K425,0))</f>
        <v/>
      </c>
      <c r="P425" s="11" t="n"/>
      <c r="Q425" s="22" t="n"/>
      <c r="R425" s="16">
        <f>IF($A425="","",IF($P425="","À attribuer",IF($Q425="","À réclamer","Réclamé")))</f>
        <v/>
      </c>
      <c r="S425" s="16">
        <f>IF($A425="","",IF($D425="","PIÈCE MANQUANTE",IF(COUNTIF($D$6:$D$505,$D425)&gt;1,"DOUBLON","OK")))</f>
        <v/>
      </c>
      <c r="T425" s="14">
        <f>IF($A425="","",IFERROR($O425-($H425+$J425+$K425),0))</f>
        <v/>
      </c>
    </row>
    <row r="426">
      <c r="A426" s="11" t="n"/>
      <c r="B426" s="22" t="n"/>
      <c r="C426" s="11" t="n"/>
      <c r="D426" s="11" t="n"/>
      <c r="E426" s="11" t="n"/>
      <c r="F426" s="11" t="n"/>
      <c r="G426" s="11" t="n"/>
      <c r="H426" s="13" t="n"/>
      <c r="I426" s="11" t="n"/>
      <c r="J426" s="14">
        <f>IF($A426="","",IFERROR(ROUND($H426*VLOOKUP($I426,'Paramètres'!$A$6:$D$9,3,FALSE),2),0))</f>
        <v/>
      </c>
      <c r="K426" s="14">
        <f>IF($A426="","",IFERROR(ROUND($H426*VLOOKUP($I426,'Paramètres'!$A$6:$D$9,4,FALSE),2),0))</f>
        <v/>
      </c>
      <c r="L426" s="15" t="n"/>
      <c r="M426" s="14">
        <f>IF($A426="","",IFERROR(ROUND($J426*$L426,2),0))</f>
        <v/>
      </c>
      <c r="N426" s="14">
        <f>IF($A426="","",IFERROR(ROUND($K426*$L426,2),0))</f>
        <v/>
      </c>
      <c r="O426" s="14">
        <f>IF($A426="","",IFERROR($H426+$J426+$K426,0))</f>
        <v/>
      </c>
      <c r="P426" s="11" t="n"/>
      <c r="Q426" s="22" t="n"/>
      <c r="R426" s="16">
        <f>IF($A426="","",IF($P426="","À attribuer",IF($Q426="","À réclamer","Réclamé")))</f>
        <v/>
      </c>
      <c r="S426" s="16">
        <f>IF($A426="","",IF($D426="","PIÈCE MANQUANTE",IF(COUNTIF($D$6:$D$505,$D426)&gt;1,"DOUBLON","OK")))</f>
        <v/>
      </c>
      <c r="T426" s="14">
        <f>IF($A426="","",IFERROR($O426-($H426+$J426+$K426),0))</f>
        <v/>
      </c>
    </row>
    <row r="427">
      <c r="A427" s="11" t="n"/>
      <c r="B427" s="22" t="n"/>
      <c r="C427" s="11" t="n"/>
      <c r="D427" s="11" t="n"/>
      <c r="E427" s="11" t="n"/>
      <c r="F427" s="11" t="n"/>
      <c r="G427" s="11" t="n"/>
      <c r="H427" s="13" t="n"/>
      <c r="I427" s="11" t="n"/>
      <c r="J427" s="14">
        <f>IF($A427="","",IFERROR(ROUND($H427*VLOOKUP($I427,'Paramètres'!$A$6:$D$9,3,FALSE),2),0))</f>
        <v/>
      </c>
      <c r="K427" s="14">
        <f>IF($A427="","",IFERROR(ROUND($H427*VLOOKUP($I427,'Paramètres'!$A$6:$D$9,4,FALSE),2),0))</f>
        <v/>
      </c>
      <c r="L427" s="15" t="n"/>
      <c r="M427" s="14">
        <f>IF($A427="","",IFERROR(ROUND($J427*$L427,2),0))</f>
        <v/>
      </c>
      <c r="N427" s="14">
        <f>IF($A427="","",IFERROR(ROUND($K427*$L427,2),0))</f>
        <v/>
      </c>
      <c r="O427" s="14">
        <f>IF($A427="","",IFERROR($H427+$J427+$K427,0))</f>
        <v/>
      </c>
      <c r="P427" s="11" t="n"/>
      <c r="Q427" s="22" t="n"/>
      <c r="R427" s="16">
        <f>IF($A427="","",IF($P427="","À attribuer",IF($Q427="","À réclamer","Réclamé")))</f>
        <v/>
      </c>
      <c r="S427" s="16">
        <f>IF($A427="","",IF($D427="","PIÈCE MANQUANTE",IF(COUNTIF($D$6:$D$505,$D427)&gt;1,"DOUBLON","OK")))</f>
        <v/>
      </c>
      <c r="T427" s="14">
        <f>IF($A427="","",IFERROR($O427-($H427+$J427+$K427),0))</f>
        <v/>
      </c>
    </row>
    <row r="428">
      <c r="A428" s="11" t="n"/>
      <c r="B428" s="22" t="n"/>
      <c r="C428" s="11" t="n"/>
      <c r="D428" s="11" t="n"/>
      <c r="E428" s="11" t="n"/>
      <c r="F428" s="11" t="n"/>
      <c r="G428" s="11" t="n"/>
      <c r="H428" s="13" t="n"/>
      <c r="I428" s="11" t="n"/>
      <c r="J428" s="14">
        <f>IF($A428="","",IFERROR(ROUND($H428*VLOOKUP($I428,'Paramètres'!$A$6:$D$9,3,FALSE),2),0))</f>
        <v/>
      </c>
      <c r="K428" s="14">
        <f>IF($A428="","",IFERROR(ROUND($H428*VLOOKUP($I428,'Paramètres'!$A$6:$D$9,4,FALSE),2),0))</f>
        <v/>
      </c>
      <c r="L428" s="15" t="n"/>
      <c r="M428" s="14">
        <f>IF($A428="","",IFERROR(ROUND($J428*$L428,2),0))</f>
        <v/>
      </c>
      <c r="N428" s="14">
        <f>IF($A428="","",IFERROR(ROUND($K428*$L428,2),0))</f>
        <v/>
      </c>
      <c r="O428" s="14">
        <f>IF($A428="","",IFERROR($H428+$J428+$K428,0))</f>
        <v/>
      </c>
      <c r="P428" s="11" t="n"/>
      <c r="Q428" s="22" t="n"/>
      <c r="R428" s="16">
        <f>IF($A428="","",IF($P428="","À attribuer",IF($Q428="","À réclamer","Réclamé")))</f>
        <v/>
      </c>
      <c r="S428" s="16">
        <f>IF($A428="","",IF($D428="","PIÈCE MANQUANTE",IF(COUNTIF($D$6:$D$505,$D428)&gt;1,"DOUBLON","OK")))</f>
        <v/>
      </c>
      <c r="T428" s="14">
        <f>IF($A428="","",IFERROR($O428-($H428+$J428+$K428),0))</f>
        <v/>
      </c>
    </row>
    <row r="429">
      <c r="A429" s="11" t="n"/>
      <c r="B429" s="22" t="n"/>
      <c r="C429" s="11" t="n"/>
      <c r="D429" s="11" t="n"/>
      <c r="E429" s="11" t="n"/>
      <c r="F429" s="11" t="n"/>
      <c r="G429" s="11" t="n"/>
      <c r="H429" s="13" t="n"/>
      <c r="I429" s="11" t="n"/>
      <c r="J429" s="14">
        <f>IF($A429="","",IFERROR(ROUND($H429*VLOOKUP($I429,'Paramètres'!$A$6:$D$9,3,FALSE),2),0))</f>
        <v/>
      </c>
      <c r="K429" s="14">
        <f>IF($A429="","",IFERROR(ROUND($H429*VLOOKUP($I429,'Paramètres'!$A$6:$D$9,4,FALSE),2),0))</f>
        <v/>
      </c>
      <c r="L429" s="15" t="n"/>
      <c r="M429" s="14">
        <f>IF($A429="","",IFERROR(ROUND($J429*$L429,2),0))</f>
        <v/>
      </c>
      <c r="N429" s="14">
        <f>IF($A429="","",IFERROR(ROUND($K429*$L429,2),0))</f>
        <v/>
      </c>
      <c r="O429" s="14">
        <f>IF($A429="","",IFERROR($H429+$J429+$K429,0))</f>
        <v/>
      </c>
      <c r="P429" s="11" t="n"/>
      <c r="Q429" s="22" t="n"/>
      <c r="R429" s="16">
        <f>IF($A429="","",IF($P429="","À attribuer",IF($Q429="","À réclamer","Réclamé")))</f>
        <v/>
      </c>
      <c r="S429" s="16">
        <f>IF($A429="","",IF($D429="","PIÈCE MANQUANTE",IF(COUNTIF($D$6:$D$505,$D429)&gt;1,"DOUBLON","OK")))</f>
        <v/>
      </c>
      <c r="T429" s="14">
        <f>IF($A429="","",IFERROR($O429-($H429+$J429+$K429),0))</f>
        <v/>
      </c>
    </row>
    <row r="430">
      <c r="A430" s="11" t="n"/>
      <c r="B430" s="22" t="n"/>
      <c r="C430" s="11" t="n"/>
      <c r="D430" s="11" t="n"/>
      <c r="E430" s="11" t="n"/>
      <c r="F430" s="11" t="n"/>
      <c r="G430" s="11" t="n"/>
      <c r="H430" s="13" t="n"/>
      <c r="I430" s="11" t="n"/>
      <c r="J430" s="14">
        <f>IF($A430="","",IFERROR(ROUND($H430*VLOOKUP($I430,'Paramètres'!$A$6:$D$9,3,FALSE),2),0))</f>
        <v/>
      </c>
      <c r="K430" s="14">
        <f>IF($A430="","",IFERROR(ROUND($H430*VLOOKUP($I430,'Paramètres'!$A$6:$D$9,4,FALSE),2),0))</f>
        <v/>
      </c>
      <c r="L430" s="15" t="n"/>
      <c r="M430" s="14">
        <f>IF($A430="","",IFERROR(ROUND($J430*$L430,2),0))</f>
        <v/>
      </c>
      <c r="N430" s="14">
        <f>IF($A430="","",IFERROR(ROUND($K430*$L430,2),0))</f>
        <v/>
      </c>
      <c r="O430" s="14">
        <f>IF($A430="","",IFERROR($H430+$J430+$K430,0))</f>
        <v/>
      </c>
      <c r="P430" s="11" t="n"/>
      <c r="Q430" s="22" t="n"/>
      <c r="R430" s="16">
        <f>IF($A430="","",IF($P430="","À attribuer",IF($Q430="","À réclamer","Réclamé")))</f>
        <v/>
      </c>
      <c r="S430" s="16">
        <f>IF($A430="","",IF($D430="","PIÈCE MANQUANTE",IF(COUNTIF($D$6:$D$505,$D430)&gt;1,"DOUBLON","OK")))</f>
        <v/>
      </c>
      <c r="T430" s="14">
        <f>IF($A430="","",IFERROR($O430-($H430+$J430+$K430),0))</f>
        <v/>
      </c>
    </row>
    <row r="431">
      <c r="A431" s="11" t="n"/>
      <c r="B431" s="22" t="n"/>
      <c r="C431" s="11" t="n"/>
      <c r="D431" s="11" t="n"/>
      <c r="E431" s="11" t="n"/>
      <c r="F431" s="11" t="n"/>
      <c r="G431" s="11" t="n"/>
      <c r="H431" s="13" t="n"/>
      <c r="I431" s="11" t="n"/>
      <c r="J431" s="14">
        <f>IF($A431="","",IFERROR(ROUND($H431*VLOOKUP($I431,'Paramètres'!$A$6:$D$9,3,FALSE),2),0))</f>
        <v/>
      </c>
      <c r="K431" s="14">
        <f>IF($A431="","",IFERROR(ROUND($H431*VLOOKUP($I431,'Paramètres'!$A$6:$D$9,4,FALSE),2),0))</f>
        <v/>
      </c>
      <c r="L431" s="15" t="n"/>
      <c r="M431" s="14">
        <f>IF($A431="","",IFERROR(ROUND($J431*$L431,2),0))</f>
        <v/>
      </c>
      <c r="N431" s="14">
        <f>IF($A431="","",IFERROR(ROUND($K431*$L431,2),0))</f>
        <v/>
      </c>
      <c r="O431" s="14">
        <f>IF($A431="","",IFERROR($H431+$J431+$K431,0))</f>
        <v/>
      </c>
      <c r="P431" s="11" t="n"/>
      <c r="Q431" s="22" t="n"/>
      <c r="R431" s="16">
        <f>IF($A431="","",IF($P431="","À attribuer",IF($Q431="","À réclamer","Réclamé")))</f>
        <v/>
      </c>
      <c r="S431" s="16">
        <f>IF($A431="","",IF($D431="","PIÈCE MANQUANTE",IF(COUNTIF($D$6:$D$505,$D431)&gt;1,"DOUBLON","OK")))</f>
        <v/>
      </c>
      <c r="T431" s="14">
        <f>IF($A431="","",IFERROR($O431-($H431+$J431+$K431),0))</f>
        <v/>
      </c>
    </row>
    <row r="432">
      <c r="A432" s="11" t="n"/>
      <c r="B432" s="22" t="n"/>
      <c r="C432" s="11" t="n"/>
      <c r="D432" s="11" t="n"/>
      <c r="E432" s="11" t="n"/>
      <c r="F432" s="11" t="n"/>
      <c r="G432" s="11" t="n"/>
      <c r="H432" s="13" t="n"/>
      <c r="I432" s="11" t="n"/>
      <c r="J432" s="14">
        <f>IF($A432="","",IFERROR(ROUND($H432*VLOOKUP($I432,'Paramètres'!$A$6:$D$9,3,FALSE),2),0))</f>
        <v/>
      </c>
      <c r="K432" s="14">
        <f>IF($A432="","",IFERROR(ROUND($H432*VLOOKUP($I432,'Paramètres'!$A$6:$D$9,4,FALSE),2),0))</f>
        <v/>
      </c>
      <c r="L432" s="15" t="n"/>
      <c r="M432" s="14">
        <f>IF($A432="","",IFERROR(ROUND($J432*$L432,2),0))</f>
        <v/>
      </c>
      <c r="N432" s="14">
        <f>IF($A432="","",IFERROR(ROUND($K432*$L432,2),0))</f>
        <v/>
      </c>
      <c r="O432" s="14">
        <f>IF($A432="","",IFERROR($H432+$J432+$K432,0))</f>
        <v/>
      </c>
      <c r="P432" s="11" t="n"/>
      <c r="Q432" s="22" t="n"/>
      <c r="R432" s="16">
        <f>IF($A432="","",IF($P432="","À attribuer",IF($Q432="","À réclamer","Réclamé")))</f>
        <v/>
      </c>
      <c r="S432" s="16">
        <f>IF($A432="","",IF($D432="","PIÈCE MANQUANTE",IF(COUNTIF($D$6:$D$505,$D432)&gt;1,"DOUBLON","OK")))</f>
        <v/>
      </c>
      <c r="T432" s="14">
        <f>IF($A432="","",IFERROR($O432-($H432+$J432+$K432),0))</f>
        <v/>
      </c>
    </row>
    <row r="433">
      <c r="A433" s="11" t="n"/>
      <c r="B433" s="22" t="n"/>
      <c r="C433" s="11" t="n"/>
      <c r="D433" s="11" t="n"/>
      <c r="E433" s="11" t="n"/>
      <c r="F433" s="11" t="n"/>
      <c r="G433" s="11" t="n"/>
      <c r="H433" s="13" t="n"/>
      <c r="I433" s="11" t="n"/>
      <c r="J433" s="14">
        <f>IF($A433="","",IFERROR(ROUND($H433*VLOOKUP($I433,'Paramètres'!$A$6:$D$9,3,FALSE),2),0))</f>
        <v/>
      </c>
      <c r="K433" s="14">
        <f>IF($A433="","",IFERROR(ROUND($H433*VLOOKUP($I433,'Paramètres'!$A$6:$D$9,4,FALSE),2),0))</f>
        <v/>
      </c>
      <c r="L433" s="15" t="n"/>
      <c r="M433" s="14">
        <f>IF($A433="","",IFERROR(ROUND($J433*$L433,2),0))</f>
        <v/>
      </c>
      <c r="N433" s="14">
        <f>IF($A433="","",IFERROR(ROUND($K433*$L433,2),0))</f>
        <v/>
      </c>
      <c r="O433" s="14">
        <f>IF($A433="","",IFERROR($H433+$J433+$K433,0))</f>
        <v/>
      </c>
      <c r="P433" s="11" t="n"/>
      <c r="Q433" s="22" t="n"/>
      <c r="R433" s="16">
        <f>IF($A433="","",IF($P433="","À attribuer",IF($Q433="","À réclamer","Réclamé")))</f>
        <v/>
      </c>
      <c r="S433" s="16">
        <f>IF($A433="","",IF($D433="","PIÈCE MANQUANTE",IF(COUNTIF($D$6:$D$505,$D433)&gt;1,"DOUBLON","OK")))</f>
        <v/>
      </c>
      <c r="T433" s="14">
        <f>IF($A433="","",IFERROR($O433-($H433+$J433+$K433),0))</f>
        <v/>
      </c>
    </row>
    <row r="434">
      <c r="A434" s="11" t="n"/>
      <c r="B434" s="22" t="n"/>
      <c r="C434" s="11" t="n"/>
      <c r="D434" s="11" t="n"/>
      <c r="E434" s="11" t="n"/>
      <c r="F434" s="11" t="n"/>
      <c r="G434" s="11" t="n"/>
      <c r="H434" s="13" t="n"/>
      <c r="I434" s="11" t="n"/>
      <c r="J434" s="14">
        <f>IF($A434="","",IFERROR(ROUND($H434*VLOOKUP($I434,'Paramètres'!$A$6:$D$9,3,FALSE),2),0))</f>
        <v/>
      </c>
      <c r="K434" s="14">
        <f>IF($A434="","",IFERROR(ROUND($H434*VLOOKUP($I434,'Paramètres'!$A$6:$D$9,4,FALSE),2),0))</f>
        <v/>
      </c>
      <c r="L434" s="15" t="n"/>
      <c r="M434" s="14">
        <f>IF($A434="","",IFERROR(ROUND($J434*$L434,2),0))</f>
        <v/>
      </c>
      <c r="N434" s="14">
        <f>IF($A434="","",IFERROR(ROUND($K434*$L434,2),0))</f>
        <v/>
      </c>
      <c r="O434" s="14">
        <f>IF($A434="","",IFERROR($H434+$J434+$K434,0))</f>
        <v/>
      </c>
      <c r="P434" s="11" t="n"/>
      <c r="Q434" s="22" t="n"/>
      <c r="R434" s="16">
        <f>IF($A434="","",IF($P434="","À attribuer",IF($Q434="","À réclamer","Réclamé")))</f>
        <v/>
      </c>
      <c r="S434" s="16">
        <f>IF($A434="","",IF($D434="","PIÈCE MANQUANTE",IF(COUNTIF($D$6:$D$505,$D434)&gt;1,"DOUBLON","OK")))</f>
        <v/>
      </c>
      <c r="T434" s="14">
        <f>IF($A434="","",IFERROR($O434-($H434+$J434+$K434),0))</f>
        <v/>
      </c>
    </row>
    <row r="435">
      <c r="A435" s="11" t="n"/>
      <c r="B435" s="22" t="n"/>
      <c r="C435" s="11" t="n"/>
      <c r="D435" s="11" t="n"/>
      <c r="E435" s="11" t="n"/>
      <c r="F435" s="11" t="n"/>
      <c r="G435" s="11" t="n"/>
      <c r="H435" s="13" t="n"/>
      <c r="I435" s="11" t="n"/>
      <c r="J435" s="14">
        <f>IF($A435="","",IFERROR(ROUND($H435*VLOOKUP($I435,'Paramètres'!$A$6:$D$9,3,FALSE),2),0))</f>
        <v/>
      </c>
      <c r="K435" s="14">
        <f>IF($A435="","",IFERROR(ROUND($H435*VLOOKUP($I435,'Paramètres'!$A$6:$D$9,4,FALSE),2),0))</f>
        <v/>
      </c>
      <c r="L435" s="15" t="n"/>
      <c r="M435" s="14">
        <f>IF($A435="","",IFERROR(ROUND($J435*$L435,2),0))</f>
        <v/>
      </c>
      <c r="N435" s="14">
        <f>IF($A435="","",IFERROR(ROUND($K435*$L435,2),0))</f>
        <v/>
      </c>
      <c r="O435" s="14">
        <f>IF($A435="","",IFERROR($H435+$J435+$K435,0))</f>
        <v/>
      </c>
      <c r="P435" s="11" t="n"/>
      <c r="Q435" s="22" t="n"/>
      <c r="R435" s="16">
        <f>IF($A435="","",IF($P435="","À attribuer",IF($Q435="","À réclamer","Réclamé")))</f>
        <v/>
      </c>
      <c r="S435" s="16">
        <f>IF($A435="","",IF($D435="","PIÈCE MANQUANTE",IF(COUNTIF($D$6:$D$505,$D435)&gt;1,"DOUBLON","OK")))</f>
        <v/>
      </c>
      <c r="T435" s="14">
        <f>IF($A435="","",IFERROR($O435-($H435+$J435+$K435),0))</f>
        <v/>
      </c>
    </row>
    <row r="436">
      <c r="A436" s="11" t="n"/>
      <c r="B436" s="22" t="n"/>
      <c r="C436" s="11" t="n"/>
      <c r="D436" s="11" t="n"/>
      <c r="E436" s="11" t="n"/>
      <c r="F436" s="11" t="n"/>
      <c r="G436" s="11" t="n"/>
      <c r="H436" s="13" t="n"/>
      <c r="I436" s="11" t="n"/>
      <c r="J436" s="14">
        <f>IF($A436="","",IFERROR(ROUND($H436*VLOOKUP($I436,'Paramètres'!$A$6:$D$9,3,FALSE),2),0))</f>
        <v/>
      </c>
      <c r="K436" s="14">
        <f>IF($A436="","",IFERROR(ROUND($H436*VLOOKUP($I436,'Paramètres'!$A$6:$D$9,4,FALSE),2),0))</f>
        <v/>
      </c>
      <c r="L436" s="15" t="n"/>
      <c r="M436" s="14">
        <f>IF($A436="","",IFERROR(ROUND($J436*$L436,2),0))</f>
        <v/>
      </c>
      <c r="N436" s="14">
        <f>IF($A436="","",IFERROR(ROUND($K436*$L436,2),0))</f>
        <v/>
      </c>
      <c r="O436" s="14">
        <f>IF($A436="","",IFERROR($H436+$J436+$K436,0))</f>
        <v/>
      </c>
      <c r="P436" s="11" t="n"/>
      <c r="Q436" s="22" t="n"/>
      <c r="R436" s="16">
        <f>IF($A436="","",IF($P436="","À attribuer",IF($Q436="","À réclamer","Réclamé")))</f>
        <v/>
      </c>
      <c r="S436" s="16">
        <f>IF($A436="","",IF($D436="","PIÈCE MANQUANTE",IF(COUNTIF($D$6:$D$505,$D436)&gt;1,"DOUBLON","OK")))</f>
        <v/>
      </c>
      <c r="T436" s="14">
        <f>IF($A436="","",IFERROR($O436-($H436+$J436+$K436),0))</f>
        <v/>
      </c>
    </row>
    <row r="437">
      <c r="A437" s="11" t="n"/>
      <c r="B437" s="22" t="n"/>
      <c r="C437" s="11" t="n"/>
      <c r="D437" s="11" t="n"/>
      <c r="E437" s="11" t="n"/>
      <c r="F437" s="11" t="n"/>
      <c r="G437" s="11" t="n"/>
      <c r="H437" s="13" t="n"/>
      <c r="I437" s="11" t="n"/>
      <c r="J437" s="14">
        <f>IF($A437="","",IFERROR(ROUND($H437*VLOOKUP($I437,'Paramètres'!$A$6:$D$9,3,FALSE),2),0))</f>
        <v/>
      </c>
      <c r="K437" s="14">
        <f>IF($A437="","",IFERROR(ROUND($H437*VLOOKUP($I437,'Paramètres'!$A$6:$D$9,4,FALSE),2),0))</f>
        <v/>
      </c>
      <c r="L437" s="15" t="n"/>
      <c r="M437" s="14">
        <f>IF($A437="","",IFERROR(ROUND($J437*$L437,2),0))</f>
        <v/>
      </c>
      <c r="N437" s="14">
        <f>IF($A437="","",IFERROR(ROUND($K437*$L437,2),0))</f>
        <v/>
      </c>
      <c r="O437" s="14">
        <f>IF($A437="","",IFERROR($H437+$J437+$K437,0))</f>
        <v/>
      </c>
      <c r="P437" s="11" t="n"/>
      <c r="Q437" s="22" t="n"/>
      <c r="R437" s="16">
        <f>IF($A437="","",IF($P437="","À attribuer",IF($Q437="","À réclamer","Réclamé")))</f>
        <v/>
      </c>
      <c r="S437" s="16">
        <f>IF($A437="","",IF($D437="","PIÈCE MANQUANTE",IF(COUNTIF($D$6:$D$505,$D437)&gt;1,"DOUBLON","OK")))</f>
        <v/>
      </c>
      <c r="T437" s="14">
        <f>IF($A437="","",IFERROR($O437-($H437+$J437+$K437),0))</f>
        <v/>
      </c>
    </row>
    <row r="438">
      <c r="A438" s="11" t="n"/>
      <c r="B438" s="22" t="n"/>
      <c r="C438" s="11" t="n"/>
      <c r="D438" s="11" t="n"/>
      <c r="E438" s="11" t="n"/>
      <c r="F438" s="11" t="n"/>
      <c r="G438" s="11" t="n"/>
      <c r="H438" s="13" t="n"/>
      <c r="I438" s="11" t="n"/>
      <c r="J438" s="14">
        <f>IF($A438="","",IFERROR(ROUND($H438*VLOOKUP($I438,'Paramètres'!$A$6:$D$9,3,FALSE),2),0))</f>
        <v/>
      </c>
      <c r="K438" s="14">
        <f>IF($A438="","",IFERROR(ROUND($H438*VLOOKUP($I438,'Paramètres'!$A$6:$D$9,4,FALSE),2),0))</f>
        <v/>
      </c>
      <c r="L438" s="15" t="n"/>
      <c r="M438" s="14">
        <f>IF($A438="","",IFERROR(ROUND($J438*$L438,2),0))</f>
        <v/>
      </c>
      <c r="N438" s="14">
        <f>IF($A438="","",IFERROR(ROUND($K438*$L438,2),0))</f>
        <v/>
      </c>
      <c r="O438" s="14">
        <f>IF($A438="","",IFERROR($H438+$J438+$K438,0))</f>
        <v/>
      </c>
      <c r="P438" s="11" t="n"/>
      <c r="Q438" s="22" t="n"/>
      <c r="R438" s="16">
        <f>IF($A438="","",IF($P438="","À attribuer",IF($Q438="","À réclamer","Réclamé")))</f>
        <v/>
      </c>
      <c r="S438" s="16">
        <f>IF($A438="","",IF($D438="","PIÈCE MANQUANTE",IF(COUNTIF($D$6:$D$505,$D438)&gt;1,"DOUBLON","OK")))</f>
        <v/>
      </c>
      <c r="T438" s="14">
        <f>IF($A438="","",IFERROR($O438-($H438+$J438+$K438),0))</f>
        <v/>
      </c>
    </row>
    <row r="439">
      <c r="A439" s="11" t="n"/>
      <c r="B439" s="22" t="n"/>
      <c r="C439" s="11" t="n"/>
      <c r="D439" s="11" t="n"/>
      <c r="E439" s="11" t="n"/>
      <c r="F439" s="11" t="n"/>
      <c r="G439" s="11" t="n"/>
      <c r="H439" s="13" t="n"/>
      <c r="I439" s="11" t="n"/>
      <c r="J439" s="14">
        <f>IF($A439="","",IFERROR(ROUND($H439*VLOOKUP($I439,'Paramètres'!$A$6:$D$9,3,FALSE),2),0))</f>
        <v/>
      </c>
      <c r="K439" s="14">
        <f>IF($A439="","",IFERROR(ROUND($H439*VLOOKUP($I439,'Paramètres'!$A$6:$D$9,4,FALSE),2),0))</f>
        <v/>
      </c>
      <c r="L439" s="15" t="n"/>
      <c r="M439" s="14">
        <f>IF($A439="","",IFERROR(ROUND($J439*$L439,2),0))</f>
        <v/>
      </c>
      <c r="N439" s="14">
        <f>IF($A439="","",IFERROR(ROUND($K439*$L439,2),0))</f>
        <v/>
      </c>
      <c r="O439" s="14">
        <f>IF($A439="","",IFERROR($H439+$J439+$K439,0))</f>
        <v/>
      </c>
      <c r="P439" s="11" t="n"/>
      <c r="Q439" s="22" t="n"/>
      <c r="R439" s="16">
        <f>IF($A439="","",IF($P439="","À attribuer",IF($Q439="","À réclamer","Réclamé")))</f>
        <v/>
      </c>
      <c r="S439" s="16">
        <f>IF($A439="","",IF($D439="","PIÈCE MANQUANTE",IF(COUNTIF($D$6:$D$505,$D439)&gt;1,"DOUBLON","OK")))</f>
        <v/>
      </c>
      <c r="T439" s="14">
        <f>IF($A439="","",IFERROR($O439-($H439+$J439+$K439),0))</f>
        <v/>
      </c>
    </row>
    <row r="440">
      <c r="A440" s="11" t="n"/>
      <c r="B440" s="22" t="n"/>
      <c r="C440" s="11" t="n"/>
      <c r="D440" s="11" t="n"/>
      <c r="E440" s="11" t="n"/>
      <c r="F440" s="11" t="n"/>
      <c r="G440" s="11" t="n"/>
      <c r="H440" s="13" t="n"/>
      <c r="I440" s="11" t="n"/>
      <c r="J440" s="14">
        <f>IF($A440="","",IFERROR(ROUND($H440*VLOOKUP($I440,'Paramètres'!$A$6:$D$9,3,FALSE),2),0))</f>
        <v/>
      </c>
      <c r="K440" s="14">
        <f>IF($A440="","",IFERROR(ROUND($H440*VLOOKUP($I440,'Paramètres'!$A$6:$D$9,4,FALSE),2),0))</f>
        <v/>
      </c>
      <c r="L440" s="15" t="n"/>
      <c r="M440" s="14">
        <f>IF($A440="","",IFERROR(ROUND($J440*$L440,2),0))</f>
        <v/>
      </c>
      <c r="N440" s="14">
        <f>IF($A440="","",IFERROR(ROUND($K440*$L440,2),0))</f>
        <v/>
      </c>
      <c r="O440" s="14">
        <f>IF($A440="","",IFERROR($H440+$J440+$K440,0))</f>
        <v/>
      </c>
      <c r="P440" s="11" t="n"/>
      <c r="Q440" s="22" t="n"/>
      <c r="R440" s="16">
        <f>IF($A440="","",IF($P440="","À attribuer",IF($Q440="","À réclamer","Réclamé")))</f>
        <v/>
      </c>
      <c r="S440" s="16">
        <f>IF($A440="","",IF($D440="","PIÈCE MANQUANTE",IF(COUNTIF($D$6:$D$505,$D440)&gt;1,"DOUBLON","OK")))</f>
        <v/>
      </c>
      <c r="T440" s="14">
        <f>IF($A440="","",IFERROR($O440-($H440+$J440+$K440),0))</f>
        <v/>
      </c>
    </row>
    <row r="441">
      <c r="A441" s="11" t="n"/>
      <c r="B441" s="22" t="n"/>
      <c r="C441" s="11" t="n"/>
      <c r="D441" s="11" t="n"/>
      <c r="E441" s="11" t="n"/>
      <c r="F441" s="11" t="n"/>
      <c r="G441" s="11" t="n"/>
      <c r="H441" s="13" t="n"/>
      <c r="I441" s="11" t="n"/>
      <c r="J441" s="14">
        <f>IF($A441="","",IFERROR(ROUND($H441*VLOOKUP($I441,'Paramètres'!$A$6:$D$9,3,FALSE),2),0))</f>
        <v/>
      </c>
      <c r="K441" s="14">
        <f>IF($A441="","",IFERROR(ROUND($H441*VLOOKUP($I441,'Paramètres'!$A$6:$D$9,4,FALSE),2),0))</f>
        <v/>
      </c>
      <c r="L441" s="15" t="n"/>
      <c r="M441" s="14">
        <f>IF($A441="","",IFERROR(ROUND($J441*$L441,2),0))</f>
        <v/>
      </c>
      <c r="N441" s="14">
        <f>IF($A441="","",IFERROR(ROUND($K441*$L441,2),0))</f>
        <v/>
      </c>
      <c r="O441" s="14">
        <f>IF($A441="","",IFERROR($H441+$J441+$K441,0))</f>
        <v/>
      </c>
      <c r="P441" s="11" t="n"/>
      <c r="Q441" s="22" t="n"/>
      <c r="R441" s="16">
        <f>IF($A441="","",IF($P441="","À attribuer",IF($Q441="","À réclamer","Réclamé")))</f>
        <v/>
      </c>
      <c r="S441" s="16">
        <f>IF($A441="","",IF($D441="","PIÈCE MANQUANTE",IF(COUNTIF($D$6:$D$505,$D441)&gt;1,"DOUBLON","OK")))</f>
        <v/>
      </c>
      <c r="T441" s="14">
        <f>IF($A441="","",IFERROR($O441-($H441+$J441+$K441),0))</f>
        <v/>
      </c>
    </row>
    <row r="442">
      <c r="A442" s="11" t="n"/>
      <c r="B442" s="22" t="n"/>
      <c r="C442" s="11" t="n"/>
      <c r="D442" s="11" t="n"/>
      <c r="E442" s="11" t="n"/>
      <c r="F442" s="11" t="n"/>
      <c r="G442" s="11" t="n"/>
      <c r="H442" s="13" t="n"/>
      <c r="I442" s="11" t="n"/>
      <c r="J442" s="14">
        <f>IF($A442="","",IFERROR(ROUND($H442*VLOOKUP($I442,'Paramètres'!$A$6:$D$9,3,FALSE),2),0))</f>
        <v/>
      </c>
      <c r="K442" s="14">
        <f>IF($A442="","",IFERROR(ROUND($H442*VLOOKUP($I442,'Paramètres'!$A$6:$D$9,4,FALSE),2),0))</f>
        <v/>
      </c>
      <c r="L442" s="15" t="n"/>
      <c r="M442" s="14">
        <f>IF($A442="","",IFERROR(ROUND($J442*$L442,2),0))</f>
        <v/>
      </c>
      <c r="N442" s="14">
        <f>IF($A442="","",IFERROR(ROUND($K442*$L442,2),0))</f>
        <v/>
      </c>
      <c r="O442" s="14">
        <f>IF($A442="","",IFERROR($H442+$J442+$K442,0))</f>
        <v/>
      </c>
      <c r="P442" s="11" t="n"/>
      <c r="Q442" s="22" t="n"/>
      <c r="R442" s="16">
        <f>IF($A442="","",IF($P442="","À attribuer",IF($Q442="","À réclamer","Réclamé")))</f>
        <v/>
      </c>
      <c r="S442" s="16">
        <f>IF($A442="","",IF($D442="","PIÈCE MANQUANTE",IF(COUNTIF($D$6:$D$505,$D442)&gt;1,"DOUBLON","OK")))</f>
        <v/>
      </c>
      <c r="T442" s="14">
        <f>IF($A442="","",IFERROR($O442-($H442+$J442+$K442),0))</f>
        <v/>
      </c>
    </row>
    <row r="443">
      <c r="A443" s="11" t="n"/>
      <c r="B443" s="22" t="n"/>
      <c r="C443" s="11" t="n"/>
      <c r="D443" s="11" t="n"/>
      <c r="E443" s="11" t="n"/>
      <c r="F443" s="11" t="n"/>
      <c r="G443" s="11" t="n"/>
      <c r="H443" s="13" t="n"/>
      <c r="I443" s="11" t="n"/>
      <c r="J443" s="14">
        <f>IF($A443="","",IFERROR(ROUND($H443*VLOOKUP($I443,'Paramètres'!$A$6:$D$9,3,FALSE),2),0))</f>
        <v/>
      </c>
      <c r="K443" s="14">
        <f>IF($A443="","",IFERROR(ROUND($H443*VLOOKUP($I443,'Paramètres'!$A$6:$D$9,4,FALSE),2),0))</f>
        <v/>
      </c>
      <c r="L443" s="15" t="n"/>
      <c r="M443" s="14">
        <f>IF($A443="","",IFERROR(ROUND($J443*$L443,2),0))</f>
        <v/>
      </c>
      <c r="N443" s="14">
        <f>IF($A443="","",IFERROR(ROUND($K443*$L443,2),0))</f>
        <v/>
      </c>
      <c r="O443" s="14">
        <f>IF($A443="","",IFERROR($H443+$J443+$K443,0))</f>
        <v/>
      </c>
      <c r="P443" s="11" t="n"/>
      <c r="Q443" s="22" t="n"/>
      <c r="R443" s="16">
        <f>IF($A443="","",IF($P443="","À attribuer",IF($Q443="","À réclamer","Réclamé")))</f>
        <v/>
      </c>
      <c r="S443" s="16">
        <f>IF($A443="","",IF($D443="","PIÈCE MANQUANTE",IF(COUNTIF($D$6:$D$505,$D443)&gt;1,"DOUBLON","OK")))</f>
        <v/>
      </c>
      <c r="T443" s="14">
        <f>IF($A443="","",IFERROR($O443-($H443+$J443+$K443),0))</f>
        <v/>
      </c>
    </row>
    <row r="444">
      <c r="A444" s="11" t="n"/>
      <c r="B444" s="22" t="n"/>
      <c r="C444" s="11" t="n"/>
      <c r="D444" s="11" t="n"/>
      <c r="E444" s="11" t="n"/>
      <c r="F444" s="11" t="n"/>
      <c r="G444" s="11" t="n"/>
      <c r="H444" s="13" t="n"/>
      <c r="I444" s="11" t="n"/>
      <c r="J444" s="14">
        <f>IF($A444="","",IFERROR(ROUND($H444*VLOOKUP($I444,'Paramètres'!$A$6:$D$9,3,FALSE),2),0))</f>
        <v/>
      </c>
      <c r="K444" s="14">
        <f>IF($A444="","",IFERROR(ROUND($H444*VLOOKUP($I444,'Paramètres'!$A$6:$D$9,4,FALSE),2),0))</f>
        <v/>
      </c>
      <c r="L444" s="15" t="n"/>
      <c r="M444" s="14">
        <f>IF($A444="","",IFERROR(ROUND($J444*$L444,2),0))</f>
        <v/>
      </c>
      <c r="N444" s="14">
        <f>IF($A444="","",IFERROR(ROUND($K444*$L444,2),0))</f>
        <v/>
      </c>
      <c r="O444" s="14">
        <f>IF($A444="","",IFERROR($H444+$J444+$K444,0))</f>
        <v/>
      </c>
      <c r="P444" s="11" t="n"/>
      <c r="Q444" s="22" t="n"/>
      <c r="R444" s="16">
        <f>IF($A444="","",IF($P444="","À attribuer",IF($Q444="","À réclamer","Réclamé")))</f>
        <v/>
      </c>
      <c r="S444" s="16">
        <f>IF($A444="","",IF($D444="","PIÈCE MANQUANTE",IF(COUNTIF($D$6:$D$505,$D444)&gt;1,"DOUBLON","OK")))</f>
        <v/>
      </c>
      <c r="T444" s="14">
        <f>IF($A444="","",IFERROR($O444-($H444+$J444+$K444),0))</f>
        <v/>
      </c>
    </row>
    <row r="445">
      <c r="A445" s="11" t="n"/>
      <c r="B445" s="22" t="n"/>
      <c r="C445" s="11" t="n"/>
      <c r="D445" s="11" t="n"/>
      <c r="E445" s="11" t="n"/>
      <c r="F445" s="11" t="n"/>
      <c r="G445" s="11" t="n"/>
      <c r="H445" s="13" t="n"/>
      <c r="I445" s="11" t="n"/>
      <c r="J445" s="14">
        <f>IF($A445="","",IFERROR(ROUND($H445*VLOOKUP($I445,'Paramètres'!$A$6:$D$9,3,FALSE),2),0))</f>
        <v/>
      </c>
      <c r="K445" s="14">
        <f>IF($A445="","",IFERROR(ROUND($H445*VLOOKUP($I445,'Paramètres'!$A$6:$D$9,4,FALSE),2),0))</f>
        <v/>
      </c>
      <c r="L445" s="15" t="n"/>
      <c r="M445" s="14">
        <f>IF($A445="","",IFERROR(ROUND($J445*$L445,2),0))</f>
        <v/>
      </c>
      <c r="N445" s="14">
        <f>IF($A445="","",IFERROR(ROUND($K445*$L445,2),0))</f>
        <v/>
      </c>
      <c r="O445" s="14">
        <f>IF($A445="","",IFERROR($H445+$J445+$K445,0))</f>
        <v/>
      </c>
      <c r="P445" s="11" t="n"/>
      <c r="Q445" s="22" t="n"/>
      <c r="R445" s="16">
        <f>IF($A445="","",IF($P445="","À attribuer",IF($Q445="","À réclamer","Réclamé")))</f>
        <v/>
      </c>
      <c r="S445" s="16">
        <f>IF($A445="","",IF($D445="","PIÈCE MANQUANTE",IF(COUNTIF($D$6:$D$505,$D445)&gt;1,"DOUBLON","OK")))</f>
        <v/>
      </c>
      <c r="T445" s="14">
        <f>IF($A445="","",IFERROR($O445-($H445+$J445+$K445),0))</f>
        <v/>
      </c>
    </row>
    <row r="446">
      <c r="A446" s="11" t="n"/>
      <c r="B446" s="22" t="n"/>
      <c r="C446" s="11" t="n"/>
      <c r="D446" s="11" t="n"/>
      <c r="E446" s="11" t="n"/>
      <c r="F446" s="11" t="n"/>
      <c r="G446" s="11" t="n"/>
      <c r="H446" s="13" t="n"/>
      <c r="I446" s="11" t="n"/>
      <c r="J446" s="14">
        <f>IF($A446="","",IFERROR(ROUND($H446*VLOOKUP($I446,'Paramètres'!$A$6:$D$9,3,FALSE),2),0))</f>
        <v/>
      </c>
      <c r="K446" s="14">
        <f>IF($A446="","",IFERROR(ROUND($H446*VLOOKUP($I446,'Paramètres'!$A$6:$D$9,4,FALSE),2),0))</f>
        <v/>
      </c>
      <c r="L446" s="15" t="n"/>
      <c r="M446" s="14">
        <f>IF($A446="","",IFERROR(ROUND($J446*$L446,2),0))</f>
        <v/>
      </c>
      <c r="N446" s="14">
        <f>IF($A446="","",IFERROR(ROUND($K446*$L446,2),0))</f>
        <v/>
      </c>
      <c r="O446" s="14">
        <f>IF($A446="","",IFERROR($H446+$J446+$K446,0))</f>
        <v/>
      </c>
      <c r="P446" s="11" t="n"/>
      <c r="Q446" s="22" t="n"/>
      <c r="R446" s="16">
        <f>IF($A446="","",IF($P446="","À attribuer",IF($Q446="","À réclamer","Réclamé")))</f>
        <v/>
      </c>
      <c r="S446" s="16">
        <f>IF($A446="","",IF($D446="","PIÈCE MANQUANTE",IF(COUNTIF($D$6:$D$505,$D446)&gt;1,"DOUBLON","OK")))</f>
        <v/>
      </c>
      <c r="T446" s="14">
        <f>IF($A446="","",IFERROR($O446-($H446+$J446+$K446),0))</f>
        <v/>
      </c>
    </row>
    <row r="447">
      <c r="A447" s="11" t="n"/>
      <c r="B447" s="22" t="n"/>
      <c r="C447" s="11" t="n"/>
      <c r="D447" s="11" t="n"/>
      <c r="E447" s="11" t="n"/>
      <c r="F447" s="11" t="n"/>
      <c r="G447" s="11" t="n"/>
      <c r="H447" s="13" t="n"/>
      <c r="I447" s="11" t="n"/>
      <c r="J447" s="14">
        <f>IF($A447="","",IFERROR(ROUND($H447*VLOOKUP($I447,'Paramètres'!$A$6:$D$9,3,FALSE),2),0))</f>
        <v/>
      </c>
      <c r="K447" s="14">
        <f>IF($A447="","",IFERROR(ROUND($H447*VLOOKUP($I447,'Paramètres'!$A$6:$D$9,4,FALSE),2),0))</f>
        <v/>
      </c>
      <c r="L447" s="15" t="n"/>
      <c r="M447" s="14">
        <f>IF($A447="","",IFERROR(ROUND($J447*$L447,2),0))</f>
        <v/>
      </c>
      <c r="N447" s="14">
        <f>IF($A447="","",IFERROR(ROUND($K447*$L447,2),0))</f>
        <v/>
      </c>
      <c r="O447" s="14">
        <f>IF($A447="","",IFERROR($H447+$J447+$K447,0))</f>
        <v/>
      </c>
      <c r="P447" s="11" t="n"/>
      <c r="Q447" s="22" t="n"/>
      <c r="R447" s="16">
        <f>IF($A447="","",IF($P447="","À attribuer",IF($Q447="","À réclamer","Réclamé")))</f>
        <v/>
      </c>
      <c r="S447" s="16">
        <f>IF($A447="","",IF($D447="","PIÈCE MANQUANTE",IF(COUNTIF($D$6:$D$505,$D447)&gt;1,"DOUBLON","OK")))</f>
        <v/>
      </c>
      <c r="T447" s="14">
        <f>IF($A447="","",IFERROR($O447-($H447+$J447+$K447),0))</f>
        <v/>
      </c>
    </row>
    <row r="448">
      <c r="A448" s="11" t="n"/>
      <c r="B448" s="22" t="n"/>
      <c r="C448" s="11" t="n"/>
      <c r="D448" s="11" t="n"/>
      <c r="E448" s="11" t="n"/>
      <c r="F448" s="11" t="n"/>
      <c r="G448" s="11" t="n"/>
      <c r="H448" s="13" t="n"/>
      <c r="I448" s="11" t="n"/>
      <c r="J448" s="14">
        <f>IF($A448="","",IFERROR(ROUND($H448*VLOOKUP($I448,'Paramètres'!$A$6:$D$9,3,FALSE),2),0))</f>
        <v/>
      </c>
      <c r="K448" s="14">
        <f>IF($A448="","",IFERROR(ROUND($H448*VLOOKUP($I448,'Paramètres'!$A$6:$D$9,4,FALSE),2),0))</f>
        <v/>
      </c>
      <c r="L448" s="15" t="n"/>
      <c r="M448" s="14">
        <f>IF($A448="","",IFERROR(ROUND($J448*$L448,2),0))</f>
        <v/>
      </c>
      <c r="N448" s="14">
        <f>IF($A448="","",IFERROR(ROUND($K448*$L448,2),0))</f>
        <v/>
      </c>
      <c r="O448" s="14">
        <f>IF($A448="","",IFERROR($H448+$J448+$K448,0))</f>
        <v/>
      </c>
      <c r="P448" s="11" t="n"/>
      <c r="Q448" s="22" t="n"/>
      <c r="R448" s="16">
        <f>IF($A448="","",IF($P448="","À attribuer",IF($Q448="","À réclamer","Réclamé")))</f>
        <v/>
      </c>
      <c r="S448" s="16">
        <f>IF($A448="","",IF($D448="","PIÈCE MANQUANTE",IF(COUNTIF($D$6:$D$505,$D448)&gt;1,"DOUBLON","OK")))</f>
        <v/>
      </c>
      <c r="T448" s="14">
        <f>IF($A448="","",IFERROR($O448-($H448+$J448+$K448),0))</f>
        <v/>
      </c>
    </row>
    <row r="449">
      <c r="A449" s="11" t="n"/>
      <c r="B449" s="22" t="n"/>
      <c r="C449" s="11" t="n"/>
      <c r="D449" s="11" t="n"/>
      <c r="E449" s="11" t="n"/>
      <c r="F449" s="11" t="n"/>
      <c r="G449" s="11" t="n"/>
      <c r="H449" s="13" t="n"/>
      <c r="I449" s="11" t="n"/>
      <c r="J449" s="14">
        <f>IF($A449="","",IFERROR(ROUND($H449*VLOOKUP($I449,'Paramètres'!$A$6:$D$9,3,FALSE),2),0))</f>
        <v/>
      </c>
      <c r="K449" s="14">
        <f>IF($A449="","",IFERROR(ROUND($H449*VLOOKUP($I449,'Paramètres'!$A$6:$D$9,4,FALSE),2),0))</f>
        <v/>
      </c>
      <c r="L449" s="15" t="n"/>
      <c r="M449" s="14">
        <f>IF($A449="","",IFERROR(ROUND($J449*$L449,2),0))</f>
        <v/>
      </c>
      <c r="N449" s="14">
        <f>IF($A449="","",IFERROR(ROUND($K449*$L449,2),0))</f>
        <v/>
      </c>
      <c r="O449" s="14">
        <f>IF($A449="","",IFERROR($H449+$J449+$K449,0))</f>
        <v/>
      </c>
      <c r="P449" s="11" t="n"/>
      <c r="Q449" s="22" t="n"/>
      <c r="R449" s="16">
        <f>IF($A449="","",IF($P449="","À attribuer",IF($Q449="","À réclamer","Réclamé")))</f>
        <v/>
      </c>
      <c r="S449" s="16">
        <f>IF($A449="","",IF($D449="","PIÈCE MANQUANTE",IF(COUNTIF($D$6:$D$505,$D449)&gt;1,"DOUBLON","OK")))</f>
        <v/>
      </c>
      <c r="T449" s="14">
        <f>IF($A449="","",IFERROR($O449-($H449+$J449+$K449),0))</f>
        <v/>
      </c>
    </row>
    <row r="450">
      <c r="A450" s="11" t="n"/>
      <c r="B450" s="22" t="n"/>
      <c r="C450" s="11" t="n"/>
      <c r="D450" s="11" t="n"/>
      <c r="E450" s="11" t="n"/>
      <c r="F450" s="11" t="n"/>
      <c r="G450" s="11" t="n"/>
      <c r="H450" s="13" t="n"/>
      <c r="I450" s="11" t="n"/>
      <c r="J450" s="14">
        <f>IF($A450="","",IFERROR(ROUND($H450*VLOOKUP($I450,'Paramètres'!$A$6:$D$9,3,FALSE),2),0))</f>
        <v/>
      </c>
      <c r="K450" s="14">
        <f>IF($A450="","",IFERROR(ROUND($H450*VLOOKUP($I450,'Paramètres'!$A$6:$D$9,4,FALSE),2),0))</f>
        <v/>
      </c>
      <c r="L450" s="15" t="n"/>
      <c r="M450" s="14">
        <f>IF($A450="","",IFERROR(ROUND($J450*$L450,2),0))</f>
        <v/>
      </c>
      <c r="N450" s="14">
        <f>IF($A450="","",IFERROR(ROUND($K450*$L450,2),0))</f>
        <v/>
      </c>
      <c r="O450" s="14">
        <f>IF($A450="","",IFERROR($H450+$J450+$K450,0))</f>
        <v/>
      </c>
      <c r="P450" s="11" t="n"/>
      <c r="Q450" s="22" t="n"/>
      <c r="R450" s="16">
        <f>IF($A450="","",IF($P450="","À attribuer",IF($Q450="","À réclamer","Réclamé")))</f>
        <v/>
      </c>
      <c r="S450" s="16">
        <f>IF($A450="","",IF($D450="","PIÈCE MANQUANTE",IF(COUNTIF($D$6:$D$505,$D450)&gt;1,"DOUBLON","OK")))</f>
        <v/>
      </c>
      <c r="T450" s="14">
        <f>IF($A450="","",IFERROR($O450-($H450+$J450+$K450),0))</f>
        <v/>
      </c>
    </row>
    <row r="451">
      <c r="A451" s="11" t="n"/>
      <c r="B451" s="22" t="n"/>
      <c r="C451" s="11" t="n"/>
      <c r="D451" s="11" t="n"/>
      <c r="E451" s="11" t="n"/>
      <c r="F451" s="11" t="n"/>
      <c r="G451" s="11" t="n"/>
      <c r="H451" s="13" t="n"/>
      <c r="I451" s="11" t="n"/>
      <c r="J451" s="14">
        <f>IF($A451="","",IFERROR(ROUND($H451*VLOOKUP($I451,'Paramètres'!$A$6:$D$9,3,FALSE),2),0))</f>
        <v/>
      </c>
      <c r="K451" s="14">
        <f>IF($A451="","",IFERROR(ROUND($H451*VLOOKUP($I451,'Paramètres'!$A$6:$D$9,4,FALSE),2),0))</f>
        <v/>
      </c>
      <c r="L451" s="15" t="n"/>
      <c r="M451" s="14">
        <f>IF($A451="","",IFERROR(ROUND($J451*$L451,2),0))</f>
        <v/>
      </c>
      <c r="N451" s="14">
        <f>IF($A451="","",IFERROR(ROUND($K451*$L451,2),0))</f>
        <v/>
      </c>
      <c r="O451" s="14">
        <f>IF($A451="","",IFERROR($H451+$J451+$K451,0))</f>
        <v/>
      </c>
      <c r="P451" s="11" t="n"/>
      <c r="Q451" s="22" t="n"/>
      <c r="R451" s="16">
        <f>IF($A451="","",IF($P451="","À attribuer",IF($Q451="","À réclamer","Réclamé")))</f>
        <v/>
      </c>
      <c r="S451" s="16">
        <f>IF($A451="","",IF($D451="","PIÈCE MANQUANTE",IF(COUNTIF($D$6:$D$505,$D451)&gt;1,"DOUBLON","OK")))</f>
        <v/>
      </c>
      <c r="T451" s="14">
        <f>IF($A451="","",IFERROR($O451-($H451+$J451+$K451),0))</f>
        <v/>
      </c>
    </row>
    <row r="452">
      <c r="A452" s="11" t="n"/>
      <c r="B452" s="22" t="n"/>
      <c r="C452" s="11" t="n"/>
      <c r="D452" s="11" t="n"/>
      <c r="E452" s="11" t="n"/>
      <c r="F452" s="11" t="n"/>
      <c r="G452" s="11" t="n"/>
      <c r="H452" s="13" t="n"/>
      <c r="I452" s="11" t="n"/>
      <c r="J452" s="14">
        <f>IF($A452="","",IFERROR(ROUND($H452*VLOOKUP($I452,'Paramètres'!$A$6:$D$9,3,FALSE),2),0))</f>
        <v/>
      </c>
      <c r="K452" s="14">
        <f>IF($A452="","",IFERROR(ROUND($H452*VLOOKUP($I452,'Paramètres'!$A$6:$D$9,4,FALSE),2),0))</f>
        <v/>
      </c>
      <c r="L452" s="15" t="n"/>
      <c r="M452" s="14">
        <f>IF($A452="","",IFERROR(ROUND($J452*$L452,2),0))</f>
        <v/>
      </c>
      <c r="N452" s="14">
        <f>IF($A452="","",IFERROR(ROUND($K452*$L452,2),0))</f>
        <v/>
      </c>
      <c r="O452" s="14">
        <f>IF($A452="","",IFERROR($H452+$J452+$K452,0))</f>
        <v/>
      </c>
      <c r="P452" s="11" t="n"/>
      <c r="Q452" s="22" t="n"/>
      <c r="R452" s="16">
        <f>IF($A452="","",IF($P452="","À attribuer",IF($Q452="","À réclamer","Réclamé")))</f>
        <v/>
      </c>
      <c r="S452" s="16">
        <f>IF($A452="","",IF($D452="","PIÈCE MANQUANTE",IF(COUNTIF($D$6:$D$505,$D452)&gt;1,"DOUBLON","OK")))</f>
        <v/>
      </c>
      <c r="T452" s="14">
        <f>IF($A452="","",IFERROR($O452-($H452+$J452+$K452),0))</f>
        <v/>
      </c>
    </row>
    <row r="453">
      <c r="A453" s="11" t="n"/>
      <c r="B453" s="22" t="n"/>
      <c r="C453" s="11" t="n"/>
      <c r="D453" s="11" t="n"/>
      <c r="E453" s="11" t="n"/>
      <c r="F453" s="11" t="n"/>
      <c r="G453" s="11" t="n"/>
      <c r="H453" s="13" t="n"/>
      <c r="I453" s="11" t="n"/>
      <c r="J453" s="14">
        <f>IF($A453="","",IFERROR(ROUND($H453*VLOOKUP($I453,'Paramètres'!$A$6:$D$9,3,FALSE),2),0))</f>
        <v/>
      </c>
      <c r="K453" s="14">
        <f>IF($A453="","",IFERROR(ROUND($H453*VLOOKUP($I453,'Paramètres'!$A$6:$D$9,4,FALSE),2),0))</f>
        <v/>
      </c>
      <c r="L453" s="15" t="n"/>
      <c r="M453" s="14">
        <f>IF($A453="","",IFERROR(ROUND($J453*$L453,2),0))</f>
        <v/>
      </c>
      <c r="N453" s="14">
        <f>IF($A453="","",IFERROR(ROUND($K453*$L453,2),0))</f>
        <v/>
      </c>
      <c r="O453" s="14">
        <f>IF($A453="","",IFERROR($H453+$J453+$K453,0))</f>
        <v/>
      </c>
      <c r="P453" s="11" t="n"/>
      <c r="Q453" s="22" t="n"/>
      <c r="R453" s="16">
        <f>IF($A453="","",IF($P453="","À attribuer",IF($Q453="","À réclamer","Réclamé")))</f>
        <v/>
      </c>
      <c r="S453" s="16">
        <f>IF($A453="","",IF($D453="","PIÈCE MANQUANTE",IF(COUNTIF($D$6:$D$505,$D453)&gt;1,"DOUBLON","OK")))</f>
        <v/>
      </c>
      <c r="T453" s="14">
        <f>IF($A453="","",IFERROR($O453-($H453+$J453+$K453),0))</f>
        <v/>
      </c>
    </row>
    <row r="454">
      <c r="A454" s="11" t="n"/>
      <c r="B454" s="22" t="n"/>
      <c r="C454" s="11" t="n"/>
      <c r="D454" s="11" t="n"/>
      <c r="E454" s="11" t="n"/>
      <c r="F454" s="11" t="n"/>
      <c r="G454" s="11" t="n"/>
      <c r="H454" s="13" t="n"/>
      <c r="I454" s="11" t="n"/>
      <c r="J454" s="14">
        <f>IF($A454="","",IFERROR(ROUND($H454*VLOOKUP($I454,'Paramètres'!$A$6:$D$9,3,FALSE),2),0))</f>
        <v/>
      </c>
      <c r="K454" s="14">
        <f>IF($A454="","",IFERROR(ROUND($H454*VLOOKUP($I454,'Paramètres'!$A$6:$D$9,4,FALSE),2),0))</f>
        <v/>
      </c>
      <c r="L454" s="15" t="n"/>
      <c r="M454" s="14">
        <f>IF($A454="","",IFERROR(ROUND($J454*$L454,2),0))</f>
        <v/>
      </c>
      <c r="N454" s="14">
        <f>IF($A454="","",IFERROR(ROUND($K454*$L454,2),0))</f>
        <v/>
      </c>
      <c r="O454" s="14">
        <f>IF($A454="","",IFERROR($H454+$J454+$K454,0))</f>
        <v/>
      </c>
      <c r="P454" s="11" t="n"/>
      <c r="Q454" s="22" t="n"/>
      <c r="R454" s="16">
        <f>IF($A454="","",IF($P454="","À attribuer",IF($Q454="","À réclamer","Réclamé")))</f>
        <v/>
      </c>
      <c r="S454" s="16">
        <f>IF($A454="","",IF($D454="","PIÈCE MANQUANTE",IF(COUNTIF($D$6:$D$505,$D454)&gt;1,"DOUBLON","OK")))</f>
        <v/>
      </c>
      <c r="T454" s="14">
        <f>IF($A454="","",IFERROR($O454-($H454+$J454+$K454),0))</f>
        <v/>
      </c>
    </row>
    <row r="455">
      <c r="A455" s="11" t="n"/>
      <c r="B455" s="22" t="n"/>
      <c r="C455" s="11" t="n"/>
      <c r="D455" s="11" t="n"/>
      <c r="E455" s="11" t="n"/>
      <c r="F455" s="11" t="n"/>
      <c r="G455" s="11" t="n"/>
      <c r="H455" s="13" t="n"/>
      <c r="I455" s="11" t="n"/>
      <c r="J455" s="14">
        <f>IF($A455="","",IFERROR(ROUND($H455*VLOOKUP($I455,'Paramètres'!$A$6:$D$9,3,FALSE),2),0))</f>
        <v/>
      </c>
      <c r="K455" s="14">
        <f>IF($A455="","",IFERROR(ROUND($H455*VLOOKUP($I455,'Paramètres'!$A$6:$D$9,4,FALSE),2),0))</f>
        <v/>
      </c>
      <c r="L455" s="15" t="n"/>
      <c r="M455" s="14">
        <f>IF($A455="","",IFERROR(ROUND($J455*$L455,2),0))</f>
        <v/>
      </c>
      <c r="N455" s="14">
        <f>IF($A455="","",IFERROR(ROUND($K455*$L455,2),0))</f>
        <v/>
      </c>
      <c r="O455" s="14">
        <f>IF($A455="","",IFERROR($H455+$J455+$K455,0))</f>
        <v/>
      </c>
      <c r="P455" s="11" t="n"/>
      <c r="Q455" s="22" t="n"/>
      <c r="R455" s="16">
        <f>IF($A455="","",IF($P455="","À attribuer",IF($Q455="","À réclamer","Réclamé")))</f>
        <v/>
      </c>
      <c r="S455" s="16">
        <f>IF($A455="","",IF($D455="","PIÈCE MANQUANTE",IF(COUNTIF($D$6:$D$505,$D455)&gt;1,"DOUBLON","OK")))</f>
        <v/>
      </c>
      <c r="T455" s="14">
        <f>IF($A455="","",IFERROR($O455-($H455+$J455+$K455),0))</f>
        <v/>
      </c>
    </row>
    <row r="456">
      <c r="A456" s="11" t="n"/>
      <c r="B456" s="22" t="n"/>
      <c r="C456" s="11" t="n"/>
      <c r="D456" s="11" t="n"/>
      <c r="E456" s="11" t="n"/>
      <c r="F456" s="11" t="n"/>
      <c r="G456" s="11" t="n"/>
      <c r="H456" s="13" t="n"/>
      <c r="I456" s="11" t="n"/>
      <c r="J456" s="14">
        <f>IF($A456="","",IFERROR(ROUND($H456*VLOOKUP($I456,'Paramètres'!$A$6:$D$9,3,FALSE),2),0))</f>
        <v/>
      </c>
      <c r="K456" s="14">
        <f>IF($A456="","",IFERROR(ROUND($H456*VLOOKUP($I456,'Paramètres'!$A$6:$D$9,4,FALSE),2),0))</f>
        <v/>
      </c>
      <c r="L456" s="15" t="n"/>
      <c r="M456" s="14">
        <f>IF($A456="","",IFERROR(ROUND($J456*$L456,2),0))</f>
        <v/>
      </c>
      <c r="N456" s="14">
        <f>IF($A456="","",IFERROR(ROUND($K456*$L456,2),0))</f>
        <v/>
      </c>
      <c r="O456" s="14">
        <f>IF($A456="","",IFERROR($H456+$J456+$K456,0))</f>
        <v/>
      </c>
      <c r="P456" s="11" t="n"/>
      <c r="Q456" s="22" t="n"/>
      <c r="R456" s="16">
        <f>IF($A456="","",IF($P456="","À attribuer",IF($Q456="","À réclamer","Réclamé")))</f>
        <v/>
      </c>
      <c r="S456" s="16">
        <f>IF($A456="","",IF($D456="","PIÈCE MANQUANTE",IF(COUNTIF($D$6:$D$505,$D456)&gt;1,"DOUBLON","OK")))</f>
        <v/>
      </c>
      <c r="T456" s="14">
        <f>IF($A456="","",IFERROR($O456-($H456+$J456+$K456),0))</f>
        <v/>
      </c>
    </row>
    <row r="457">
      <c r="A457" s="11" t="n"/>
      <c r="B457" s="22" t="n"/>
      <c r="C457" s="11" t="n"/>
      <c r="D457" s="11" t="n"/>
      <c r="E457" s="11" t="n"/>
      <c r="F457" s="11" t="n"/>
      <c r="G457" s="11" t="n"/>
      <c r="H457" s="13" t="n"/>
      <c r="I457" s="11" t="n"/>
      <c r="J457" s="14">
        <f>IF($A457="","",IFERROR(ROUND($H457*VLOOKUP($I457,'Paramètres'!$A$6:$D$9,3,FALSE),2),0))</f>
        <v/>
      </c>
      <c r="K457" s="14">
        <f>IF($A457="","",IFERROR(ROUND($H457*VLOOKUP($I457,'Paramètres'!$A$6:$D$9,4,FALSE),2),0))</f>
        <v/>
      </c>
      <c r="L457" s="15" t="n"/>
      <c r="M457" s="14">
        <f>IF($A457="","",IFERROR(ROUND($J457*$L457,2),0))</f>
        <v/>
      </c>
      <c r="N457" s="14">
        <f>IF($A457="","",IFERROR(ROUND($K457*$L457,2),0))</f>
        <v/>
      </c>
      <c r="O457" s="14">
        <f>IF($A457="","",IFERROR($H457+$J457+$K457,0))</f>
        <v/>
      </c>
      <c r="P457" s="11" t="n"/>
      <c r="Q457" s="22" t="n"/>
      <c r="R457" s="16">
        <f>IF($A457="","",IF($P457="","À attribuer",IF($Q457="","À réclamer","Réclamé")))</f>
        <v/>
      </c>
      <c r="S457" s="16">
        <f>IF($A457="","",IF($D457="","PIÈCE MANQUANTE",IF(COUNTIF($D$6:$D$505,$D457)&gt;1,"DOUBLON","OK")))</f>
        <v/>
      </c>
      <c r="T457" s="14">
        <f>IF($A457="","",IFERROR($O457-($H457+$J457+$K457),0))</f>
        <v/>
      </c>
    </row>
    <row r="458">
      <c r="A458" s="11" t="n"/>
      <c r="B458" s="22" t="n"/>
      <c r="C458" s="11" t="n"/>
      <c r="D458" s="11" t="n"/>
      <c r="E458" s="11" t="n"/>
      <c r="F458" s="11" t="n"/>
      <c r="G458" s="11" t="n"/>
      <c r="H458" s="13" t="n"/>
      <c r="I458" s="11" t="n"/>
      <c r="J458" s="14">
        <f>IF($A458="","",IFERROR(ROUND($H458*VLOOKUP($I458,'Paramètres'!$A$6:$D$9,3,FALSE),2),0))</f>
        <v/>
      </c>
      <c r="K458" s="14">
        <f>IF($A458="","",IFERROR(ROUND($H458*VLOOKUP($I458,'Paramètres'!$A$6:$D$9,4,FALSE),2),0))</f>
        <v/>
      </c>
      <c r="L458" s="15" t="n"/>
      <c r="M458" s="14">
        <f>IF($A458="","",IFERROR(ROUND($J458*$L458,2),0))</f>
        <v/>
      </c>
      <c r="N458" s="14">
        <f>IF($A458="","",IFERROR(ROUND($K458*$L458,2),0))</f>
        <v/>
      </c>
      <c r="O458" s="14">
        <f>IF($A458="","",IFERROR($H458+$J458+$K458,0))</f>
        <v/>
      </c>
      <c r="P458" s="11" t="n"/>
      <c r="Q458" s="22" t="n"/>
      <c r="R458" s="16">
        <f>IF($A458="","",IF($P458="","À attribuer",IF($Q458="","À réclamer","Réclamé")))</f>
        <v/>
      </c>
      <c r="S458" s="16">
        <f>IF($A458="","",IF($D458="","PIÈCE MANQUANTE",IF(COUNTIF($D$6:$D$505,$D458)&gt;1,"DOUBLON","OK")))</f>
        <v/>
      </c>
      <c r="T458" s="14">
        <f>IF($A458="","",IFERROR($O458-($H458+$J458+$K458),0))</f>
        <v/>
      </c>
    </row>
    <row r="459">
      <c r="A459" s="11" t="n"/>
      <c r="B459" s="22" t="n"/>
      <c r="C459" s="11" t="n"/>
      <c r="D459" s="11" t="n"/>
      <c r="E459" s="11" t="n"/>
      <c r="F459" s="11" t="n"/>
      <c r="G459" s="11" t="n"/>
      <c r="H459" s="13" t="n"/>
      <c r="I459" s="11" t="n"/>
      <c r="J459" s="14">
        <f>IF($A459="","",IFERROR(ROUND($H459*VLOOKUP($I459,'Paramètres'!$A$6:$D$9,3,FALSE),2),0))</f>
        <v/>
      </c>
      <c r="K459" s="14">
        <f>IF($A459="","",IFERROR(ROUND($H459*VLOOKUP($I459,'Paramètres'!$A$6:$D$9,4,FALSE),2),0))</f>
        <v/>
      </c>
      <c r="L459" s="15" t="n"/>
      <c r="M459" s="14">
        <f>IF($A459="","",IFERROR(ROUND($J459*$L459,2),0))</f>
        <v/>
      </c>
      <c r="N459" s="14">
        <f>IF($A459="","",IFERROR(ROUND($K459*$L459,2),0))</f>
        <v/>
      </c>
      <c r="O459" s="14">
        <f>IF($A459="","",IFERROR($H459+$J459+$K459,0))</f>
        <v/>
      </c>
      <c r="P459" s="11" t="n"/>
      <c r="Q459" s="22" t="n"/>
      <c r="R459" s="16">
        <f>IF($A459="","",IF($P459="","À attribuer",IF($Q459="","À réclamer","Réclamé")))</f>
        <v/>
      </c>
      <c r="S459" s="16">
        <f>IF($A459="","",IF($D459="","PIÈCE MANQUANTE",IF(COUNTIF($D$6:$D$505,$D459)&gt;1,"DOUBLON","OK")))</f>
        <v/>
      </c>
      <c r="T459" s="14">
        <f>IF($A459="","",IFERROR($O459-($H459+$J459+$K459),0))</f>
        <v/>
      </c>
    </row>
    <row r="460">
      <c r="A460" s="11" t="n"/>
      <c r="B460" s="22" t="n"/>
      <c r="C460" s="11" t="n"/>
      <c r="D460" s="11" t="n"/>
      <c r="E460" s="11" t="n"/>
      <c r="F460" s="11" t="n"/>
      <c r="G460" s="11" t="n"/>
      <c r="H460" s="13" t="n"/>
      <c r="I460" s="11" t="n"/>
      <c r="J460" s="14">
        <f>IF($A460="","",IFERROR(ROUND($H460*VLOOKUP($I460,'Paramètres'!$A$6:$D$9,3,FALSE),2),0))</f>
        <v/>
      </c>
      <c r="K460" s="14">
        <f>IF($A460="","",IFERROR(ROUND($H460*VLOOKUP($I460,'Paramètres'!$A$6:$D$9,4,FALSE),2),0))</f>
        <v/>
      </c>
      <c r="L460" s="15" t="n"/>
      <c r="M460" s="14">
        <f>IF($A460="","",IFERROR(ROUND($J460*$L460,2),0))</f>
        <v/>
      </c>
      <c r="N460" s="14">
        <f>IF($A460="","",IFERROR(ROUND($K460*$L460,2),0))</f>
        <v/>
      </c>
      <c r="O460" s="14">
        <f>IF($A460="","",IFERROR($H460+$J460+$K460,0))</f>
        <v/>
      </c>
      <c r="P460" s="11" t="n"/>
      <c r="Q460" s="22" t="n"/>
      <c r="R460" s="16">
        <f>IF($A460="","",IF($P460="","À attribuer",IF($Q460="","À réclamer","Réclamé")))</f>
        <v/>
      </c>
      <c r="S460" s="16">
        <f>IF($A460="","",IF($D460="","PIÈCE MANQUANTE",IF(COUNTIF($D$6:$D$505,$D460)&gt;1,"DOUBLON","OK")))</f>
        <v/>
      </c>
      <c r="T460" s="14">
        <f>IF($A460="","",IFERROR($O460-($H460+$J460+$K460),0))</f>
        <v/>
      </c>
    </row>
    <row r="461">
      <c r="A461" s="11" t="n"/>
      <c r="B461" s="22" t="n"/>
      <c r="C461" s="11" t="n"/>
      <c r="D461" s="11" t="n"/>
      <c r="E461" s="11" t="n"/>
      <c r="F461" s="11" t="n"/>
      <c r="G461" s="11" t="n"/>
      <c r="H461" s="13" t="n"/>
      <c r="I461" s="11" t="n"/>
      <c r="J461" s="14">
        <f>IF($A461="","",IFERROR(ROUND($H461*VLOOKUP($I461,'Paramètres'!$A$6:$D$9,3,FALSE),2),0))</f>
        <v/>
      </c>
      <c r="K461" s="14">
        <f>IF($A461="","",IFERROR(ROUND($H461*VLOOKUP($I461,'Paramètres'!$A$6:$D$9,4,FALSE),2),0))</f>
        <v/>
      </c>
      <c r="L461" s="15" t="n"/>
      <c r="M461" s="14">
        <f>IF($A461="","",IFERROR(ROUND($J461*$L461,2),0))</f>
        <v/>
      </c>
      <c r="N461" s="14">
        <f>IF($A461="","",IFERROR(ROUND($K461*$L461,2),0))</f>
        <v/>
      </c>
      <c r="O461" s="14">
        <f>IF($A461="","",IFERROR($H461+$J461+$K461,0))</f>
        <v/>
      </c>
      <c r="P461" s="11" t="n"/>
      <c r="Q461" s="22" t="n"/>
      <c r="R461" s="16">
        <f>IF($A461="","",IF($P461="","À attribuer",IF($Q461="","À réclamer","Réclamé")))</f>
        <v/>
      </c>
      <c r="S461" s="16">
        <f>IF($A461="","",IF($D461="","PIÈCE MANQUANTE",IF(COUNTIF($D$6:$D$505,$D461)&gt;1,"DOUBLON","OK")))</f>
        <v/>
      </c>
      <c r="T461" s="14">
        <f>IF($A461="","",IFERROR($O461-($H461+$J461+$K461),0))</f>
        <v/>
      </c>
    </row>
    <row r="462">
      <c r="A462" s="11" t="n"/>
      <c r="B462" s="22" t="n"/>
      <c r="C462" s="11" t="n"/>
      <c r="D462" s="11" t="n"/>
      <c r="E462" s="11" t="n"/>
      <c r="F462" s="11" t="n"/>
      <c r="G462" s="11" t="n"/>
      <c r="H462" s="13" t="n"/>
      <c r="I462" s="11" t="n"/>
      <c r="J462" s="14">
        <f>IF($A462="","",IFERROR(ROUND($H462*VLOOKUP($I462,'Paramètres'!$A$6:$D$9,3,FALSE),2),0))</f>
        <v/>
      </c>
      <c r="K462" s="14">
        <f>IF($A462="","",IFERROR(ROUND($H462*VLOOKUP($I462,'Paramètres'!$A$6:$D$9,4,FALSE),2),0))</f>
        <v/>
      </c>
      <c r="L462" s="15" t="n"/>
      <c r="M462" s="14">
        <f>IF($A462="","",IFERROR(ROUND($J462*$L462,2),0))</f>
        <v/>
      </c>
      <c r="N462" s="14">
        <f>IF($A462="","",IFERROR(ROUND($K462*$L462,2),0))</f>
        <v/>
      </c>
      <c r="O462" s="14">
        <f>IF($A462="","",IFERROR($H462+$J462+$K462,0))</f>
        <v/>
      </c>
      <c r="P462" s="11" t="n"/>
      <c r="Q462" s="22" t="n"/>
      <c r="R462" s="16">
        <f>IF($A462="","",IF($P462="","À attribuer",IF($Q462="","À réclamer","Réclamé")))</f>
        <v/>
      </c>
      <c r="S462" s="16">
        <f>IF($A462="","",IF($D462="","PIÈCE MANQUANTE",IF(COUNTIF($D$6:$D$505,$D462)&gt;1,"DOUBLON","OK")))</f>
        <v/>
      </c>
      <c r="T462" s="14">
        <f>IF($A462="","",IFERROR($O462-($H462+$J462+$K462),0))</f>
        <v/>
      </c>
    </row>
    <row r="463">
      <c r="A463" s="11" t="n"/>
      <c r="B463" s="22" t="n"/>
      <c r="C463" s="11" t="n"/>
      <c r="D463" s="11" t="n"/>
      <c r="E463" s="11" t="n"/>
      <c r="F463" s="11" t="n"/>
      <c r="G463" s="11" t="n"/>
      <c r="H463" s="13" t="n"/>
      <c r="I463" s="11" t="n"/>
      <c r="J463" s="14">
        <f>IF($A463="","",IFERROR(ROUND($H463*VLOOKUP($I463,'Paramètres'!$A$6:$D$9,3,FALSE),2),0))</f>
        <v/>
      </c>
      <c r="K463" s="14">
        <f>IF($A463="","",IFERROR(ROUND($H463*VLOOKUP($I463,'Paramètres'!$A$6:$D$9,4,FALSE),2),0))</f>
        <v/>
      </c>
      <c r="L463" s="15" t="n"/>
      <c r="M463" s="14">
        <f>IF($A463="","",IFERROR(ROUND($J463*$L463,2),0))</f>
        <v/>
      </c>
      <c r="N463" s="14">
        <f>IF($A463="","",IFERROR(ROUND($K463*$L463,2),0))</f>
        <v/>
      </c>
      <c r="O463" s="14">
        <f>IF($A463="","",IFERROR($H463+$J463+$K463,0))</f>
        <v/>
      </c>
      <c r="P463" s="11" t="n"/>
      <c r="Q463" s="22" t="n"/>
      <c r="R463" s="16">
        <f>IF($A463="","",IF($P463="","À attribuer",IF($Q463="","À réclamer","Réclamé")))</f>
        <v/>
      </c>
      <c r="S463" s="16">
        <f>IF($A463="","",IF($D463="","PIÈCE MANQUANTE",IF(COUNTIF($D$6:$D$505,$D463)&gt;1,"DOUBLON","OK")))</f>
        <v/>
      </c>
      <c r="T463" s="14">
        <f>IF($A463="","",IFERROR($O463-($H463+$J463+$K463),0))</f>
        <v/>
      </c>
    </row>
    <row r="464">
      <c r="A464" s="11" t="n"/>
      <c r="B464" s="22" t="n"/>
      <c r="C464" s="11" t="n"/>
      <c r="D464" s="11" t="n"/>
      <c r="E464" s="11" t="n"/>
      <c r="F464" s="11" t="n"/>
      <c r="G464" s="11" t="n"/>
      <c r="H464" s="13" t="n"/>
      <c r="I464" s="11" t="n"/>
      <c r="J464" s="14">
        <f>IF($A464="","",IFERROR(ROUND($H464*VLOOKUP($I464,'Paramètres'!$A$6:$D$9,3,FALSE),2),0))</f>
        <v/>
      </c>
      <c r="K464" s="14">
        <f>IF($A464="","",IFERROR(ROUND($H464*VLOOKUP($I464,'Paramètres'!$A$6:$D$9,4,FALSE),2),0))</f>
        <v/>
      </c>
      <c r="L464" s="15" t="n"/>
      <c r="M464" s="14">
        <f>IF($A464="","",IFERROR(ROUND($J464*$L464,2),0))</f>
        <v/>
      </c>
      <c r="N464" s="14">
        <f>IF($A464="","",IFERROR(ROUND($K464*$L464,2),0))</f>
        <v/>
      </c>
      <c r="O464" s="14">
        <f>IF($A464="","",IFERROR($H464+$J464+$K464,0))</f>
        <v/>
      </c>
      <c r="P464" s="11" t="n"/>
      <c r="Q464" s="22" t="n"/>
      <c r="R464" s="16">
        <f>IF($A464="","",IF($P464="","À attribuer",IF($Q464="","À réclamer","Réclamé")))</f>
        <v/>
      </c>
      <c r="S464" s="16">
        <f>IF($A464="","",IF($D464="","PIÈCE MANQUANTE",IF(COUNTIF($D$6:$D$505,$D464)&gt;1,"DOUBLON","OK")))</f>
        <v/>
      </c>
      <c r="T464" s="14">
        <f>IF($A464="","",IFERROR($O464-($H464+$J464+$K464),0))</f>
        <v/>
      </c>
    </row>
    <row r="465">
      <c r="A465" s="11" t="n"/>
      <c r="B465" s="22" t="n"/>
      <c r="C465" s="11" t="n"/>
      <c r="D465" s="11" t="n"/>
      <c r="E465" s="11" t="n"/>
      <c r="F465" s="11" t="n"/>
      <c r="G465" s="11" t="n"/>
      <c r="H465" s="13" t="n"/>
      <c r="I465" s="11" t="n"/>
      <c r="J465" s="14">
        <f>IF($A465="","",IFERROR(ROUND($H465*VLOOKUP($I465,'Paramètres'!$A$6:$D$9,3,FALSE),2),0))</f>
        <v/>
      </c>
      <c r="K465" s="14">
        <f>IF($A465="","",IFERROR(ROUND($H465*VLOOKUP($I465,'Paramètres'!$A$6:$D$9,4,FALSE),2),0))</f>
        <v/>
      </c>
      <c r="L465" s="15" t="n"/>
      <c r="M465" s="14">
        <f>IF($A465="","",IFERROR(ROUND($J465*$L465,2),0))</f>
        <v/>
      </c>
      <c r="N465" s="14">
        <f>IF($A465="","",IFERROR(ROUND($K465*$L465,2),0))</f>
        <v/>
      </c>
      <c r="O465" s="14">
        <f>IF($A465="","",IFERROR($H465+$J465+$K465,0))</f>
        <v/>
      </c>
      <c r="P465" s="11" t="n"/>
      <c r="Q465" s="22" t="n"/>
      <c r="R465" s="16">
        <f>IF($A465="","",IF($P465="","À attribuer",IF($Q465="","À réclamer","Réclamé")))</f>
        <v/>
      </c>
      <c r="S465" s="16">
        <f>IF($A465="","",IF($D465="","PIÈCE MANQUANTE",IF(COUNTIF($D$6:$D$505,$D465)&gt;1,"DOUBLON","OK")))</f>
        <v/>
      </c>
      <c r="T465" s="14">
        <f>IF($A465="","",IFERROR($O465-($H465+$J465+$K465),0))</f>
        <v/>
      </c>
    </row>
    <row r="466">
      <c r="A466" s="11" t="n"/>
      <c r="B466" s="22" t="n"/>
      <c r="C466" s="11" t="n"/>
      <c r="D466" s="11" t="n"/>
      <c r="E466" s="11" t="n"/>
      <c r="F466" s="11" t="n"/>
      <c r="G466" s="11" t="n"/>
      <c r="H466" s="13" t="n"/>
      <c r="I466" s="11" t="n"/>
      <c r="J466" s="14">
        <f>IF($A466="","",IFERROR(ROUND($H466*VLOOKUP($I466,'Paramètres'!$A$6:$D$9,3,FALSE),2),0))</f>
        <v/>
      </c>
      <c r="K466" s="14">
        <f>IF($A466="","",IFERROR(ROUND($H466*VLOOKUP($I466,'Paramètres'!$A$6:$D$9,4,FALSE),2),0))</f>
        <v/>
      </c>
      <c r="L466" s="15" t="n"/>
      <c r="M466" s="14">
        <f>IF($A466="","",IFERROR(ROUND($J466*$L466,2),0))</f>
        <v/>
      </c>
      <c r="N466" s="14">
        <f>IF($A466="","",IFERROR(ROUND($K466*$L466,2),0))</f>
        <v/>
      </c>
      <c r="O466" s="14">
        <f>IF($A466="","",IFERROR($H466+$J466+$K466,0))</f>
        <v/>
      </c>
      <c r="P466" s="11" t="n"/>
      <c r="Q466" s="22" t="n"/>
      <c r="R466" s="16">
        <f>IF($A466="","",IF($P466="","À attribuer",IF($Q466="","À réclamer","Réclamé")))</f>
        <v/>
      </c>
      <c r="S466" s="16">
        <f>IF($A466="","",IF($D466="","PIÈCE MANQUANTE",IF(COUNTIF($D$6:$D$505,$D466)&gt;1,"DOUBLON","OK")))</f>
        <v/>
      </c>
      <c r="T466" s="14">
        <f>IF($A466="","",IFERROR($O466-($H466+$J466+$K466),0))</f>
        <v/>
      </c>
    </row>
    <row r="467">
      <c r="A467" s="11" t="n"/>
      <c r="B467" s="22" t="n"/>
      <c r="C467" s="11" t="n"/>
      <c r="D467" s="11" t="n"/>
      <c r="E467" s="11" t="n"/>
      <c r="F467" s="11" t="n"/>
      <c r="G467" s="11" t="n"/>
      <c r="H467" s="13" t="n"/>
      <c r="I467" s="11" t="n"/>
      <c r="J467" s="14">
        <f>IF($A467="","",IFERROR(ROUND($H467*VLOOKUP($I467,'Paramètres'!$A$6:$D$9,3,FALSE),2),0))</f>
        <v/>
      </c>
      <c r="K467" s="14">
        <f>IF($A467="","",IFERROR(ROUND($H467*VLOOKUP($I467,'Paramètres'!$A$6:$D$9,4,FALSE),2),0))</f>
        <v/>
      </c>
      <c r="L467" s="15" t="n"/>
      <c r="M467" s="14">
        <f>IF($A467="","",IFERROR(ROUND($J467*$L467,2),0))</f>
        <v/>
      </c>
      <c r="N467" s="14">
        <f>IF($A467="","",IFERROR(ROUND($K467*$L467,2),0))</f>
        <v/>
      </c>
      <c r="O467" s="14">
        <f>IF($A467="","",IFERROR($H467+$J467+$K467,0))</f>
        <v/>
      </c>
      <c r="P467" s="11" t="n"/>
      <c r="Q467" s="22" t="n"/>
      <c r="R467" s="16">
        <f>IF($A467="","",IF($P467="","À attribuer",IF($Q467="","À réclamer","Réclamé")))</f>
        <v/>
      </c>
      <c r="S467" s="16">
        <f>IF($A467="","",IF($D467="","PIÈCE MANQUANTE",IF(COUNTIF($D$6:$D$505,$D467)&gt;1,"DOUBLON","OK")))</f>
        <v/>
      </c>
      <c r="T467" s="14">
        <f>IF($A467="","",IFERROR($O467-($H467+$J467+$K467),0))</f>
        <v/>
      </c>
    </row>
    <row r="468">
      <c r="A468" s="11" t="n"/>
      <c r="B468" s="22" t="n"/>
      <c r="C468" s="11" t="n"/>
      <c r="D468" s="11" t="n"/>
      <c r="E468" s="11" t="n"/>
      <c r="F468" s="11" t="n"/>
      <c r="G468" s="11" t="n"/>
      <c r="H468" s="13" t="n"/>
      <c r="I468" s="11" t="n"/>
      <c r="J468" s="14">
        <f>IF($A468="","",IFERROR(ROUND($H468*VLOOKUP($I468,'Paramètres'!$A$6:$D$9,3,FALSE),2),0))</f>
        <v/>
      </c>
      <c r="K468" s="14">
        <f>IF($A468="","",IFERROR(ROUND($H468*VLOOKUP($I468,'Paramètres'!$A$6:$D$9,4,FALSE),2),0))</f>
        <v/>
      </c>
      <c r="L468" s="15" t="n"/>
      <c r="M468" s="14">
        <f>IF($A468="","",IFERROR(ROUND($J468*$L468,2),0))</f>
        <v/>
      </c>
      <c r="N468" s="14">
        <f>IF($A468="","",IFERROR(ROUND($K468*$L468,2),0))</f>
        <v/>
      </c>
      <c r="O468" s="14">
        <f>IF($A468="","",IFERROR($H468+$J468+$K468,0))</f>
        <v/>
      </c>
      <c r="P468" s="11" t="n"/>
      <c r="Q468" s="22" t="n"/>
      <c r="R468" s="16">
        <f>IF($A468="","",IF($P468="","À attribuer",IF($Q468="","À réclamer","Réclamé")))</f>
        <v/>
      </c>
      <c r="S468" s="16">
        <f>IF($A468="","",IF($D468="","PIÈCE MANQUANTE",IF(COUNTIF($D$6:$D$505,$D468)&gt;1,"DOUBLON","OK")))</f>
        <v/>
      </c>
      <c r="T468" s="14">
        <f>IF($A468="","",IFERROR($O468-($H468+$J468+$K468),0))</f>
        <v/>
      </c>
    </row>
    <row r="469">
      <c r="A469" s="11" t="n"/>
      <c r="B469" s="22" t="n"/>
      <c r="C469" s="11" t="n"/>
      <c r="D469" s="11" t="n"/>
      <c r="E469" s="11" t="n"/>
      <c r="F469" s="11" t="n"/>
      <c r="G469" s="11" t="n"/>
      <c r="H469" s="13" t="n"/>
      <c r="I469" s="11" t="n"/>
      <c r="J469" s="14">
        <f>IF($A469="","",IFERROR(ROUND($H469*VLOOKUP($I469,'Paramètres'!$A$6:$D$9,3,FALSE),2),0))</f>
        <v/>
      </c>
      <c r="K469" s="14">
        <f>IF($A469="","",IFERROR(ROUND($H469*VLOOKUP($I469,'Paramètres'!$A$6:$D$9,4,FALSE),2),0))</f>
        <v/>
      </c>
      <c r="L469" s="15" t="n"/>
      <c r="M469" s="14">
        <f>IF($A469="","",IFERROR(ROUND($J469*$L469,2),0))</f>
        <v/>
      </c>
      <c r="N469" s="14">
        <f>IF($A469="","",IFERROR(ROUND($K469*$L469,2),0))</f>
        <v/>
      </c>
      <c r="O469" s="14">
        <f>IF($A469="","",IFERROR($H469+$J469+$K469,0))</f>
        <v/>
      </c>
      <c r="P469" s="11" t="n"/>
      <c r="Q469" s="22" t="n"/>
      <c r="R469" s="16">
        <f>IF($A469="","",IF($P469="","À attribuer",IF($Q469="","À réclamer","Réclamé")))</f>
        <v/>
      </c>
      <c r="S469" s="16">
        <f>IF($A469="","",IF($D469="","PIÈCE MANQUANTE",IF(COUNTIF($D$6:$D$505,$D469)&gt;1,"DOUBLON","OK")))</f>
        <v/>
      </c>
      <c r="T469" s="14">
        <f>IF($A469="","",IFERROR($O469-($H469+$J469+$K469),0))</f>
        <v/>
      </c>
    </row>
    <row r="470">
      <c r="A470" s="11" t="n"/>
      <c r="B470" s="22" t="n"/>
      <c r="C470" s="11" t="n"/>
      <c r="D470" s="11" t="n"/>
      <c r="E470" s="11" t="n"/>
      <c r="F470" s="11" t="n"/>
      <c r="G470" s="11" t="n"/>
      <c r="H470" s="13" t="n"/>
      <c r="I470" s="11" t="n"/>
      <c r="J470" s="14">
        <f>IF($A470="","",IFERROR(ROUND($H470*VLOOKUP($I470,'Paramètres'!$A$6:$D$9,3,FALSE),2),0))</f>
        <v/>
      </c>
      <c r="K470" s="14">
        <f>IF($A470="","",IFERROR(ROUND($H470*VLOOKUP($I470,'Paramètres'!$A$6:$D$9,4,FALSE),2),0))</f>
        <v/>
      </c>
      <c r="L470" s="15" t="n"/>
      <c r="M470" s="14">
        <f>IF($A470="","",IFERROR(ROUND($J470*$L470,2),0))</f>
        <v/>
      </c>
      <c r="N470" s="14">
        <f>IF($A470="","",IFERROR(ROUND($K470*$L470,2),0))</f>
        <v/>
      </c>
      <c r="O470" s="14">
        <f>IF($A470="","",IFERROR($H470+$J470+$K470,0))</f>
        <v/>
      </c>
      <c r="P470" s="11" t="n"/>
      <c r="Q470" s="22" t="n"/>
      <c r="R470" s="16">
        <f>IF($A470="","",IF($P470="","À attribuer",IF($Q470="","À réclamer","Réclamé")))</f>
        <v/>
      </c>
      <c r="S470" s="16">
        <f>IF($A470="","",IF($D470="","PIÈCE MANQUANTE",IF(COUNTIF($D$6:$D$505,$D470)&gt;1,"DOUBLON","OK")))</f>
        <v/>
      </c>
      <c r="T470" s="14">
        <f>IF($A470="","",IFERROR($O470-($H470+$J470+$K470),0))</f>
        <v/>
      </c>
    </row>
    <row r="471">
      <c r="A471" s="11" t="n"/>
      <c r="B471" s="22" t="n"/>
      <c r="C471" s="11" t="n"/>
      <c r="D471" s="11" t="n"/>
      <c r="E471" s="11" t="n"/>
      <c r="F471" s="11" t="n"/>
      <c r="G471" s="11" t="n"/>
      <c r="H471" s="13" t="n"/>
      <c r="I471" s="11" t="n"/>
      <c r="J471" s="14">
        <f>IF($A471="","",IFERROR(ROUND($H471*VLOOKUP($I471,'Paramètres'!$A$6:$D$9,3,FALSE),2),0))</f>
        <v/>
      </c>
      <c r="K471" s="14">
        <f>IF($A471="","",IFERROR(ROUND($H471*VLOOKUP($I471,'Paramètres'!$A$6:$D$9,4,FALSE),2),0))</f>
        <v/>
      </c>
      <c r="L471" s="15" t="n"/>
      <c r="M471" s="14">
        <f>IF($A471="","",IFERROR(ROUND($J471*$L471,2),0))</f>
        <v/>
      </c>
      <c r="N471" s="14">
        <f>IF($A471="","",IFERROR(ROUND($K471*$L471,2),0))</f>
        <v/>
      </c>
      <c r="O471" s="14">
        <f>IF($A471="","",IFERROR($H471+$J471+$K471,0))</f>
        <v/>
      </c>
      <c r="P471" s="11" t="n"/>
      <c r="Q471" s="22" t="n"/>
      <c r="R471" s="16">
        <f>IF($A471="","",IF($P471="","À attribuer",IF($Q471="","À réclamer","Réclamé")))</f>
        <v/>
      </c>
      <c r="S471" s="16">
        <f>IF($A471="","",IF($D471="","PIÈCE MANQUANTE",IF(COUNTIF($D$6:$D$505,$D471)&gt;1,"DOUBLON","OK")))</f>
        <v/>
      </c>
      <c r="T471" s="14">
        <f>IF($A471="","",IFERROR($O471-($H471+$J471+$K471),0))</f>
        <v/>
      </c>
    </row>
    <row r="472">
      <c r="A472" s="11" t="n"/>
      <c r="B472" s="22" t="n"/>
      <c r="C472" s="11" t="n"/>
      <c r="D472" s="11" t="n"/>
      <c r="E472" s="11" t="n"/>
      <c r="F472" s="11" t="n"/>
      <c r="G472" s="11" t="n"/>
      <c r="H472" s="13" t="n"/>
      <c r="I472" s="11" t="n"/>
      <c r="J472" s="14">
        <f>IF($A472="","",IFERROR(ROUND($H472*VLOOKUP($I472,'Paramètres'!$A$6:$D$9,3,FALSE),2),0))</f>
        <v/>
      </c>
      <c r="K472" s="14">
        <f>IF($A472="","",IFERROR(ROUND($H472*VLOOKUP($I472,'Paramètres'!$A$6:$D$9,4,FALSE),2),0))</f>
        <v/>
      </c>
      <c r="L472" s="15" t="n"/>
      <c r="M472" s="14">
        <f>IF($A472="","",IFERROR(ROUND($J472*$L472,2),0))</f>
        <v/>
      </c>
      <c r="N472" s="14">
        <f>IF($A472="","",IFERROR(ROUND($K472*$L472,2),0))</f>
        <v/>
      </c>
      <c r="O472" s="14">
        <f>IF($A472="","",IFERROR($H472+$J472+$K472,0))</f>
        <v/>
      </c>
      <c r="P472" s="11" t="n"/>
      <c r="Q472" s="22" t="n"/>
      <c r="R472" s="16">
        <f>IF($A472="","",IF($P472="","À attribuer",IF($Q472="","À réclamer","Réclamé")))</f>
        <v/>
      </c>
      <c r="S472" s="16">
        <f>IF($A472="","",IF($D472="","PIÈCE MANQUANTE",IF(COUNTIF($D$6:$D$505,$D472)&gt;1,"DOUBLON","OK")))</f>
        <v/>
      </c>
      <c r="T472" s="14">
        <f>IF($A472="","",IFERROR($O472-($H472+$J472+$K472),0))</f>
        <v/>
      </c>
    </row>
    <row r="473">
      <c r="A473" s="11" t="n"/>
      <c r="B473" s="22" t="n"/>
      <c r="C473" s="11" t="n"/>
      <c r="D473" s="11" t="n"/>
      <c r="E473" s="11" t="n"/>
      <c r="F473" s="11" t="n"/>
      <c r="G473" s="11" t="n"/>
      <c r="H473" s="13" t="n"/>
      <c r="I473" s="11" t="n"/>
      <c r="J473" s="14">
        <f>IF($A473="","",IFERROR(ROUND($H473*VLOOKUP($I473,'Paramètres'!$A$6:$D$9,3,FALSE),2),0))</f>
        <v/>
      </c>
      <c r="K473" s="14">
        <f>IF($A473="","",IFERROR(ROUND($H473*VLOOKUP($I473,'Paramètres'!$A$6:$D$9,4,FALSE),2),0))</f>
        <v/>
      </c>
      <c r="L473" s="15" t="n"/>
      <c r="M473" s="14">
        <f>IF($A473="","",IFERROR(ROUND($J473*$L473,2),0))</f>
        <v/>
      </c>
      <c r="N473" s="14">
        <f>IF($A473="","",IFERROR(ROUND($K473*$L473,2),0))</f>
        <v/>
      </c>
      <c r="O473" s="14">
        <f>IF($A473="","",IFERROR($H473+$J473+$K473,0))</f>
        <v/>
      </c>
      <c r="P473" s="11" t="n"/>
      <c r="Q473" s="22" t="n"/>
      <c r="R473" s="16">
        <f>IF($A473="","",IF($P473="","À attribuer",IF($Q473="","À réclamer","Réclamé")))</f>
        <v/>
      </c>
      <c r="S473" s="16">
        <f>IF($A473="","",IF($D473="","PIÈCE MANQUANTE",IF(COUNTIF($D$6:$D$505,$D473)&gt;1,"DOUBLON","OK")))</f>
        <v/>
      </c>
      <c r="T473" s="14">
        <f>IF($A473="","",IFERROR($O473-($H473+$J473+$K473),0))</f>
        <v/>
      </c>
    </row>
    <row r="474">
      <c r="A474" s="11" t="n"/>
      <c r="B474" s="22" t="n"/>
      <c r="C474" s="11" t="n"/>
      <c r="D474" s="11" t="n"/>
      <c r="E474" s="11" t="n"/>
      <c r="F474" s="11" t="n"/>
      <c r="G474" s="11" t="n"/>
      <c r="H474" s="13" t="n"/>
      <c r="I474" s="11" t="n"/>
      <c r="J474" s="14">
        <f>IF($A474="","",IFERROR(ROUND($H474*VLOOKUP($I474,'Paramètres'!$A$6:$D$9,3,FALSE),2),0))</f>
        <v/>
      </c>
      <c r="K474" s="14">
        <f>IF($A474="","",IFERROR(ROUND($H474*VLOOKUP($I474,'Paramètres'!$A$6:$D$9,4,FALSE),2),0))</f>
        <v/>
      </c>
      <c r="L474" s="15" t="n"/>
      <c r="M474" s="14">
        <f>IF($A474="","",IFERROR(ROUND($J474*$L474,2),0))</f>
        <v/>
      </c>
      <c r="N474" s="14">
        <f>IF($A474="","",IFERROR(ROUND($K474*$L474,2),0))</f>
        <v/>
      </c>
      <c r="O474" s="14">
        <f>IF($A474="","",IFERROR($H474+$J474+$K474,0))</f>
        <v/>
      </c>
      <c r="P474" s="11" t="n"/>
      <c r="Q474" s="22" t="n"/>
      <c r="R474" s="16">
        <f>IF($A474="","",IF($P474="","À attribuer",IF($Q474="","À réclamer","Réclamé")))</f>
        <v/>
      </c>
      <c r="S474" s="16">
        <f>IF($A474="","",IF($D474="","PIÈCE MANQUANTE",IF(COUNTIF($D$6:$D$505,$D474)&gt;1,"DOUBLON","OK")))</f>
        <v/>
      </c>
      <c r="T474" s="14">
        <f>IF($A474="","",IFERROR($O474-($H474+$J474+$K474),0))</f>
        <v/>
      </c>
    </row>
    <row r="475">
      <c r="A475" s="11" t="n"/>
      <c r="B475" s="22" t="n"/>
      <c r="C475" s="11" t="n"/>
      <c r="D475" s="11" t="n"/>
      <c r="E475" s="11" t="n"/>
      <c r="F475" s="11" t="n"/>
      <c r="G475" s="11" t="n"/>
      <c r="H475" s="13" t="n"/>
      <c r="I475" s="11" t="n"/>
      <c r="J475" s="14">
        <f>IF($A475="","",IFERROR(ROUND($H475*VLOOKUP($I475,'Paramètres'!$A$6:$D$9,3,FALSE),2),0))</f>
        <v/>
      </c>
      <c r="K475" s="14">
        <f>IF($A475="","",IFERROR(ROUND($H475*VLOOKUP($I475,'Paramètres'!$A$6:$D$9,4,FALSE),2),0))</f>
        <v/>
      </c>
      <c r="L475" s="15" t="n"/>
      <c r="M475" s="14">
        <f>IF($A475="","",IFERROR(ROUND($J475*$L475,2),0))</f>
        <v/>
      </c>
      <c r="N475" s="14">
        <f>IF($A475="","",IFERROR(ROUND($K475*$L475,2),0))</f>
        <v/>
      </c>
      <c r="O475" s="14">
        <f>IF($A475="","",IFERROR($H475+$J475+$K475,0))</f>
        <v/>
      </c>
      <c r="P475" s="11" t="n"/>
      <c r="Q475" s="22" t="n"/>
      <c r="R475" s="16">
        <f>IF($A475="","",IF($P475="","À attribuer",IF($Q475="","À réclamer","Réclamé")))</f>
        <v/>
      </c>
      <c r="S475" s="16">
        <f>IF($A475="","",IF($D475="","PIÈCE MANQUANTE",IF(COUNTIF($D$6:$D$505,$D475)&gt;1,"DOUBLON","OK")))</f>
        <v/>
      </c>
      <c r="T475" s="14">
        <f>IF($A475="","",IFERROR($O475-($H475+$J475+$K475),0))</f>
        <v/>
      </c>
    </row>
    <row r="476">
      <c r="A476" s="11" t="n"/>
      <c r="B476" s="22" t="n"/>
      <c r="C476" s="11" t="n"/>
      <c r="D476" s="11" t="n"/>
      <c r="E476" s="11" t="n"/>
      <c r="F476" s="11" t="n"/>
      <c r="G476" s="11" t="n"/>
      <c r="H476" s="13" t="n"/>
      <c r="I476" s="11" t="n"/>
      <c r="J476" s="14">
        <f>IF($A476="","",IFERROR(ROUND($H476*VLOOKUP($I476,'Paramètres'!$A$6:$D$9,3,FALSE),2),0))</f>
        <v/>
      </c>
      <c r="K476" s="14">
        <f>IF($A476="","",IFERROR(ROUND($H476*VLOOKUP($I476,'Paramètres'!$A$6:$D$9,4,FALSE),2),0))</f>
        <v/>
      </c>
      <c r="L476" s="15" t="n"/>
      <c r="M476" s="14">
        <f>IF($A476="","",IFERROR(ROUND($J476*$L476,2),0))</f>
        <v/>
      </c>
      <c r="N476" s="14">
        <f>IF($A476="","",IFERROR(ROUND($K476*$L476,2),0))</f>
        <v/>
      </c>
      <c r="O476" s="14">
        <f>IF($A476="","",IFERROR($H476+$J476+$K476,0))</f>
        <v/>
      </c>
      <c r="P476" s="11" t="n"/>
      <c r="Q476" s="22" t="n"/>
      <c r="R476" s="16">
        <f>IF($A476="","",IF($P476="","À attribuer",IF($Q476="","À réclamer","Réclamé")))</f>
        <v/>
      </c>
      <c r="S476" s="16">
        <f>IF($A476="","",IF($D476="","PIÈCE MANQUANTE",IF(COUNTIF($D$6:$D$505,$D476)&gt;1,"DOUBLON","OK")))</f>
        <v/>
      </c>
      <c r="T476" s="14">
        <f>IF($A476="","",IFERROR($O476-($H476+$J476+$K476),0))</f>
        <v/>
      </c>
    </row>
    <row r="477">
      <c r="A477" s="11" t="n"/>
      <c r="B477" s="22" t="n"/>
      <c r="C477" s="11" t="n"/>
      <c r="D477" s="11" t="n"/>
      <c r="E477" s="11" t="n"/>
      <c r="F477" s="11" t="n"/>
      <c r="G477" s="11" t="n"/>
      <c r="H477" s="13" t="n"/>
      <c r="I477" s="11" t="n"/>
      <c r="J477" s="14">
        <f>IF($A477="","",IFERROR(ROUND($H477*VLOOKUP($I477,'Paramètres'!$A$6:$D$9,3,FALSE),2),0))</f>
        <v/>
      </c>
      <c r="K477" s="14">
        <f>IF($A477="","",IFERROR(ROUND($H477*VLOOKUP($I477,'Paramètres'!$A$6:$D$9,4,FALSE),2),0))</f>
        <v/>
      </c>
      <c r="L477" s="15" t="n"/>
      <c r="M477" s="14">
        <f>IF($A477="","",IFERROR(ROUND($J477*$L477,2),0))</f>
        <v/>
      </c>
      <c r="N477" s="14">
        <f>IF($A477="","",IFERROR(ROUND($K477*$L477,2),0))</f>
        <v/>
      </c>
      <c r="O477" s="14">
        <f>IF($A477="","",IFERROR($H477+$J477+$K477,0))</f>
        <v/>
      </c>
      <c r="P477" s="11" t="n"/>
      <c r="Q477" s="22" t="n"/>
      <c r="R477" s="16">
        <f>IF($A477="","",IF($P477="","À attribuer",IF($Q477="","À réclamer","Réclamé")))</f>
        <v/>
      </c>
      <c r="S477" s="16">
        <f>IF($A477="","",IF($D477="","PIÈCE MANQUANTE",IF(COUNTIF($D$6:$D$505,$D477)&gt;1,"DOUBLON","OK")))</f>
        <v/>
      </c>
      <c r="T477" s="14">
        <f>IF($A477="","",IFERROR($O477-($H477+$J477+$K477),0))</f>
        <v/>
      </c>
    </row>
    <row r="478">
      <c r="A478" s="11" t="n"/>
      <c r="B478" s="22" t="n"/>
      <c r="C478" s="11" t="n"/>
      <c r="D478" s="11" t="n"/>
      <c r="E478" s="11" t="n"/>
      <c r="F478" s="11" t="n"/>
      <c r="G478" s="11" t="n"/>
      <c r="H478" s="13" t="n"/>
      <c r="I478" s="11" t="n"/>
      <c r="J478" s="14">
        <f>IF($A478="","",IFERROR(ROUND($H478*VLOOKUP($I478,'Paramètres'!$A$6:$D$9,3,FALSE),2),0))</f>
        <v/>
      </c>
      <c r="K478" s="14">
        <f>IF($A478="","",IFERROR(ROUND($H478*VLOOKUP($I478,'Paramètres'!$A$6:$D$9,4,FALSE),2),0))</f>
        <v/>
      </c>
      <c r="L478" s="15" t="n"/>
      <c r="M478" s="14">
        <f>IF($A478="","",IFERROR(ROUND($J478*$L478,2),0))</f>
        <v/>
      </c>
      <c r="N478" s="14">
        <f>IF($A478="","",IFERROR(ROUND($K478*$L478,2),0))</f>
        <v/>
      </c>
      <c r="O478" s="14">
        <f>IF($A478="","",IFERROR($H478+$J478+$K478,0))</f>
        <v/>
      </c>
      <c r="P478" s="11" t="n"/>
      <c r="Q478" s="22" t="n"/>
      <c r="R478" s="16">
        <f>IF($A478="","",IF($P478="","À attribuer",IF($Q478="","À réclamer","Réclamé")))</f>
        <v/>
      </c>
      <c r="S478" s="16">
        <f>IF($A478="","",IF($D478="","PIÈCE MANQUANTE",IF(COUNTIF($D$6:$D$505,$D478)&gt;1,"DOUBLON","OK")))</f>
        <v/>
      </c>
      <c r="T478" s="14">
        <f>IF($A478="","",IFERROR($O478-($H478+$J478+$K478),0))</f>
        <v/>
      </c>
    </row>
    <row r="479">
      <c r="A479" s="11" t="n"/>
      <c r="B479" s="22" t="n"/>
      <c r="C479" s="11" t="n"/>
      <c r="D479" s="11" t="n"/>
      <c r="E479" s="11" t="n"/>
      <c r="F479" s="11" t="n"/>
      <c r="G479" s="11" t="n"/>
      <c r="H479" s="13" t="n"/>
      <c r="I479" s="11" t="n"/>
      <c r="J479" s="14">
        <f>IF($A479="","",IFERROR(ROUND($H479*VLOOKUP($I479,'Paramètres'!$A$6:$D$9,3,FALSE),2),0))</f>
        <v/>
      </c>
      <c r="K479" s="14">
        <f>IF($A479="","",IFERROR(ROUND($H479*VLOOKUP($I479,'Paramètres'!$A$6:$D$9,4,FALSE),2),0))</f>
        <v/>
      </c>
      <c r="L479" s="15" t="n"/>
      <c r="M479" s="14">
        <f>IF($A479="","",IFERROR(ROUND($J479*$L479,2),0))</f>
        <v/>
      </c>
      <c r="N479" s="14">
        <f>IF($A479="","",IFERROR(ROUND($K479*$L479,2),0))</f>
        <v/>
      </c>
      <c r="O479" s="14">
        <f>IF($A479="","",IFERROR($H479+$J479+$K479,0))</f>
        <v/>
      </c>
      <c r="P479" s="11" t="n"/>
      <c r="Q479" s="22" t="n"/>
      <c r="R479" s="16">
        <f>IF($A479="","",IF($P479="","À attribuer",IF($Q479="","À réclamer","Réclamé")))</f>
        <v/>
      </c>
      <c r="S479" s="16">
        <f>IF($A479="","",IF($D479="","PIÈCE MANQUANTE",IF(COUNTIF($D$6:$D$505,$D479)&gt;1,"DOUBLON","OK")))</f>
        <v/>
      </c>
      <c r="T479" s="14">
        <f>IF($A479="","",IFERROR($O479-($H479+$J479+$K479),0))</f>
        <v/>
      </c>
    </row>
    <row r="480">
      <c r="A480" s="11" t="n"/>
      <c r="B480" s="22" t="n"/>
      <c r="C480" s="11" t="n"/>
      <c r="D480" s="11" t="n"/>
      <c r="E480" s="11" t="n"/>
      <c r="F480" s="11" t="n"/>
      <c r="G480" s="11" t="n"/>
      <c r="H480" s="13" t="n"/>
      <c r="I480" s="11" t="n"/>
      <c r="J480" s="14">
        <f>IF($A480="","",IFERROR(ROUND($H480*VLOOKUP($I480,'Paramètres'!$A$6:$D$9,3,FALSE),2),0))</f>
        <v/>
      </c>
      <c r="K480" s="14">
        <f>IF($A480="","",IFERROR(ROUND($H480*VLOOKUP($I480,'Paramètres'!$A$6:$D$9,4,FALSE),2),0))</f>
        <v/>
      </c>
      <c r="L480" s="15" t="n"/>
      <c r="M480" s="14">
        <f>IF($A480="","",IFERROR(ROUND($J480*$L480,2),0))</f>
        <v/>
      </c>
      <c r="N480" s="14">
        <f>IF($A480="","",IFERROR(ROUND($K480*$L480,2),0))</f>
        <v/>
      </c>
      <c r="O480" s="14">
        <f>IF($A480="","",IFERROR($H480+$J480+$K480,0))</f>
        <v/>
      </c>
      <c r="P480" s="11" t="n"/>
      <c r="Q480" s="22" t="n"/>
      <c r="R480" s="16">
        <f>IF($A480="","",IF($P480="","À attribuer",IF($Q480="","À réclamer","Réclamé")))</f>
        <v/>
      </c>
      <c r="S480" s="16">
        <f>IF($A480="","",IF($D480="","PIÈCE MANQUANTE",IF(COUNTIF($D$6:$D$505,$D480)&gt;1,"DOUBLON","OK")))</f>
        <v/>
      </c>
      <c r="T480" s="14">
        <f>IF($A480="","",IFERROR($O480-($H480+$J480+$K480),0))</f>
        <v/>
      </c>
    </row>
    <row r="481">
      <c r="A481" s="11" t="n"/>
      <c r="B481" s="22" t="n"/>
      <c r="C481" s="11" t="n"/>
      <c r="D481" s="11" t="n"/>
      <c r="E481" s="11" t="n"/>
      <c r="F481" s="11" t="n"/>
      <c r="G481" s="11" t="n"/>
      <c r="H481" s="13" t="n"/>
      <c r="I481" s="11" t="n"/>
      <c r="J481" s="14">
        <f>IF($A481="","",IFERROR(ROUND($H481*VLOOKUP($I481,'Paramètres'!$A$6:$D$9,3,FALSE),2),0))</f>
        <v/>
      </c>
      <c r="K481" s="14">
        <f>IF($A481="","",IFERROR(ROUND($H481*VLOOKUP($I481,'Paramètres'!$A$6:$D$9,4,FALSE),2),0))</f>
        <v/>
      </c>
      <c r="L481" s="15" t="n"/>
      <c r="M481" s="14">
        <f>IF($A481="","",IFERROR(ROUND($J481*$L481,2),0))</f>
        <v/>
      </c>
      <c r="N481" s="14">
        <f>IF($A481="","",IFERROR(ROUND($K481*$L481,2),0))</f>
        <v/>
      </c>
      <c r="O481" s="14">
        <f>IF($A481="","",IFERROR($H481+$J481+$K481,0))</f>
        <v/>
      </c>
      <c r="P481" s="11" t="n"/>
      <c r="Q481" s="22" t="n"/>
      <c r="R481" s="16">
        <f>IF($A481="","",IF($P481="","À attribuer",IF($Q481="","À réclamer","Réclamé")))</f>
        <v/>
      </c>
      <c r="S481" s="16">
        <f>IF($A481="","",IF($D481="","PIÈCE MANQUANTE",IF(COUNTIF($D$6:$D$505,$D481)&gt;1,"DOUBLON","OK")))</f>
        <v/>
      </c>
      <c r="T481" s="14">
        <f>IF($A481="","",IFERROR($O481-($H481+$J481+$K481),0))</f>
        <v/>
      </c>
    </row>
    <row r="482">
      <c r="A482" s="11" t="n"/>
      <c r="B482" s="22" t="n"/>
      <c r="C482" s="11" t="n"/>
      <c r="D482" s="11" t="n"/>
      <c r="E482" s="11" t="n"/>
      <c r="F482" s="11" t="n"/>
      <c r="G482" s="11" t="n"/>
      <c r="H482" s="13" t="n"/>
      <c r="I482" s="11" t="n"/>
      <c r="J482" s="14">
        <f>IF($A482="","",IFERROR(ROUND($H482*VLOOKUP($I482,'Paramètres'!$A$6:$D$9,3,FALSE),2),0))</f>
        <v/>
      </c>
      <c r="K482" s="14">
        <f>IF($A482="","",IFERROR(ROUND($H482*VLOOKUP($I482,'Paramètres'!$A$6:$D$9,4,FALSE),2),0))</f>
        <v/>
      </c>
      <c r="L482" s="15" t="n"/>
      <c r="M482" s="14">
        <f>IF($A482="","",IFERROR(ROUND($J482*$L482,2),0))</f>
        <v/>
      </c>
      <c r="N482" s="14">
        <f>IF($A482="","",IFERROR(ROUND($K482*$L482,2),0))</f>
        <v/>
      </c>
      <c r="O482" s="14">
        <f>IF($A482="","",IFERROR($H482+$J482+$K482,0))</f>
        <v/>
      </c>
      <c r="P482" s="11" t="n"/>
      <c r="Q482" s="22" t="n"/>
      <c r="R482" s="16">
        <f>IF($A482="","",IF($P482="","À attribuer",IF($Q482="","À réclamer","Réclamé")))</f>
        <v/>
      </c>
      <c r="S482" s="16">
        <f>IF($A482="","",IF($D482="","PIÈCE MANQUANTE",IF(COUNTIF($D$6:$D$505,$D482)&gt;1,"DOUBLON","OK")))</f>
        <v/>
      </c>
      <c r="T482" s="14">
        <f>IF($A482="","",IFERROR($O482-($H482+$J482+$K482),0))</f>
        <v/>
      </c>
    </row>
    <row r="483">
      <c r="A483" s="11" t="n"/>
      <c r="B483" s="22" t="n"/>
      <c r="C483" s="11" t="n"/>
      <c r="D483" s="11" t="n"/>
      <c r="E483" s="11" t="n"/>
      <c r="F483" s="11" t="n"/>
      <c r="G483" s="11" t="n"/>
      <c r="H483" s="13" t="n"/>
      <c r="I483" s="11" t="n"/>
      <c r="J483" s="14">
        <f>IF($A483="","",IFERROR(ROUND($H483*VLOOKUP($I483,'Paramètres'!$A$6:$D$9,3,FALSE),2),0))</f>
        <v/>
      </c>
      <c r="K483" s="14">
        <f>IF($A483="","",IFERROR(ROUND($H483*VLOOKUP($I483,'Paramètres'!$A$6:$D$9,4,FALSE),2),0))</f>
        <v/>
      </c>
      <c r="L483" s="15" t="n"/>
      <c r="M483" s="14">
        <f>IF($A483="","",IFERROR(ROUND($J483*$L483,2),0))</f>
        <v/>
      </c>
      <c r="N483" s="14">
        <f>IF($A483="","",IFERROR(ROUND($K483*$L483,2),0))</f>
        <v/>
      </c>
      <c r="O483" s="14">
        <f>IF($A483="","",IFERROR($H483+$J483+$K483,0))</f>
        <v/>
      </c>
      <c r="P483" s="11" t="n"/>
      <c r="Q483" s="22" t="n"/>
      <c r="R483" s="16">
        <f>IF($A483="","",IF($P483="","À attribuer",IF($Q483="","À réclamer","Réclamé")))</f>
        <v/>
      </c>
      <c r="S483" s="16">
        <f>IF($A483="","",IF($D483="","PIÈCE MANQUANTE",IF(COUNTIF($D$6:$D$505,$D483)&gt;1,"DOUBLON","OK")))</f>
        <v/>
      </c>
      <c r="T483" s="14">
        <f>IF($A483="","",IFERROR($O483-($H483+$J483+$K483),0))</f>
        <v/>
      </c>
    </row>
    <row r="484">
      <c r="A484" s="11" t="n"/>
      <c r="B484" s="22" t="n"/>
      <c r="C484" s="11" t="n"/>
      <c r="D484" s="11" t="n"/>
      <c r="E484" s="11" t="n"/>
      <c r="F484" s="11" t="n"/>
      <c r="G484" s="11" t="n"/>
      <c r="H484" s="13" t="n"/>
      <c r="I484" s="11" t="n"/>
      <c r="J484" s="14">
        <f>IF($A484="","",IFERROR(ROUND($H484*VLOOKUP($I484,'Paramètres'!$A$6:$D$9,3,FALSE),2),0))</f>
        <v/>
      </c>
      <c r="K484" s="14">
        <f>IF($A484="","",IFERROR(ROUND($H484*VLOOKUP($I484,'Paramètres'!$A$6:$D$9,4,FALSE),2),0))</f>
        <v/>
      </c>
      <c r="L484" s="15" t="n"/>
      <c r="M484" s="14">
        <f>IF($A484="","",IFERROR(ROUND($J484*$L484,2),0))</f>
        <v/>
      </c>
      <c r="N484" s="14">
        <f>IF($A484="","",IFERROR(ROUND($K484*$L484,2),0))</f>
        <v/>
      </c>
      <c r="O484" s="14">
        <f>IF($A484="","",IFERROR($H484+$J484+$K484,0))</f>
        <v/>
      </c>
      <c r="P484" s="11" t="n"/>
      <c r="Q484" s="22" t="n"/>
      <c r="R484" s="16">
        <f>IF($A484="","",IF($P484="","À attribuer",IF($Q484="","À réclamer","Réclamé")))</f>
        <v/>
      </c>
      <c r="S484" s="16">
        <f>IF($A484="","",IF($D484="","PIÈCE MANQUANTE",IF(COUNTIF($D$6:$D$505,$D484)&gt;1,"DOUBLON","OK")))</f>
        <v/>
      </c>
      <c r="T484" s="14">
        <f>IF($A484="","",IFERROR($O484-($H484+$J484+$K484),0))</f>
        <v/>
      </c>
    </row>
    <row r="485">
      <c r="A485" s="11" t="n"/>
      <c r="B485" s="22" t="n"/>
      <c r="C485" s="11" t="n"/>
      <c r="D485" s="11" t="n"/>
      <c r="E485" s="11" t="n"/>
      <c r="F485" s="11" t="n"/>
      <c r="G485" s="11" t="n"/>
      <c r="H485" s="13" t="n"/>
      <c r="I485" s="11" t="n"/>
      <c r="J485" s="14">
        <f>IF($A485="","",IFERROR(ROUND($H485*VLOOKUP($I485,'Paramètres'!$A$6:$D$9,3,FALSE),2),0))</f>
        <v/>
      </c>
      <c r="K485" s="14">
        <f>IF($A485="","",IFERROR(ROUND($H485*VLOOKUP($I485,'Paramètres'!$A$6:$D$9,4,FALSE),2),0))</f>
        <v/>
      </c>
      <c r="L485" s="15" t="n"/>
      <c r="M485" s="14">
        <f>IF($A485="","",IFERROR(ROUND($J485*$L485,2),0))</f>
        <v/>
      </c>
      <c r="N485" s="14">
        <f>IF($A485="","",IFERROR(ROUND($K485*$L485,2),0))</f>
        <v/>
      </c>
      <c r="O485" s="14">
        <f>IF($A485="","",IFERROR($H485+$J485+$K485,0))</f>
        <v/>
      </c>
      <c r="P485" s="11" t="n"/>
      <c r="Q485" s="22" t="n"/>
      <c r="R485" s="16">
        <f>IF($A485="","",IF($P485="","À attribuer",IF($Q485="","À réclamer","Réclamé")))</f>
        <v/>
      </c>
      <c r="S485" s="16">
        <f>IF($A485="","",IF($D485="","PIÈCE MANQUANTE",IF(COUNTIF($D$6:$D$505,$D485)&gt;1,"DOUBLON","OK")))</f>
        <v/>
      </c>
      <c r="T485" s="14">
        <f>IF($A485="","",IFERROR($O485-($H485+$J485+$K485),0))</f>
        <v/>
      </c>
    </row>
    <row r="486">
      <c r="A486" s="11" t="n"/>
      <c r="B486" s="22" t="n"/>
      <c r="C486" s="11" t="n"/>
      <c r="D486" s="11" t="n"/>
      <c r="E486" s="11" t="n"/>
      <c r="F486" s="11" t="n"/>
      <c r="G486" s="11" t="n"/>
      <c r="H486" s="13" t="n"/>
      <c r="I486" s="11" t="n"/>
      <c r="J486" s="14">
        <f>IF($A486="","",IFERROR(ROUND($H486*VLOOKUP($I486,'Paramètres'!$A$6:$D$9,3,FALSE),2),0))</f>
        <v/>
      </c>
      <c r="K486" s="14">
        <f>IF($A486="","",IFERROR(ROUND($H486*VLOOKUP($I486,'Paramètres'!$A$6:$D$9,4,FALSE),2),0))</f>
        <v/>
      </c>
      <c r="L486" s="15" t="n"/>
      <c r="M486" s="14">
        <f>IF($A486="","",IFERROR(ROUND($J486*$L486,2),0))</f>
        <v/>
      </c>
      <c r="N486" s="14">
        <f>IF($A486="","",IFERROR(ROUND($K486*$L486,2),0))</f>
        <v/>
      </c>
      <c r="O486" s="14">
        <f>IF($A486="","",IFERROR($H486+$J486+$K486,0))</f>
        <v/>
      </c>
      <c r="P486" s="11" t="n"/>
      <c r="Q486" s="22" t="n"/>
      <c r="R486" s="16">
        <f>IF($A486="","",IF($P486="","À attribuer",IF($Q486="","À réclamer","Réclamé")))</f>
        <v/>
      </c>
      <c r="S486" s="16">
        <f>IF($A486="","",IF($D486="","PIÈCE MANQUANTE",IF(COUNTIF($D$6:$D$505,$D486)&gt;1,"DOUBLON","OK")))</f>
        <v/>
      </c>
      <c r="T486" s="14">
        <f>IF($A486="","",IFERROR($O486-($H486+$J486+$K486),0))</f>
        <v/>
      </c>
    </row>
    <row r="487">
      <c r="A487" s="11" t="n"/>
      <c r="B487" s="22" t="n"/>
      <c r="C487" s="11" t="n"/>
      <c r="D487" s="11" t="n"/>
      <c r="E487" s="11" t="n"/>
      <c r="F487" s="11" t="n"/>
      <c r="G487" s="11" t="n"/>
      <c r="H487" s="13" t="n"/>
      <c r="I487" s="11" t="n"/>
      <c r="J487" s="14">
        <f>IF($A487="","",IFERROR(ROUND($H487*VLOOKUP($I487,'Paramètres'!$A$6:$D$9,3,FALSE),2),0))</f>
        <v/>
      </c>
      <c r="K487" s="14">
        <f>IF($A487="","",IFERROR(ROUND($H487*VLOOKUP($I487,'Paramètres'!$A$6:$D$9,4,FALSE),2),0))</f>
        <v/>
      </c>
      <c r="L487" s="15" t="n"/>
      <c r="M487" s="14">
        <f>IF($A487="","",IFERROR(ROUND($J487*$L487,2),0))</f>
        <v/>
      </c>
      <c r="N487" s="14">
        <f>IF($A487="","",IFERROR(ROUND($K487*$L487,2),0))</f>
        <v/>
      </c>
      <c r="O487" s="14">
        <f>IF($A487="","",IFERROR($H487+$J487+$K487,0))</f>
        <v/>
      </c>
      <c r="P487" s="11" t="n"/>
      <c r="Q487" s="22" t="n"/>
      <c r="R487" s="16">
        <f>IF($A487="","",IF($P487="","À attribuer",IF($Q487="","À réclamer","Réclamé")))</f>
        <v/>
      </c>
      <c r="S487" s="16">
        <f>IF($A487="","",IF($D487="","PIÈCE MANQUANTE",IF(COUNTIF($D$6:$D$505,$D487)&gt;1,"DOUBLON","OK")))</f>
        <v/>
      </c>
      <c r="T487" s="14">
        <f>IF($A487="","",IFERROR($O487-($H487+$J487+$K487),0))</f>
        <v/>
      </c>
    </row>
    <row r="488">
      <c r="A488" s="11" t="n"/>
      <c r="B488" s="22" t="n"/>
      <c r="C488" s="11" t="n"/>
      <c r="D488" s="11" t="n"/>
      <c r="E488" s="11" t="n"/>
      <c r="F488" s="11" t="n"/>
      <c r="G488" s="11" t="n"/>
      <c r="H488" s="13" t="n"/>
      <c r="I488" s="11" t="n"/>
      <c r="J488" s="14">
        <f>IF($A488="","",IFERROR(ROUND($H488*VLOOKUP($I488,'Paramètres'!$A$6:$D$9,3,FALSE),2),0))</f>
        <v/>
      </c>
      <c r="K488" s="14">
        <f>IF($A488="","",IFERROR(ROUND($H488*VLOOKUP($I488,'Paramètres'!$A$6:$D$9,4,FALSE),2),0))</f>
        <v/>
      </c>
      <c r="L488" s="15" t="n"/>
      <c r="M488" s="14">
        <f>IF($A488="","",IFERROR(ROUND($J488*$L488,2),0))</f>
        <v/>
      </c>
      <c r="N488" s="14">
        <f>IF($A488="","",IFERROR(ROUND($K488*$L488,2),0))</f>
        <v/>
      </c>
      <c r="O488" s="14">
        <f>IF($A488="","",IFERROR($H488+$J488+$K488,0))</f>
        <v/>
      </c>
      <c r="P488" s="11" t="n"/>
      <c r="Q488" s="22" t="n"/>
      <c r="R488" s="16">
        <f>IF($A488="","",IF($P488="","À attribuer",IF($Q488="","À réclamer","Réclamé")))</f>
        <v/>
      </c>
      <c r="S488" s="16">
        <f>IF($A488="","",IF($D488="","PIÈCE MANQUANTE",IF(COUNTIF($D$6:$D$505,$D488)&gt;1,"DOUBLON","OK")))</f>
        <v/>
      </c>
      <c r="T488" s="14">
        <f>IF($A488="","",IFERROR($O488-($H488+$J488+$K488),0))</f>
        <v/>
      </c>
    </row>
    <row r="489">
      <c r="A489" s="11" t="n"/>
      <c r="B489" s="22" t="n"/>
      <c r="C489" s="11" t="n"/>
      <c r="D489" s="11" t="n"/>
      <c r="E489" s="11" t="n"/>
      <c r="F489" s="11" t="n"/>
      <c r="G489" s="11" t="n"/>
      <c r="H489" s="13" t="n"/>
      <c r="I489" s="11" t="n"/>
      <c r="J489" s="14">
        <f>IF($A489="","",IFERROR(ROUND($H489*VLOOKUP($I489,'Paramètres'!$A$6:$D$9,3,FALSE),2),0))</f>
        <v/>
      </c>
      <c r="K489" s="14">
        <f>IF($A489="","",IFERROR(ROUND($H489*VLOOKUP($I489,'Paramètres'!$A$6:$D$9,4,FALSE),2),0))</f>
        <v/>
      </c>
      <c r="L489" s="15" t="n"/>
      <c r="M489" s="14">
        <f>IF($A489="","",IFERROR(ROUND($J489*$L489,2),0))</f>
        <v/>
      </c>
      <c r="N489" s="14">
        <f>IF($A489="","",IFERROR(ROUND($K489*$L489,2),0))</f>
        <v/>
      </c>
      <c r="O489" s="14">
        <f>IF($A489="","",IFERROR($H489+$J489+$K489,0))</f>
        <v/>
      </c>
      <c r="P489" s="11" t="n"/>
      <c r="Q489" s="22" t="n"/>
      <c r="R489" s="16">
        <f>IF($A489="","",IF($P489="","À attribuer",IF($Q489="","À réclamer","Réclamé")))</f>
        <v/>
      </c>
      <c r="S489" s="16">
        <f>IF($A489="","",IF($D489="","PIÈCE MANQUANTE",IF(COUNTIF($D$6:$D$505,$D489)&gt;1,"DOUBLON","OK")))</f>
        <v/>
      </c>
      <c r="T489" s="14">
        <f>IF($A489="","",IFERROR($O489-($H489+$J489+$K489),0))</f>
        <v/>
      </c>
    </row>
    <row r="490">
      <c r="A490" s="11" t="n"/>
      <c r="B490" s="22" t="n"/>
      <c r="C490" s="11" t="n"/>
      <c r="D490" s="11" t="n"/>
      <c r="E490" s="11" t="n"/>
      <c r="F490" s="11" t="n"/>
      <c r="G490" s="11" t="n"/>
      <c r="H490" s="13" t="n"/>
      <c r="I490" s="11" t="n"/>
      <c r="J490" s="14">
        <f>IF($A490="","",IFERROR(ROUND($H490*VLOOKUP($I490,'Paramètres'!$A$6:$D$9,3,FALSE),2),0))</f>
        <v/>
      </c>
      <c r="K490" s="14">
        <f>IF($A490="","",IFERROR(ROUND($H490*VLOOKUP($I490,'Paramètres'!$A$6:$D$9,4,FALSE),2),0))</f>
        <v/>
      </c>
      <c r="L490" s="15" t="n"/>
      <c r="M490" s="14">
        <f>IF($A490="","",IFERROR(ROUND($J490*$L490,2),0))</f>
        <v/>
      </c>
      <c r="N490" s="14">
        <f>IF($A490="","",IFERROR(ROUND($K490*$L490,2),0))</f>
        <v/>
      </c>
      <c r="O490" s="14">
        <f>IF($A490="","",IFERROR($H490+$J490+$K490,0))</f>
        <v/>
      </c>
      <c r="P490" s="11" t="n"/>
      <c r="Q490" s="22" t="n"/>
      <c r="R490" s="16">
        <f>IF($A490="","",IF($P490="","À attribuer",IF($Q490="","À réclamer","Réclamé")))</f>
        <v/>
      </c>
      <c r="S490" s="16">
        <f>IF($A490="","",IF($D490="","PIÈCE MANQUANTE",IF(COUNTIF($D$6:$D$505,$D490)&gt;1,"DOUBLON","OK")))</f>
        <v/>
      </c>
      <c r="T490" s="14">
        <f>IF($A490="","",IFERROR($O490-($H490+$J490+$K490),0))</f>
        <v/>
      </c>
    </row>
    <row r="491">
      <c r="A491" s="11" t="n"/>
      <c r="B491" s="22" t="n"/>
      <c r="C491" s="11" t="n"/>
      <c r="D491" s="11" t="n"/>
      <c r="E491" s="11" t="n"/>
      <c r="F491" s="11" t="n"/>
      <c r="G491" s="11" t="n"/>
      <c r="H491" s="13" t="n"/>
      <c r="I491" s="11" t="n"/>
      <c r="J491" s="14">
        <f>IF($A491="","",IFERROR(ROUND($H491*VLOOKUP($I491,'Paramètres'!$A$6:$D$9,3,FALSE),2),0))</f>
        <v/>
      </c>
      <c r="K491" s="14">
        <f>IF($A491="","",IFERROR(ROUND($H491*VLOOKUP($I491,'Paramètres'!$A$6:$D$9,4,FALSE),2),0))</f>
        <v/>
      </c>
      <c r="L491" s="15" t="n"/>
      <c r="M491" s="14">
        <f>IF($A491="","",IFERROR(ROUND($J491*$L491,2),0))</f>
        <v/>
      </c>
      <c r="N491" s="14">
        <f>IF($A491="","",IFERROR(ROUND($K491*$L491,2),0))</f>
        <v/>
      </c>
      <c r="O491" s="14">
        <f>IF($A491="","",IFERROR($H491+$J491+$K491,0))</f>
        <v/>
      </c>
      <c r="P491" s="11" t="n"/>
      <c r="Q491" s="22" t="n"/>
      <c r="R491" s="16">
        <f>IF($A491="","",IF($P491="","À attribuer",IF($Q491="","À réclamer","Réclamé")))</f>
        <v/>
      </c>
      <c r="S491" s="16">
        <f>IF($A491="","",IF($D491="","PIÈCE MANQUANTE",IF(COUNTIF($D$6:$D$505,$D491)&gt;1,"DOUBLON","OK")))</f>
        <v/>
      </c>
      <c r="T491" s="14">
        <f>IF($A491="","",IFERROR($O491-($H491+$J491+$K491),0))</f>
        <v/>
      </c>
    </row>
    <row r="492">
      <c r="A492" s="11" t="n"/>
      <c r="B492" s="22" t="n"/>
      <c r="C492" s="11" t="n"/>
      <c r="D492" s="11" t="n"/>
      <c r="E492" s="11" t="n"/>
      <c r="F492" s="11" t="n"/>
      <c r="G492" s="11" t="n"/>
      <c r="H492" s="13" t="n"/>
      <c r="I492" s="11" t="n"/>
      <c r="J492" s="14">
        <f>IF($A492="","",IFERROR(ROUND($H492*VLOOKUP($I492,'Paramètres'!$A$6:$D$9,3,FALSE),2),0))</f>
        <v/>
      </c>
      <c r="K492" s="14">
        <f>IF($A492="","",IFERROR(ROUND($H492*VLOOKUP($I492,'Paramètres'!$A$6:$D$9,4,FALSE),2),0))</f>
        <v/>
      </c>
      <c r="L492" s="15" t="n"/>
      <c r="M492" s="14">
        <f>IF($A492="","",IFERROR(ROUND($J492*$L492,2),0))</f>
        <v/>
      </c>
      <c r="N492" s="14">
        <f>IF($A492="","",IFERROR(ROUND($K492*$L492,2),0))</f>
        <v/>
      </c>
      <c r="O492" s="14">
        <f>IF($A492="","",IFERROR($H492+$J492+$K492,0))</f>
        <v/>
      </c>
      <c r="P492" s="11" t="n"/>
      <c r="Q492" s="22" t="n"/>
      <c r="R492" s="16">
        <f>IF($A492="","",IF($P492="","À attribuer",IF($Q492="","À réclamer","Réclamé")))</f>
        <v/>
      </c>
      <c r="S492" s="16">
        <f>IF($A492="","",IF($D492="","PIÈCE MANQUANTE",IF(COUNTIF($D$6:$D$505,$D492)&gt;1,"DOUBLON","OK")))</f>
        <v/>
      </c>
      <c r="T492" s="14">
        <f>IF($A492="","",IFERROR($O492-($H492+$J492+$K492),0))</f>
        <v/>
      </c>
    </row>
    <row r="493">
      <c r="A493" s="11" t="n"/>
      <c r="B493" s="22" t="n"/>
      <c r="C493" s="11" t="n"/>
      <c r="D493" s="11" t="n"/>
      <c r="E493" s="11" t="n"/>
      <c r="F493" s="11" t="n"/>
      <c r="G493" s="11" t="n"/>
      <c r="H493" s="13" t="n"/>
      <c r="I493" s="11" t="n"/>
      <c r="J493" s="14">
        <f>IF($A493="","",IFERROR(ROUND($H493*VLOOKUP($I493,'Paramètres'!$A$6:$D$9,3,FALSE),2),0))</f>
        <v/>
      </c>
      <c r="K493" s="14">
        <f>IF($A493="","",IFERROR(ROUND($H493*VLOOKUP($I493,'Paramètres'!$A$6:$D$9,4,FALSE),2),0))</f>
        <v/>
      </c>
      <c r="L493" s="15" t="n"/>
      <c r="M493" s="14">
        <f>IF($A493="","",IFERROR(ROUND($J493*$L493,2),0))</f>
        <v/>
      </c>
      <c r="N493" s="14">
        <f>IF($A493="","",IFERROR(ROUND($K493*$L493,2),0))</f>
        <v/>
      </c>
      <c r="O493" s="14">
        <f>IF($A493="","",IFERROR($H493+$J493+$K493,0))</f>
        <v/>
      </c>
      <c r="P493" s="11" t="n"/>
      <c r="Q493" s="22" t="n"/>
      <c r="R493" s="16">
        <f>IF($A493="","",IF($P493="","À attribuer",IF($Q493="","À réclamer","Réclamé")))</f>
        <v/>
      </c>
      <c r="S493" s="16">
        <f>IF($A493="","",IF($D493="","PIÈCE MANQUANTE",IF(COUNTIF($D$6:$D$505,$D493)&gt;1,"DOUBLON","OK")))</f>
        <v/>
      </c>
      <c r="T493" s="14">
        <f>IF($A493="","",IFERROR($O493-($H493+$J493+$K493),0))</f>
        <v/>
      </c>
    </row>
    <row r="494">
      <c r="A494" s="11" t="n"/>
      <c r="B494" s="22" t="n"/>
      <c r="C494" s="11" t="n"/>
      <c r="D494" s="11" t="n"/>
      <c r="E494" s="11" t="n"/>
      <c r="F494" s="11" t="n"/>
      <c r="G494" s="11" t="n"/>
      <c r="H494" s="13" t="n"/>
      <c r="I494" s="11" t="n"/>
      <c r="J494" s="14">
        <f>IF($A494="","",IFERROR(ROUND($H494*VLOOKUP($I494,'Paramètres'!$A$6:$D$9,3,FALSE),2),0))</f>
        <v/>
      </c>
      <c r="K494" s="14">
        <f>IF($A494="","",IFERROR(ROUND($H494*VLOOKUP($I494,'Paramètres'!$A$6:$D$9,4,FALSE),2),0))</f>
        <v/>
      </c>
      <c r="L494" s="15" t="n"/>
      <c r="M494" s="14">
        <f>IF($A494="","",IFERROR(ROUND($J494*$L494,2),0))</f>
        <v/>
      </c>
      <c r="N494" s="14">
        <f>IF($A494="","",IFERROR(ROUND($K494*$L494,2),0))</f>
        <v/>
      </c>
      <c r="O494" s="14">
        <f>IF($A494="","",IFERROR($H494+$J494+$K494,0))</f>
        <v/>
      </c>
      <c r="P494" s="11" t="n"/>
      <c r="Q494" s="22" t="n"/>
      <c r="R494" s="16">
        <f>IF($A494="","",IF($P494="","À attribuer",IF($Q494="","À réclamer","Réclamé")))</f>
        <v/>
      </c>
      <c r="S494" s="16">
        <f>IF($A494="","",IF($D494="","PIÈCE MANQUANTE",IF(COUNTIF($D$6:$D$505,$D494)&gt;1,"DOUBLON","OK")))</f>
        <v/>
      </c>
      <c r="T494" s="14">
        <f>IF($A494="","",IFERROR($O494-($H494+$J494+$K494),0))</f>
        <v/>
      </c>
    </row>
    <row r="495">
      <c r="A495" s="11" t="n"/>
      <c r="B495" s="22" t="n"/>
      <c r="C495" s="11" t="n"/>
      <c r="D495" s="11" t="n"/>
      <c r="E495" s="11" t="n"/>
      <c r="F495" s="11" t="n"/>
      <c r="G495" s="11" t="n"/>
      <c r="H495" s="13" t="n"/>
      <c r="I495" s="11" t="n"/>
      <c r="J495" s="14">
        <f>IF($A495="","",IFERROR(ROUND($H495*VLOOKUP($I495,'Paramètres'!$A$6:$D$9,3,FALSE),2),0))</f>
        <v/>
      </c>
      <c r="K495" s="14">
        <f>IF($A495="","",IFERROR(ROUND($H495*VLOOKUP($I495,'Paramètres'!$A$6:$D$9,4,FALSE),2),0))</f>
        <v/>
      </c>
      <c r="L495" s="15" t="n"/>
      <c r="M495" s="14">
        <f>IF($A495="","",IFERROR(ROUND($J495*$L495,2),0))</f>
        <v/>
      </c>
      <c r="N495" s="14">
        <f>IF($A495="","",IFERROR(ROUND($K495*$L495,2),0))</f>
        <v/>
      </c>
      <c r="O495" s="14">
        <f>IF($A495="","",IFERROR($H495+$J495+$K495,0))</f>
        <v/>
      </c>
      <c r="P495" s="11" t="n"/>
      <c r="Q495" s="22" t="n"/>
      <c r="R495" s="16">
        <f>IF($A495="","",IF($P495="","À attribuer",IF($Q495="","À réclamer","Réclamé")))</f>
        <v/>
      </c>
      <c r="S495" s="16">
        <f>IF($A495="","",IF($D495="","PIÈCE MANQUANTE",IF(COUNTIF($D$6:$D$505,$D495)&gt;1,"DOUBLON","OK")))</f>
        <v/>
      </c>
      <c r="T495" s="14">
        <f>IF($A495="","",IFERROR($O495-($H495+$J495+$K495),0))</f>
        <v/>
      </c>
    </row>
    <row r="496">
      <c r="A496" s="11" t="n"/>
      <c r="B496" s="22" t="n"/>
      <c r="C496" s="11" t="n"/>
      <c r="D496" s="11" t="n"/>
      <c r="E496" s="11" t="n"/>
      <c r="F496" s="11" t="n"/>
      <c r="G496" s="11" t="n"/>
      <c r="H496" s="13" t="n"/>
      <c r="I496" s="11" t="n"/>
      <c r="J496" s="14">
        <f>IF($A496="","",IFERROR(ROUND($H496*VLOOKUP($I496,'Paramètres'!$A$6:$D$9,3,FALSE),2),0))</f>
        <v/>
      </c>
      <c r="K496" s="14">
        <f>IF($A496="","",IFERROR(ROUND($H496*VLOOKUP($I496,'Paramètres'!$A$6:$D$9,4,FALSE),2),0))</f>
        <v/>
      </c>
      <c r="L496" s="15" t="n"/>
      <c r="M496" s="14">
        <f>IF($A496="","",IFERROR(ROUND($J496*$L496,2),0))</f>
        <v/>
      </c>
      <c r="N496" s="14">
        <f>IF($A496="","",IFERROR(ROUND($K496*$L496,2),0))</f>
        <v/>
      </c>
      <c r="O496" s="14">
        <f>IF($A496="","",IFERROR($H496+$J496+$K496,0))</f>
        <v/>
      </c>
      <c r="P496" s="11" t="n"/>
      <c r="Q496" s="22" t="n"/>
      <c r="R496" s="16">
        <f>IF($A496="","",IF($P496="","À attribuer",IF($Q496="","À réclamer","Réclamé")))</f>
        <v/>
      </c>
      <c r="S496" s="16">
        <f>IF($A496="","",IF($D496="","PIÈCE MANQUANTE",IF(COUNTIF($D$6:$D$505,$D496)&gt;1,"DOUBLON","OK")))</f>
        <v/>
      </c>
      <c r="T496" s="14">
        <f>IF($A496="","",IFERROR($O496-($H496+$J496+$K496),0))</f>
        <v/>
      </c>
    </row>
    <row r="497">
      <c r="A497" s="11" t="n"/>
      <c r="B497" s="22" t="n"/>
      <c r="C497" s="11" t="n"/>
      <c r="D497" s="11" t="n"/>
      <c r="E497" s="11" t="n"/>
      <c r="F497" s="11" t="n"/>
      <c r="G497" s="11" t="n"/>
      <c r="H497" s="13" t="n"/>
      <c r="I497" s="11" t="n"/>
      <c r="J497" s="14">
        <f>IF($A497="","",IFERROR(ROUND($H497*VLOOKUP($I497,'Paramètres'!$A$6:$D$9,3,FALSE),2),0))</f>
        <v/>
      </c>
      <c r="K497" s="14">
        <f>IF($A497="","",IFERROR(ROUND($H497*VLOOKUP($I497,'Paramètres'!$A$6:$D$9,4,FALSE),2),0))</f>
        <v/>
      </c>
      <c r="L497" s="15" t="n"/>
      <c r="M497" s="14">
        <f>IF($A497="","",IFERROR(ROUND($J497*$L497,2),0))</f>
        <v/>
      </c>
      <c r="N497" s="14">
        <f>IF($A497="","",IFERROR(ROUND($K497*$L497,2),0))</f>
        <v/>
      </c>
      <c r="O497" s="14">
        <f>IF($A497="","",IFERROR($H497+$J497+$K497,0))</f>
        <v/>
      </c>
      <c r="P497" s="11" t="n"/>
      <c r="Q497" s="22" t="n"/>
      <c r="R497" s="16">
        <f>IF($A497="","",IF($P497="","À attribuer",IF($Q497="","À réclamer","Réclamé")))</f>
        <v/>
      </c>
      <c r="S497" s="16">
        <f>IF($A497="","",IF($D497="","PIÈCE MANQUANTE",IF(COUNTIF($D$6:$D$505,$D497)&gt;1,"DOUBLON","OK")))</f>
        <v/>
      </c>
      <c r="T497" s="14">
        <f>IF($A497="","",IFERROR($O497-($H497+$J497+$K497),0))</f>
        <v/>
      </c>
    </row>
    <row r="498">
      <c r="A498" s="11" t="n"/>
      <c r="B498" s="22" t="n"/>
      <c r="C498" s="11" t="n"/>
      <c r="D498" s="11" t="n"/>
      <c r="E498" s="11" t="n"/>
      <c r="F498" s="11" t="n"/>
      <c r="G498" s="11" t="n"/>
      <c r="H498" s="13" t="n"/>
      <c r="I498" s="11" t="n"/>
      <c r="J498" s="14">
        <f>IF($A498="","",IFERROR(ROUND($H498*VLOOKUP($I498,'Paramètres'!$A$6:$D$9,3,FALSE),2),0))</f>
        <v/>
      </c>
      <c r="K498" s="14">
        <f>IF($A498="","",IFERROR(ROUND($H498*VLOOKUP($I498,'Paramètres'!$A$6:$D$9,4,FALSE),2),0))</f>
        <v/>
      </c>
      <c r="L498" s="15" t="n"/>
      <c r="M498" s="14">
        <f>IF($A498="","",IFERROR(ROUND($J498*$L498,2),0))</f>
        <v/>
      </c>
      <c r="N498" s="14">
        <f>IF($A498="","",IFERROR(ROUND($K498*$L498,2),0))</f>
        <v/>
      </c>
      <c r="O498" s="14">
        <f>IF($A498="","",IFERROR($H498+$J498+$K498,0))</f>
        <v/>
      </c>
      <c r="P498" s="11" t="n"/>
      <c r="Q498" s="22" t="n"/>
      <c r="R498" s="16">
        <f>IF($A498="","",IF($P498="","À attribuer",IF($Q498="","À réclamer","Réclamé")))</f>
        <v/>
      </c>
      <c r="S498" s="16">
        <f>IF($A498="","",IF($D498="","PIÈCE MANQUANTE",IF(COUNTIF($D$6:$D$505,$D498)&gt;1,"DOUBLON","OK")))</f>
        <v/>
      </c>
      <c r="T498" s="14">
        <f>IF($A498="","",IFERROR($O498-($H498+$J498+$K498),0))</f>
        <v/>
      </c>
    </row>
    <row r="499">
      <c r="A499" s="11" t="n"/>
      <c r="B499" s="22" t="n"/>
      <c r="C499" s="11" t="n"/>
      <c r="D499" s="11" t="n"/>
      <c r="E499" s="11" t="n"/>
      <c r="F499" s="11" t="n"/>
      <c r="G499" s="11" t="n"/>
      <c r="H499" s="13" t="n"/>
      <c r="I499" s="11" t="n"/>
      <c r="J499" s="14">
        <f>IF($A499="","",IFERROR(ROUND($H499*VLOOKUP($I499,'Paramètres'!$A$6:$D$9,3,FALSE),2),0))</f>
        <v/>
      </c>
      <c r="K499" s="14">
        <f>IF($A499="","",IFERROR(ROUND($H499*VLOOKUP($I499,'Paramètres'!$A$6:$D$9,4,FALSE),2),0))</f>
        <v/>
      </c>
      <c r="L499" s="15" t="n"/>
      <c r="M499" s="14">
        <f>IF($A499="","",IFERROR(ROUND($J499*$L499,2),0))</f>
        <v/>
      </c>
      <c r="N499" s="14">
        <f>IF($A499="","",IFERROR(ROUND($K499*$L499,2),0))</f>
        <v/>
      </c>
      <c r="O499" s="14">
        <f>IF($A499="","",IFERROR($H499+$J499+$K499,0))</f>
        <v/>
      </c>
      <c r="P499" s="11" t="n"/>
      <c r="Q499" s="22" t="n"/>
      <c r="R499" s="16">
        <f>IF($A499="","",IF($P499="","À attribuer",IF($Q499="","À réclamer","Réclamé")))</f>
        <v/>
      </c>
      <c r="S499" s="16">
        <f>IF($A499="","",IF($D499="","PIÈCE MANQUANTE",IF(COUNTIF($D$6:$D$505,$D499)&gt;1,"DOUBLON","OK")))</f>
        <v/>
      </c>
      <c r="T499" s="14">
        <f>IF($A499="","",IFERROR($O499-($H499+$J499+$K499),0))</f>
        <v/>
      </c>
    </row>
    <row r="500">
      <c r="A500" s="11" t="n"/>
      <c r="B500" s="22" t="n"/>
      <c r="C500" s="11" t="n"/>
      <c r="D500" s="11" t="n"/>
      <c r="E500" s="11" t="n"/>
      <c r="F500" s="11" t="n"/>
      <c r="G500" s="11" t="n"/>
      <c r="H500" s="13" t="n"/>
      <c r="I500" s="11" t="n"/>
      <c r="J500" s="14">
        <f>IF($A500="","",IFERROR(ROUND($H500*VLOOKUP($I500,'Paramètres'!$A$6:$D$9,3,FALSE),2),0))</f>
        <v/>
      </c>
      <c r="K500" s="14">
        <f>IF($A500="","",IFERROR(ROUND($H500*VLOOKUP($I500,'Paramètres'!$A$6:$D$9,4,FALSE),2),0))</f>
        <v/>
      </c>
      <c r="L500" s="15" t="n"/>
      <c r="M500" s="14">
        <f>IF($A500="","",IFERROR(ROUND($J500*$L500,2),0))</f>
        <v/>
      </c>
      <c r="N500" s="14">
        <f>IF($A500="","",IFERROR(ROUND($K500*$L500,2),0))</f>
        <v/>
      </c>
      <c r="O500" s="14">
        <f>IF($A500="","",IFERROR($H500+$J500+$K500,0))</f>
        <v/>
      </c>
      <c r="P500" s="11" t="n"/>
      <c r="Q500" s="22" t="n"/>
      <c r="R500" s="16">
        <f>IF($A500="","",IF($P500="","À attribuer",IF($Q500="","À réclamer","Réclamé")))</f>
        <v/>
      </c>
      <c r="S500" s="16">
        <f>IF($A500="","",IF($D500="","PIÈCE MANQUANTE",IF(COUNTIF($D$6:$D$505,$D500)&gt;1,"DOUBLON","OK")))</f>
        <v/>
      </c>
      <c r="T500" s="14">
        <f>IF($A500="","",IFERROR($O500-($H500+$J500+$K500),0))</f>
        <v/>
      </c>
    </row>
    <row r="501">
      <c r="A501" s="11" t="n"/>
      <c r="B501" s="22" t="n"/>
      <c r="C501" s="11" t="n"/>
      <c r="D501" s="11" t="n"/>
      <c r="E501" s="11" t="n"/>
      <c r="F501" s="11" t="n"/>
      <c r="G501" s="11" t="n"/>
      <c r="H501" s="13" t="n"/>
      <c r="I501" s="11" t="n"/>
      <c r="J501" s="14">
        <f>IF($A501="","",IFERROR(ROUND($H501*VLOOKUP($I501,'Paramètres'!$A$6:$D$9,3,FALSE),2),0))</f>
        <v/>
      </c>
      <c r="K501" s="14">
        <f>IF($A501="","",IFERROR(ROUND($H501*VLOOKUP($I501,'Paramètres'!$A$6:$D$9,4,FALSE),2),0))</f>
        <v/>
      </c>
      <c r="L501" s="15" t="n"/>
      <c r="M501" s="14">
        <f>IF($A501="","",IFERROR(ROUND($J501*$L501,2),0))</f>
        <v/>
      </c>
      <c r="N501" s="14">
        <f>IF($A501="","",IFERROR(ROUND($K501*$L501,2),0))</f>
        <v/>
      </c>
      <c r="O501" s="14">
        <f>IF($A501="","",IFERROR($H501+$J501+$K501,0))</f>
        <v/>
      </c>
      <c r="P501" s="11" t="n"/>
      <c r="Q501" s="22" t="n"/>
      <c r="R501" s="16">
        <f>IF($A501="","",IF($P501="","À attribuer",IF($Q501="","À réclamer","Réclamé")))</f>
        <v/>
      </c>
      <c r="S501" s="16">
        <f>IF($A501="","",IF($D501="","PIÈCE MANQUANTE",IF(COUNTIF($D$6:$D$505,$D501)&gt;1,"DOUBLON","OK")))</f>
        <v/>
      </c>
      <c r="T501" s="14">
        <f>IF($A501="","",IFERROR($O501-($H501+$J501+$K501),0))</f>
        <v/>
      </c>
    </row>
    <row r="502">
      <c r="A502" s="11" t="n"/>
      <c r="B502" s="22" t="n"/>
      <c r="C502" s="11" t="n"/>
      <c r="D502" s="11" t="n"/>
      <c r="E502" s="11" t="n"/>
      <c r="F502" s="11" t="n"/>
      <c r="G502" s="11" t="n"/>
      <c r="H502" s="13" t="n"/>
      <c r="I502" s="11" t="n"/>
      <c r="J502" s="14">
        <f>IF($A502="","",IFERROR(ROUND($H502*VLOOKUP($I502,'Paramètres'!$A$6:$D$9,3,FALSE),2),0))</f>
        <v/>
      </c>
      <c r="K502" s="14">
        <f>IF($A502="","",IFERROR(ROUND($H502*VLOOKUP($I502,'Paramètres'!$A$6:$D$9,4,FALSE),2),0))</f>
        <v/>
      </c>
      <c r="L502" s="15" t="n"/>
      <c r="M502" s="14">
        <f>IF($A502="","",IFERROR(ROUND($J502*$L502,2),0))</f>
        <v/>
      </c>
      <c r="N502" s="14">
        <f>IF($A502="","",IFERROR(ROUND($K502*$L502,2),0))</f>
        <v/>
      </c>
      <c r="O502" s="14">
        <f>IF($A502="","",IFERROR($H502+$J502+$K502,0))</f>
        <v/>
      </c>
      <c r="P502" s="11" t="n"/>
      <c r="Q502" s="22" t="n"/>
      <c r="R502" s="16">
        <f>IF($A502="","",IF($P502="","À attribuer",IF($Q502="","À réclamer","Réclamé")))</f>
        <v/>
      </c>
      <c r="S502" s="16">
        <f>IF($A502="","",IF($D502="","PIÈCE MANQUANTE",IF(COUNTIF($D$6:$D$505,$D502)&gt;1,"DOUBLON","OK")))</f>
        <v/>
      </c>
      <c r="T502" s="14">
        <f>IF($A502="","",IFERROR($O502-($H502+$J502+$K502),0))</f>
        <v/>
      </c>
    </row>
    <row r="503">
      <c r="A503" s="11" t="n"/>
      <c r="B503" s="22" t="n"/>
      <c r="C503" s="11" t="n"/>
      <c r="D503" s="11" t="n"/>
      <c r="E503" s="11" t="n"/>
      <c r="F503" s="11" t="n"/>
      <c r="G503" s="11" t="n"/>
      <c r="H503" s="13" t="n"/>
      <c r="I503" s="11" t="n"/>
      <c r="J503" s="14">
        <f>IF($A503="","",IFERROR(ROUND($H503*VLOOKUP($I503,'Paramètres'!$A$6:$D$9,3,FALSE),2),0))</f>
        <v/>
      </c>
      <c r="K503" s="14">
        <f>IF($A503="","",IFERROR(ROUND($H503*VLOOKUP($I503,'Paramètres'!$A$6:$D$9,4,FALSE),2),0))</f>
        <v/>
      </c>
      <c r="L503" s="15" t="n"/>
      <c r="M503" s="14">
        <f>IF($A503="","",IFERROR(ROUND($J503*$L503,2),0))</f>
        <v/>
      </c>
      <c r="N503" s="14">
        <f>IF($A503="","",IFERROR(ROUND($K503*$L503,2),0))</f>
        <v/>
      </c>
      <c r="O503" s="14">
        <f>IF($A503="","",IFERROR($H503+$J503+$K503,0))</f>
        <v/>
      </c>
      <c r="P503" s="11" t="n"/>
      <c r="Q503" s="22" t="n"/>
      <c r="R503" s="16">
        <f>IF($A503="","",IF($P503="","À attribuer",IF($Q503="","À réclamer","Réclamé")))</f>
        <v/>
      </c>
      <c r="S503" s="16">
        <f>IF($A503="","",IF($D503="","PIÈCE MANQUANTE",IF(COUNTIF($D$6:$D$505,$D503)&gt;1,"DOUBLON","OK")))</f>
        <v/>
      </c>
      <c r="T503" s="14">
        <f>IF($A503="","",IFERROR($O503-($H503+$J503+$K503),0))</f>
        <v/>
      </c>
    </row>
    <row r="504">
      <c r="A504" s="11" t="n"/>
      <c r="B504" s="22" t="n"/>
      <c r="C504" s="11" t="n"/>
      <c r="D504" s="11" t="n"/>
      <c r="E504" s="11" t="n"/>
      <c r="F504" s="11" t="n"/>
      <c r="G504" s="11" t="n"/>
      <c r="H504" s="13" t="n"/>
      <c r="I504" s="11" t="n"/>
      <c r="J504" s="14">
        <f>IF($A504="","",IFERROR(ROUND($H504*VLOOKUP($I504,'Paramètres'!$A$6:$D$9,3,FALSE),2),0))</f>
        <v/>
      </c>
      <c r="K504" s="14">
        <f>IF($A504="","",IFERROR(ROUND($H504*VLOOKUP($I504,'Paramètres'!$A$6:$D$9,4,FALSE),2),0))</f>
        <v/>
      </c>
      <c r="L504" s="15" t="n"/>
      <c r="M504" s="14">
        <f>IF($A504="","",IFERROR(ROUND($J504*$L504,2),0))</f>
        <v/>
      </c>
      <c r="N504" s="14">
        <f>IF($A504="","",IFERROR(ROUND($K504*$L504,2),0))</f>
        <v/>
      </c>
      <c r="O504" s="14">
        <f>IF($A504="","",IFERROR($H504+$J504+$K504,0))</f>
        <v/>
      </c>
      <c r="P504" s="11" t="n"/>
      <c r="Q504" s="22" t="n"/>
      <c r="R504" s="16">
        <f>IF($A504="","",IF($P504="","À attribuer",IF($Q504="","À réclamer","Réclamé")))</f>
        <v/>
      </c>
      <c r="S504" s="16">
        <f>IF($A504="","",IF($D504="","PIÈCE MANQUANTE",IF(COUNTIF($D$6:$D$505,$D504)&gt;1,"DOUBLON","OK")))</f>
        <v/>
      </c>
      <c r="T504" s="14">
        <f>IF($A504="","",IFERROR($O504-($H504+$J504+$K504),0))</f>
        <v/>
      </c>
    </row>
    <row r="505">
      <c r="A505" s="11" t="n"/>
      <c r="B505" s="22" t="n"/>
      <c r="C505" s="11" t="n"/>
      <c r="D505" s="11" t="n"/>
      <c r="E505" s="11" t="n"/>
      <c r="F505" s="11" t="n"/>
      <c r="G505" s="11" t="n"/>
      <c r="H505" s="13" t="n"/>
      <c r="I505" s="11" t="n"/>
      <c r="J505" s="14">
        <f>IF($A505="","",IFERROR(ROUND($H505*VLOOKUP($I505,'Paramètres'!$A$6:$D$9,3,FALSE),2),0))</f>
        <v/>
      </c>
      <c r="K505" s="14">
        <f>IF($A505="","",IFERROR(ROUND($H505*VLOOKUP($I505,'Paramètres'!$A$6:$D$9,4,FALSE),2),0))</f>
        <v/>
      </c>
      <c r="L505" s="15" t="n"/>
      <c r="M505" s="14">
        <f>IF($A505="","",IFERROR(ROUND($J505*$L505,2),0))</f>
        <v/>
      </c>
      <c r="N505" s="14">
        <f>IF($A505="","",IFERROR(ROUND($K505*$L505,2),0))</f>
        <v/>
      </c>
      <c r="O505" s="14">
        <f>IF($A505="","",IFERROR($H505+$J505+$K505,0))</f>
        <v/>
      </c>
      <c r="P505" s="11" t="n"/>
      <c r="Q505" s="22" t="n"/>
      <c r="R505" s="16">
        <f>IF($A505="","",IF($P505="","À attribuer",IF($Q505="","À réclamer","Réclamé")))</f>
        <v/>
      </c>
      <c r="S505" s="16">
        <f>IF($A505="","",IF($D505="","PIÈCE MANQUANTE",IF(COUNTIF($D$6:$D$505,$D505)&gt;1,"DOUBLON","OK")))</f>
        <v/>
      </c>
      <c r="T505" s="14">
        <f>IF($A505="","",IFERROR($O505-($H505+$J505+$K505),0))</f>
        <v/>
      </c>
    </row>
  </sheetData>
  <autoFilter ref="A5:T505"/>
  <mergeCells count="1">
    <mergeCell ref="A1:T1"/>
  </mergeCells>
  <conditionalFormatting sqref="S6:S505">
    <cfRule type="expression" priority="1" dxfId="0">
      <formula>$S6="PIÈCE MANQUANTE"</formula>
    </cfRule>
    <cfRule type="expression" priority="2" dxfId="1">
      <formula>$S6="DOUBLON"</formula>
    </cfRule>
  </conditionalFormatting>
  <conditionalFormatting sqref="L6:L505">
    <cfRule type="expression" priority="3" dxfId="2">
      <formula>AND($H6&gt;0,$L6&lt;1)</formula>
    </cfRule>
  </conditionalFormatting>
  <conditionalFormatting sqref="R6:R505">
    <cfRule type="expression" priority="4" dxfId="3">
      <formula>$R6="Réclamé"</formula>
    </cfRule>
  </conditionalFormatting>
  <conditionalFormatting sqref="P6:P505">
    <cfRule type="expression" priority="5" dxfId="0">
      <formula>AND($P6="",$A6&lt;&gt;"")</formula>
    </cfRule>
  </conditionalFormatting>
  <dataValidations count="7">
    <dataValidation sqref="B6:B505" showErrorMessage="1" showInputMessage="1" allowBlank="1" type="date" operator="between">
      <formula1>DATE(2020,1,1)</formula1>
      <formula2>DATE(2100,12,31)</formula2>
    </dataValidation>
    <dataValidation sqref="F6:F505" showErrorMessage="1" showInputMessage="1" allowBlank="1" type="list">
      <formula1>'Paramètres'!$F$6:$F$16</formula1>
    </dataValidation>
    <dataValidation sqref="H6:H505" showErrorMessage="1" showInputMessage="1" allowBlank="1" errorTitle="Montant invalide" error="Saisir un montant positif ou égal à zéro." type="decimal" operator="greaterThanOrEqual">
      <formula1>0</formula1>
    </dataValidation>
    <dataValidation sqref="I6:I505" showErrorMessage="1" showInputMessage="1" allowBlank="1" errorTitle="Code de taxe invalide" error="Sélectionner un code de taxe configuré dans la feuille Paramètres." type="list">
      <formula1>'Paramètres'!$A$6:$A$9</formula1>
    </dataValidation>
    <dataValidation sqref="L6:L505" showErrorMessage="1" showInputMessage="1" allowBlank="1" errorTitle="Pourcentage invalide" error="Saisir un pourcentage entre 0 % et 100 %. Validez l’admissibilité fiscale de la dépense." type="decimal" operator="between">
      <formula1>0</formula1>
      <formula2>1</formula2>
    </dataValidation>
    <dataValidation sqref="P6:P505" showErrorMessage="1" showInputMessage="1" allowBlank="1" errorTitle="Période invalide" error="Sélectionner une période de déclaration dans la liste." type="list">
      <formula1>'Paramètres'!$F$19:$F$23</formula1>
    </dataValidation>
    <dataValidation sqref="Q6:Q505" showErrorMessage="1" showInputMessage="1" allowBlank="1" type="date" operator="between">
      <formula1>DATE(2020,1,1)</formula1>
      <formula2>DATE(2100,12,31)</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23"/>
  <sheetViews>
    <sheetView showGridLines="0" workbookViewId="0">
      <pane ySplit="4" topLeftCell="A5" activePane="bottomLeft" state="frozen"/>
      <selection pane="bottomLeft" activeCell="A1" sqref="A1"/>
    </sheetView>
  </sheetViews>
  <sheetFormatPr baseColWidth="8" defaultRowHeight="15"/>
  <cols>
    <col width="18" customWidth="1" min="1" max="1"/>
    <col width="52" customWidth="1" min="2" max="2"/>
    <col width="16" customWidth="1" min="3" max="3"/>
    <col width="16" customWidth="1" min="4" max="4"/>
    <col width="4" customWidth="1" min="5" max="5"/>
    <col width="28" customWidth="1" min="6" max="6"/>
    <col width="34" customWidth="1" min="7" max="7"/>
  </cols>
  <sheetData>
    <row r="1" ht="28" customHeight="1">
      <c r="A1" s="1" t="inlineStr">
        <is>
          <t>Paramètres du registre achats</t>
        </is>
      </c>
    </row>
    <row r="2" ht="42" customHeight="1">
      <c r="A2" s="3" t="inlineStr">
        <is>
          <t>Modifiez les taux, périodes et listes au besoin avant de saisir vos achats. Les taux affichés constituent des valeurs de référence et doivent être validés selon votre situation, votre date de déclaration et les règles applicables de l’ARC et de Revenu Québec.</t>
        </is>
      </c>
    </row>
    <row r="5">
      <c r="A5" s="18" t="inlineStr">
        <is>
          <t>Code</t>
        </is>
      </c>
      <c r="B5" s="18" t="inlineStr">
        <is>
          <t>Description</t>
        </is>
      </c>
      <c r="C5" s="18" t="inlineStr">
        <is>
          <t>Taux TPS</t>
        </is>
      </c>
      <c r="D5" s="18" t="inlineStr">
        <is>
          <t>Taux TVQ</t>
        </is>
      </c>
      <c r="F5" s="18" t="inlineStr">
        <is>
          <t>Catégorie</t>
        </is>
      </c>
    </row>
    <row r="6">
      <c r="A6" s="19" t="inlineStr">
        <is>
          <t>TPS_TVQ</t>
        </is>
      </c>
      <c r="B6" s="19" t="inlineStr">
        <is>
          <t>Achat généralement assujetti à la TPS et à la TVQ</t>
        </is>
      </c>
      <c r="C6" s="23" t="n">
        <v>0.05</v>
      </c>
      <c r="D6" s="23" t="n">
        <v>0.09975000000000001</v>
      </c>
      <c r="F6" s="19" t="inlineStr">
        <is>
          <t>Fournitures de bureau</t>
        </is>
      </c>
    </row>
    <row r="7">
      <c r="A7" s="19" t="inlineStr">
        <is>
          <t>TPS</t>
        </is>
      </c>
      <c r="B7" s="19" t="inlineStr">
        <is>
          <t>Achat assujetti à la TPS seulement</t>
        </is>
      </c>
      <c r="C7" s="23" t="n">
        <v>0.05</v>
      </c>
      <c r="D7" s="23" t="n">
        <v>0</v>
      </c>
      <c r="F7" s="19" t="inlineStr">
        <is>
          <t>Télécommunications</t>
        </is>
      </c>
    </row>
    <row r="8">
      <c r="A8" s="19" t="inlineStr">
        <is>
          <t>TVQ</t>
        </is>
      </c>
      <c r="B8" s="19" t="inlineStr">
        <is>
          <t>Achat assujetti à la TVQ seulement</t>
        </is>
      </c>
      <c r="C8" s="23" t="n">
        <v>0</v>
      </c>
      <c r="D8" s="23" t="n">
        <v>0.09975000000000001</v>
      </c>
      <c r="F8" s="19" t="inlineStr">
        <is>
          <t>Services publics</t>
        </is>
      </c>
    </row>
    <row r="9">
      <c r="A9" s="19" t="inlineStr">
        <is>
          <t>AUCUNE</t>
        </is>
      </c>
      <c r="B9" s="19" t="inlineStr">
        <is>
          <t>Achat sans TPS ni TVQ calculée dans ce registre</t>
        </is>
      </c>
      <c r="C9" s="23" t="n">
        <v>0</v>
      </c>
      <c r="D9" s="23" t="n">
        <v>0</v>
      </c>
      <c r="F9" s="19" t="inlineStr">
        <is>
          <t>Déplacements</t>
        </is>
      </c>
    </row>
    <row r="10">
      <c r="F10" s="19" t="inlineStr">
        <is>
          <t>Hébergement</t>
        </is>
      </c>
    </row>
    <row r="11" ht="34" customHeight="1">
      <c r="A11" s="3" t="inlineStr">
        <is>
          <t>Utilisez seulement les codes appropriés à la facture reçue. Si un traitement fiscal particulier est requis, créez un code distinct avec les taux validés avant d’utiliser ce code dans le registre.</t>
        </is>
      </c>
      <c r="F11" s="19" t="inlineStr">
        <is>
          <t>Repas et représentation</t>
        </is>
      </c>
    </row>
    <row r="12">
      <c r="F12" s="19" t="inlineStr">
        <is>
          <t>Logiciels et abonnements</t>
        </is>
      </c>
    </row>
    <row r="13">
      <c r="F13" s="19" t="inlineStr">
        <is>
          <t>Assurances</t>
        </is>
      </c>
    </row>
    <row r="14">
      <c r="F14" s="19" t="inlineStr">
        <is>
          <t>Frais postaux</t>
        </is>
      </c>
    </row>
    <row r="15">
      <c r="A15" s="21" t="inlineStr">
        <is>
          <t>Rappel — Documents à conserver</t>
        </is>
      </c>
      <c r="F15" s="19" t="inlineStr">
        <is>
          <t>Services professionnels</t>
        </is>
      </c>
    </row>
    <row r="16" ht="55" customHeight="1">
      <c r="A16" s="3" t="inlineStr">
        <is>
          <t>Pour chaque achat, conserver la facture ou le reçu, le nom du fournisseur, la date, le montant, les taxes applicables et toute information requise pour justifier un CTI ou un RTI. Le registre ne remplace pas les pièces justificatives ni les déclarations officielles.</t>
        </is>
      </c>
      <c r="F16" s="19" t="inlineStr"/>
    </row>
    <row r="18">
      <c r="F18" s="18" t="inlineStr">
        <is>
          <t>Code période</t>
        </is>
      </c>
      <c r="G18" s="18" t="inlineStr">
        <is>
          <t>Description</t>
        </is>
      </c>
    </row>
    <row r="19">
      <c r="F19" s="19" t="inlineStr">
        <is>
          <t>2026-T1</t>
        </is>
      </c>
      <c r="G19" s="19" t="inlineStr">
        <is>
          <t>Du 2026-01-01 au 2026-03-31</t>
        </is>
      </c>
    </row>
    <row r="20">
      <c r="F20" s="19" t="inlineStr">
        <is>
          <t>2026-T2</t>
        </is>
      </c>
      <c r="G20" s="19" t="inlineStr">
        <is>
          <t>Du 2026-04-01 au 2026-06-30</t>
        </is>
      </c>
    </row>
    <row r="21">
      <c r="F21" s="19" t="inlineStr">
        <is>
          <t>2026-T3</t>
        </is>
      </c>
      <c r="G21" s="19" t="inlineStr">
        <is>
          <t>Du 2026-07-01 au 2026-09-30</t>
        </is>
      </c>
    </row>
    <row r="22">
      <c r="F22" s="19" t="inlineStr">
        <is>
          <t>2026-T4</t>
        </is>
      </c>
      <c r="G22" s="19" t="inlineStr">
        <is>
          <t>Du 2026-10-01 au 2026-12-31</t>
        </is>
      </c>
    </row>
    <row r="23">
      <c r="F23" s="19" t="inlineStr">
        <is>
          <t>2027-T1</t>
        </is>
      </c>
      <c r="G23" s="19" t="inlineStr">
        <is>
          <t>Du 2027-01-01 au 2027-03-31</t>
        </is>
      </c>
    </row>
  </sheetData>
  <mergeCells count="1">
    <mergeCell ref="A1:H1"/>
  </mergeCells>
  <dataValidations count="1">
    <dataValidation sqref="C6:D9" showErrorMessage="1" showInputMessage="1" allowBlank="0" errorTitle="Taux invalide" error="Saisir un taux entre 0 % et 100 %." type="decimal" operator="between">
      <formula1>0</formula1>
      <formula2>1</formula2>
    </dataValidation>
  </dataValidations>
  <pageMargins left="0.75" right="0.75" top="1" bottom="1" header="0.5" footer="0.5"/>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2026-09-02T09:42:01Z</dcterms:created>
  <dcterms:modified xmlns:dcterms="http://purl.org/dc/terms/" xmlns:xsi="http://www.w3.org/2001/XMLSchema-instance" xsi:type="dcterms:W3CDTF">2026-09-02T09:42:01Z</dcterms:modified>
</cp:coreProperties>
</file>