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Budget" sheetId="2" state="visible" r:id="rId2"/>
    <sheet xmlns:r="http://schemas.openxmlformats.org/officeDocument/2006/relationships" name="Dépenses" sheetId="3" state="visible" r:id="rId3"/>
    <sheet xmlns:r="http://schemas.openxmlformats.org/officeDocument/2006/relationships" name="Paramètr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#,##0.00 [$$-fr-CA];[Red](#,##0.00 [$$-fr-CA])"/>
    <numFmt numFmtId="166" formatCode="0.0%"/>
    <numFmt numFmtId="167" formatCode="0.00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1F2933"/>
      <sz val="10"/>
    </font>
    <font>
      <name val="Calibri"/>
      <b val="1"/>
      <color rgb="00FFFFFF"/>
      <sz val="11"/>
    </font>
    <font>
      <name val="Calibri"/>
      <b val="1"/>
      <color rgb="001F2933"/>
      <sz val="10"/>
    </font>
    <font>
      <name val="Calibri"/>
      <b val="1"/>
      <color rgb="00FFFFFF"/>
      <sz val="10"/>
    </font>
    <font>
      <name val="Calibri"/>
      <b val="1"/>
      <color rgb="00004B87"/>
      <sz val="13"/>
    </font>
  </fonts>
  <fills count="8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EAF0F5"/>
      </patternFill>
    </fill>
    <fill>
      <patternFill patternType="solid">
        <fgColor rgb="002D6A9F"/>
      </patternFill>
    </fill>
    <fill>
      <patternFill patternType="solid">
        <fgColor rgb="00FFF4D6"/>
      </patternFill>
    </fill>
    <fill>
      <patternFill patternType="solid">
        <fgColor rgb="00FFFFFF"/>
      </patternFill>
    </fill>
    <fill>
      <patternFill patternType="solid">
        <fgColor rgb="00F7F9FB"/>
      </patternFill>
    </fill>
  </fills>
  <borders count="6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0" fillId="5" borderId="1" pivotButton="0" quotePrefix="0" xfId="0"/>
    <xf numFmtId="164" fontId="2" fillId="5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165" fontId="6" fillId="7" borderId="1" applyAlignment="1" pivotButton="0" quotePrefix="0" xfId="0">
      <alignment horizontal="center" vertical="center"/>
    </xf>
    <xf numFmtId="166" fontId="6" fillId="7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4" fillId="3" borderId="1" pivotButton="0" quotePrefix="0" xfId="0"/>
    <xf numFmtId="0" fontId="0" fillId="7" borderId="1" applyAlignment="1" pivotButton="0" quotePrefix="0" xfId="0">
      <alignment horizontal="center" vertical="center"/>
    </xf>
    <xf numFmtId="3" fontId="0" fillId="7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left" vertical="center"/>
    </xf>
    <xf numFmtId="165" fontId="2" fillId="7" borderId="1" applyAlignment="1" pivotButton="0" quotePrefix="0" xfId="0">
      <alignment horizontal="left" vertical="center"/>
    </xf>
    <xf numFmtId="166" fontId="2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 wrapText="1"/>
    </xf>
    <xf numFmtId="0" fontId="2" fillId="0" borderId="1" pivotButton="0" quotePrefix="0" xfId="0"/>
    <xf numFmtId="0" fontId="4" fillId="5" borderId="1" pivotButton="0" quotePrefix="0" xfId="0"/>
    <xf numFmtId="166" fontId="4" fillId="5" borderId="1" pivotButton="0" quotePrefix="0" xfId="0"/>
    <xf numFmtId="0" fontId="2" fillId="6" borderId="1" applyAlignment="1" pivotButton="0" quotePrefix="0" xfId="0">
      <alignment horizontal="left" vertical="center"/>
    </xf>
    <xf numFmtId="167" fontId="2" fillId="5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2" fillId="5" borderId="1" applyAlignment="1" pivotButton="0" quotePrefix="0" xfId="0">
      <alignment horizontal="left" vertical="center"/>
    </xf>
    <xf numFmtId="165" fontId="6" fillId="7" borderId="1" applyAlignment="1" pivotButton="0" quotePrefix="0" xfId="0">
      <alignment horizontal="center" vertical="center"/>
    </xf>
    <xf numFmtId="166" fontId="6" fillId="7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left" vertical="center"/>
    </xf>
    <xf numFmtId="165" fontId="2" fillId="7" borderId="1" applyAlignment="1" pivotButton="0" quotePrefix="0" xfId="0">
      <alignment horizontal="left" vertical="center"/>
    </xf>
    <xf numFmtId="166" fontId="2" fillId="7" borderId="1" applyAlignment="1" pivotButton="0" quotePrefix="0" xfId="0">
      <alignment horizontal="center" vertical="center"/>
    </xf>
    <xf numFmtId="166" fontId="4" fillId="5" borderId="1" pivotButton="0" quotePrefix="0" xfId="0"/>
    <xf numFmtId="167" fontId="2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Calibri"/>
        <b val="1"/>
        <color rgb="00C73939"/>
        <sz val="10"/>
      </font>
      <fill>
        <patternFill patternType="solid">
          <fgColor rgb="00F4CCCC"/>
        </patternFill>
      </fill>
    </dxf>
    <dxf>
      <fill>
        <patternFill patternType="solid">
          <fgColor rgb="00FFF2CC"/>
        </patternFill>
      </fill>
    </dxf>
    <dxf>
      <font>
        <name val="Calibri"/>
        <b val="1"/>
        <color rgb="00147D64"/>
        <sz val="10"/>
      </font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Budget prévu comparativement aux montants engagés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'Budget'!E5</f>
            </strRef>
          </tx>
          <spPr>
            <a:solidFill xmlns:a="http://schemas.openxmlformats.org/drawingml/2006/main">
              <a:srgbClr val="004B87"/>
            </a:solidFill>
            <a:ln xmlns:a="http://schemas.openxmlformats.org/drawingml/2006/main">
              <a:prstDash val="solid"/>
            </a:ln>
          </spPr>
          <cat>
            <numRef>
              <f>'Budget'!$C$6:$C$13</f>
            </numRef>
          </cat>
          <val>
            <numRef>
              <f>'Budget'!$E$6:$E$13</f>
            </numRef>
          </val>
        </ser>
        <ser>
          <idx val="1"/>
          <order val="1"/>
          <tx>
            <strRef>
              <f>'Budget'!F5</f>
            </strRef>
          </tx>
          <spPr>
            <a:solidFill xmlns:a="http://schemas.openxmlformats.org/drawingml/2006/main">
              <a:srgbClr val="F28C28"/>
            </a:solidFill>
            <a:ln xmlns:a="http://schemas.openxmlformats.org/drawingml/2006/main">
              <a:prstDash val="solid"/>
            </a:ln>
          </spPr>
          <cat>
            <numRef>
              <f>'Budget'!$C$6:$C$13</f>
            </numRef>
          </cat>
          <val>
            <numRef>
              <f>'Budget'!$F$6:$F$13</f>
            </numRef>
          </val>
        </ser>
        <ser>
          <idx val="2"/>
          <order val="2"/>
          <tx>
            <strRef>
              <f>'Budget'!G5</f>
            </strRef>
          </tx>
          <spPr>
            <a:solidFill xmlns:a="http://schemas.openxmlformats.org/drawingml/2006/main">
              <a:srgbClr val="F28C28"/>
            </a:solidFill>
            <a:ln xmlns:a="http://schemas.openxmlformats.org/drawingml/2006/main">
              <a:prstDash val="solid"/>
            </a:ln>
          </spPr>
          <cat>
            <numRef>
              <f>'Budget'!$C$6:$C$13</f>
            </numRef>
          </cat>
          <val>
            <numRef>
              <f>'Budget'!$G$6:$G$13</f>
            </numRef>
          </val>
        </ser>
        <ser>
          <idx val="3"/>
          <order val="3"/>
          <tx>
            <strRef>
              <f>'Budget'!H5</f>
            </strRef>
          </tx>
          <spPr>
            <a:solidFill xmlns:a="http://schemas.openxmlformats.org/drawingml/2006/main">
              <a:srgbClr val="F28C28"/>
            </a:solidFill>
            <a:ln xmlns:a="http://schemas.openxmlformats.org/drawingml/2006/main">
              <a:prstDash val="solid"/>
            </a:ln>
          </spPr>
          <cat>
            <numRef>
              <f>'Budget'!$C$6:$C$13</f>
            </numRef>
          </cat>
          <val>
            <numRef>
              <f>'Budget'!$H$6:$H$13</f>
            </numRef>
          </val>
        </ser>
        <dLbls>
          <showVal val="0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Poste budgétaire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avant taxes ($)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23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Budget" displayName="tblBudget" ref="A5:K105" headerRowCount="1">
  <autoFilter ref="A5:K105"/>
  <tableColumns count="11">
    <tableColumn id="1" name="Code budget"/>
    <tableColumn id="2" name="Catégorie"/>
    <tableColumn id="3" name="Poste budgétaire"/>
    <tableColumn id="4" name="Responsable"/>
    <tableColumn id="5" name="Budget prévu avant taxes"/>
    <tableColumn id="6" name="Réel confirmé avant taxes"/>
    <tableColumn id="7" name="Engagements prévus avant taxes"/>
    <tableColumn id="8" name="Total engagé avant taxes"/>
    <tableColumn id="9" name="Écart budgétaire"/>
    <tableColumn id="10" name="% du budget engagé"/>
    <tableColumn id="11" name="Statut budgétair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Dépenses" displayName="tblDépenses" ref="A5:N105" headerRowCount="1">
  <autoFilter ref="A5:N105"/>
  <tableColumns count="14">
    <tableColumn id="1" name="No dépense"/>
    <tableColumn id="2" name="Date"/>
    <tableColumn id="3" name="Code budget"/>
    <tableColumn id="4" name="Catégorie"/>
    <tableColumn id="5" name="Poste budgétaire"/>
    <tableColumn id="6" name="Fournisseur"/>
    <tableColumn id="7" name="Description"/>
    <tableColumn id="8" name="Statut"/>
    <tableColumn id="9" name="Traitement fiscal"/>
    <tableColumn id="10" name="Montant avant taxes"/>
    <tableColumn id="11" name="TPS"/>
    <tableColumn id="12" name="TVQ"/>
    <tableColumn id="13" name="Total taxes"/>
    <tableColumn id="14" name="Total incluant tax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Taxation" displayName="tblTaxation" ref="A11:D14" headerRowCount="1">
  <autoFilter ref="A11:D14"/>
  <tableColumns count="4">
    <tableColumn id="1" name="Code fiscal"/>
    <tableColumn id="2" name="Taux TPS"/>
    <tableColumn id="3" name="Taux TVQ"/>
    <tableColumn id="4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1" customWidth="1" min="3" max="3"/>
    <col width="20" customWidth="1" min="4" max="4"/>
    <col width="33" customWidth="1" min="5" max="5"/>
    <col width="20" customWidth="1" min="6" max="6"/>
    <col width="34" customWidth="1" min="7" max="7"/>
    <col width="22" customWidth="1" min="8" max="8"/>
  </cols>
  <sheetData>
    <row r="1" ht="25" customHeight="1">
      <c r="A1" s="1" t="inlineStr">
        <is>
          <t>Suivi budget de projet</t>
        </is>
      </c>
      <c r="B1" s="28" t="n"/>
      <c r="C1" s="28" t="n"/>
      <c r="D1" s="28" t="n"/>
      <c r="E1" s="28" t="n"/>
      <c r="F1" s="28" t="n"/>
      <c r="G1" s="28" t="n"/>
      <c r="H1" s="29" t="n"/>
    </row>
    <row r="2"/>
    <row r="3">
      <c r="A3" s="2" t="inlineStr">
        <is>
          <t>Nom du projet</t>
        </is>
      </c>
      <c r="B3" s="3" t="inlineStr">
        <is>
          <t>Refonte du site Web — Atelier Nordique</t>
        </is>
      </c>
      <c r="C3" s="4" t="n"/>
      <c r="D3" s="4" t="n"/>
      <c r="E3" s="4" t="n"/>
    </row>
    <row r="4">
      <c r="A4" s="2" t="inlineStr">
        <is>
          <t>Client ou donneur d’ouvrage</t>
        </is>
      </c>
      <c r="B4" s="3" t="inlineStr">
        <is>
          <t>Atelier Nordique inc.</t>
        </is>
      </c>
      <c r="C4" s="4" t="n"/>
      <c r="D4" s="4" t="n"/>
      <c r="E4" s="4" t="n"/>
    </row>
    <row r="5">
      <c r="A5" s="2" t="inlineStr">
        <is>
          <t>Responsable du projet</t>
        </is>
      </c>
      <c r="B5" s="3" t="inlineStr">
        <is>
          <t>Sophie Tremblay</t>
        </is>
      </c>
      <c r="C5" s="4" t="n"/>
      <c r="D5" s="4" t="n"/>
      <c r="E5" s="4" t="n"/>
    </row>
    <row r="6">
      <c r="A6" s="2" t="inlineStr">
        <is>
          <t>Date de début</t>
        </is>
      </c>
      <c r="B6" s="30" t="n">
        <v>46113</v>
      </c>
      <c r="D6" s="2" t="inlineStr">
        <is>
          <t>Date de fin prévue</t>
        </is>
      </c>
      <c r="E6" s="30" t="n">
        <v>46265</v>
      </c>
    </row>
    <row r="7">
      <c r="A7" s="2" t="inlineStr">
        <is>
          <t>Statut du projet</t>
        </is>
      </c>
      <c r="B7" s="3" t="inlineStr">
        <is>
          <t>En cours</t>
        </is>
      </c>
    </row>
    <row r="8"/>
    <row r="9"/>
    <row r="10">
      <c r="A10" s="6" t="inlineStr">
        <is>
          <t>Budget total prévu avant taxes</t>
        </is>
      </c>
      <c r="C10" s="6" t="inlineStr">
        <is>
          <t>Dépenses confirmées avant taxes</t>
        </is>
      </c>
      <c r="E10" s="6" t="inlineStr">
        <is>
          <t>Engagements prévus avant taxes</t>
        </is>
      </c>
      <c r="G10" s="6" t="inlineStr">
        <is>
          <t>Total engagé avant taxes</t>
        </is>
      </c>
    </row>
    <row r="11">
      <c r="B11" s="31">
        <f>IFERROR(SUM('Budget'!$E$6:$E$105),0)</f>
        <v/>
      </c>
      <c r="D11" s="31">
        <f>IFERROR(SUMIFS('Dépenses'!$J$6:$J$105,'Dépenses'!$H$6:$H$105,"Confirmé"),0)</f>
        <v/>
      </c>
      <c r="F11" s="31">
        <f>IFERROR(SUMIFS('Dépenses'!$J$6:$J$105,'Dépenses'!$H$6:$H$105,"Prévu"),0)</f>
        <v/>
      </c>
      <c r="H11" s="31">
        <f>IFERROR(D11+F11,0)</f>
        <v/>
      </c>
    </row>
    <row r="12"/>
    <row r="13">
      <c r="A13" s="6" t="inlineStr">
        <is>
          <t>Solde budgétaire disponible</t>
        </is>
      </c>
      <c r="C13" s="6" t="inlineStr">
        <is>
          <t>Pourcentage du budget engagé</t>
        </is>
      </c>
      <c r="E13" s="6" t="inlineStr">
        <is>
          <t>Taxes des dépenses confirmées</t>
        </is>
      </c>
      <c r="G13" s="6" t="inlineStr">
        <is>
          <t>Total à payer confirmé, taxes incluses</t>
        </is>
      </c>
    </row>
    <row r="14">
      <c r="B14" s="31">
        <f>IFERROR(B11-H11,0)</f>
        <v/>
      </c>
      <c r="D14" s="32">
        <f>IFERROR(H11/B11,0)</f>
        <v/>
      </c>
      <c r="F14" s="31">
        <f>IFERROR(SUMIFS('Dépenses'!$M$6:$M$105,'Dépenses'!$H$6:$H$105,"Confirmé"),0)</f>
        <v/>
      </c>
      <c r="H14" s="31">
        <f>IFERROR(SUMIFS('Dépenses'!$N$6:$N$105,'Dépenses'!$H$6:$H$105,"Confirmé"),0)</f>
        <v/>
      </c>
    </row>
    <row r="15"/>
    <row r="16"/>
    <row r="17">
      <c r="A17" s="9" t="inlineStr">
        <is>
          <t>Contrôles de qualité</t>
        </is>
      </c>
      <c r="B17" s="10" t="n"/>
    </row>
    <row r="18">
      <c r="A18" s="11" t="inlineStr">
        <is>
          <t>Concordance des dépenses confirmées</t>
        </is>
      </c>
      <c r="B18" s="12">
        <f>IFERROR(IF(ABS(SUM('Budget'!$F$6:$F$105)-SUMIFS('Dépenses'!$J$6:$J$105,'Dépenses'!$H$6:$H$105,"Confirmé"))&lt;0.01,"OK","À vérifier"),"À vérifier")</f>
        <v/>
      </c>
    </row>
    <row r="19">
      <c r="A19" s="11" t="inlineStr">
        <is>
          <t>Concordance des engagements prévus</t>
        </is>
      </c>
      <c r="B19" s="12">
        <f>IFERROR(IF(ABS(SUM('Budget'!$G$6:$G$105)-SUMIFS('Dépenses'!$J$6:$J$105,'Dépenses'!$H$6:$H$105,"Prévu"))&lt;0.01,"OK","À vérifier"),"À vérifier")</f>
        <v/>
      </c>
    </row>
    <row r="20">
      <c r="A20" s="11" t="inlineStr">
        <is>
          <t>Dépenses sans code budgétaire</t>
        </is>
      </c>
      <c r="B20" s="12">
        <f>IFERROR(IF(COUNTIF('Dépenses'!$C$6:$C$105,"")=90,"OK","À vérifier"),"À vérifier")</f>
        <v/>
      </c>
    </row>
    <row r="21">
      <c r="A21" s="11" t="inlineStr">
        <is>
          <t>Postes budgétaires en dépassement</t>
        </is>
      </c>
      <c r="B21" s="13">
        <f>IFERROR(COUNTIF('Budget'!$K$6:$K$105,"Dépassement"),0)</f>
        <v/>
      </c>
    </row>
    <row r="22">
      <c r="B22">
        <f>""</f>
        <v/>
      </c>
    </row>
    <row r="23">
      <c r="B23">
        <f>""</f>
        <v/>
      </c>
    </row>
    <row r="24">
      <c r="B24">
        <f>""</f>
        <v/>
      </c>
    </row>
    <row r="25">
      <c r="B25">
        <f>""</f>
        <v/>
      </c>
    </row>
    <row r="26">
      <c r="B26">
        <f>""</f>
        <v/>
      </c>
    </row>
    <row r="27">
      <c r="B27">
        <f>""</f>
        <v/>
      </c>
    </row>
    <row r="28">
      <c r="B28">
        <f>""</f>
        <v/>
      </c>
    </row>
    <row r="29">
      <c r="B29">
        <f>""</f>
        <v/>
      </c>
    </row>
    <row r="30">
      <c r="B30">
        <f>""</f>
        <v/>
      </c>
    </row>
    <row r="31">
      <c r="B31">
        <f>""</f>
        <v/>
      </c>
    </row>
    <row r="32">
      <c r="B32">
        <f>""</f>
        <v/>
      </c>
    </row>
    <row r="33">
      <c r="B33">
        <f>""</f>
        <v/>
      </c>
    </row>
    <row r="34">
      <c r="B34">
        <f>""</f>
        <v/>
      </c>
    </row>
    <row r="35">
      <c r="B35">
        <f>""</f>
        <v/>
      </c>
    </row>
    <row r="36">
      <c r="B36">
        <f>""</f>
        <v/>
      </c>
    </row>
    <row r="37">
      <c r="B37">
        <f>""</f>
        <v/>
      </c>
    </row>
    <row r="38">
      <c r="B38">
        <f>""</f>
        <v/>
      </c>
    </row>
    <row r="39">
      <c r="B39">
        <f>""</f>
        <v/>
      </c>
    </row>
    <row r="40">
      <c r="B40">
        <f>""</f>
        <v/>
      </c>
    </row>
    <row r="41">
      <c r="B41">
        <f>""</f>
        <v/>
      </c>
    </row>
    <row r="42">
      <c r="B42">
        <f>""</f>
        <v/>
      </c>
    </row>
    <row r="43">
      <c r="B43">
        <f>""</f>
        <v/>
      </c>
    </row>
    <row r="44">
      <c r="B44">
        <f>""</f>
        <v/>
      </c>
    </row>
    <row r="45">
      <c r="B45">
        <f>""</f>
        <v/>
      </c>
    </row>
    <row r="46">
      <c r="B46">
        <f>""</f>
        <v/>
      </c>
    </row>
    <row r="47">
      <c r="B47">
        <f>""</f>
        <v/>
      </c>
    </row>
    <row r="48">
      <c r="B48">
        <f>""</f>
        <v/>
      </c>
    </row>
    <row r="49">
      <c r="B49">
        <f>""</f>
        <v/>
      </c>
    </row>
    <row r="50">
      <c r="B50">
        <f>""</f>
        <v/>
      </c>
    </row>
    <row r="51">
      <c r="B51">
        <f>""</f>
        <v/>
      </c>
    </row>
    <row r="52">
      <c r="B52">
        <f>""</f>
        <v/>
      </c>
    </row>
    <row r="53">
      <c r="B53">
        <f>""</f>
        <v/>
      </c>
    </row>
    <row r="54">
      <c r="B54">
        <f>""</f>
        <v/>
      </c>
    </row>
    <row r="55">
      <c r="B55">
        <f>""</f>
        <v/>
      </c>
    </row>
    <row r="56">
      <c r="B56">
        <f>""</f>
        <v/>
      </c>
    </row>
    <row r="57">
      <c r="B57">
        <f>""</f>
        <v/>
      </c>
    </row>
    <row r="58">
      <c r="B58">
        <f>""</f>
        <v/>
      </c>
    </row>
    <row r="59">
      <c r="B59">
        <f>""</f>
        <v/>
      </c>
    </row>
    <row r="60">
      <c r="B60">
        <f>""</f>
        <v/>
      </c>
    </row>
    <row r="61">
      <c r="B61">
        <f>""</f>
        <v/>
      </c>
    </row>
    <row r="62">
      <c r="B62">
        <f>""</f>
        <v/>
      </c>
    </row>
    <row r="63">
      <c r="B63">
        <f>""</f>
        <v/>
      </c>
    </row>
    <row r="64">
      <c r="B64">
        <f>""</f>
        <v/>
      </c>
    </row>
    <row r="65">
      <c r="B65">
        <f>""</f>
        <v/>
      </c>
    </row>
    <row r="66">
      <c r="B66">
        <f>""</f>
        <v/>
      </c>
    </row>
    <row r="67">
      <c r="B67">
        <f>""</f>
        <v/>
      </c>
    </row>
    <row r="68">
      <c r="B68">
        <f>""</f>
        <v/>
      </c>
    </row>
    <row r="69">
      <c r="B69">
        <f>""</f>
        <v/>
      </c>
    </row>
    <row r="70">
      <c r="B70">
        <f>""</f>
        <v/>
      </c>
    </row>
    <row r="71">
      <c r="B71">
        <f>""</f>
        <v/>
      </c>
    </row>
    <row r="72">
      <c r="B72">
        <f>""</f>
        <v/>
      </c>
    </row>
    <row r="73">
      <c r="B73">
        <f>""</f>
        <v/>
      </c>
    </row>
    <row r="74">
      <c r="B74">
        <f>""</f>
        <v/>
      </c>
    </row>
    <row r="75">
      <c r="B75">
        <f>""</f>
        <v/>
      </c>
    </row>
    <row r="76">
      <c r="B76">
        <f>""</f>
        <v/>
      </c>
    </row>
    <row r="77">
      <c r="B77">
        <f>""</f>
        <v/>
      </c>
    </row>
    <row r="78">
      <c r="B78">
        <f>""</f>
        <v/>
      </c>
    </row>
    <row r="79">
      <c r="B79">
        <f>""</f>
        <v/>
      </c>
    </row>
    <row r="80">
      <c r="B80">
        <f>""</f>
        <v/>
      </c>
    </row>
    <row r="81">
      <c r="B81">
        <f>""</f>
        <v/>
      </c>
    </row>
    <row r="82">
      <c r="B82">
        <f>""</f>
        <v/>
      </c>
    </row>
    <row r="83">
      <c r="B83">
        <f>""</f>
        <v/>
      </c>
    </row>
    <row r="84">
      <c r="B84">
        <f>""</f>
        <v/>
      </c>
    </row>
    <row r="85">
      <c r="B85">
        <f>""</f>
        <v/>
      </c>
    </row>
    <row r="86">
      <c r="B86">
        <f>""</f>
        <v/>
      </c>
    </row>
    <row r="87">
      <c r="B87">
        <f>""</f>
        <v/>
      </c>
    </row>
    <row r="88">
      <c r="B88">
        <f>""</f>
        <v/>
      </c>
    </row>
    <row r="89">
      <c r="B89">
        <f>""</f>
        <v/>
      </c>
    </row>
    <row r="90">
      <c r="B90">
        <f>""</f>
        <v/>
      </c>
    </row>
    <row r="91">
      <c r="B91">
        <f>""</f>
        <v/>
      </c>
    </row>
    <row r="92">
      <c r="B92">
        <f>""</f>
        <v/>
      </c>
    </row>
    <row r="93">
      <c r="B93">
        <f>""</f>
        <v/>
      </c>
    </row>
    <row r="94">
      <c r="B94">
        <f>""</f>
        <v/>
      </c>
    </row>
    <row r="95">
      <c r="B95">
        <f>""</f>
        <v/>
      </c>
    </row>
    <row r="96">
      <c r="B96">
        <f>""</f>
        <v/>
      </c>
    </row>
    <row r="97">
      <c r="B97">
        <f>""</f>
        <v/>
      </c>
    </row>
    <row r="98">
      <c r="B98">
        <f>""</f>
        <v/>
      </c>
    </row>
    <row r="99">
      <c r="B99">
        <f>""</f>
        <v/>
      </c>
    </row>
    <row r="100">
      <c r="B100">
        <f>""</f>
        <v/>
      </c>
    </row>
    <row r="101">
      <c r="B101">
        <f>""</f>
        <v/>
      </c>
    </row>
  </sheetData>
  <mergeCells count="1">
    <mergeCell ref="A1:H1"/>
  </mergeCells>
  <conditionalFormatting sqref="B14">
    <cfRule type="cellIs" priority="1" operator="lessThan" dxfId="0">
      <formula>0</formula>
    </cfRule>
  </conditionalFormatting>
  <conditionalFormatting sqref="D14">
    <cfRule type="expression" priority="2" dxfId="1">
      <formula>IFERROR($D$14&gt;='Paramètres'!$B$8,FALSE)</formula>
    </cfRule>
    <cfRule type="cellIs" priority="3" operator="greaterThan" dxfId="0">
      <formula>1</formula>
    </cfRule>
  </conditionalFormatting>
  <conditionalFormatting sqref="B18:B20">
    <cfRule type="expression" priority="4" dxfId="2">
      <formula>B18="OK"</formula>
    </cfRule>
    <cfRule type="expression" priority="5" dxfId="1">
      <formula>B18="À vérifier"</formula>
    </cfRule>
  </conditionalFormatting>
  <conditionalFormatting sqref="B21">
    <cfRule type="cellIs" priority="6" operator="greaterThan" dxfId="0">
      <formula>0</formula>
    </cfRule>
    <cfRule type="cellIs" priority="7" operator="equal" dxfId="2">
      <formula>0</formula>
    </cfRule>
  </conditionalFormatting>
  <dataValidations count="1">
    <dataValidation sqref="B7" showErrorMessage="1" showInputMessage="1" allowBlank="0" errorTitle="Statut non valide" error="Sélectionner un statut de projet valide." type="list">
      <formula1>"En préparation,En cours,En attente,Terminé,Annulé"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38" customWidth="1" min="3" max="3"/>
    <col width="22" customWidth="1" min="4" max="4"/>
    <col width="19" customWidth="1" min="5" max="5"/>
    <col width="20" customWidth="1" min="6" max="6"/>
    <col width="23" customWidth="1" min="7" max="7"/>
    <col width="20" customWidth="1" min="8" max="8"/>
    <col width="18" customWidth="1" min="9" max="9"/>
    <col width="18" customWidth="1" min="10" max="10"/>
    <col width="18" customWidth="1" min="11" max="11"/>
  </cols>
  <sheetData>
    <row r="1" ht="25" customHeight="1">
      <c r="A1" s="1" t="inlineStr">
        <is>
          <t>Budget détaillé du projet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9" t="n"/>
    </row>
    <row r="3" ht="32" customHeight="1">
      <c r="A3" s="14" t="inlineStr">
        <is>
          <t>Saisir ou modifier uniquement les cellules jaunes. Les colonnes de suivi sont calculées automatiquement à partir de la feuille Dépenses. Les budgets sont suivis avant taxes.</t>
        </is>
      </c>
      <c r="B3" s="28" t="n"/>
      <c r="C3" s="28" t="n"/>
      <c r="D3" s="28" t="n"/>
      <c r="E3" s="28" t="n"/>
      <c r="F3" s="28" t="n"/>
      <c r="G3" s="28" t="n"/>
      <c r="H3" s="28" t="n"/>
      <c r="I3" s="28" t="n"/>
      <c r="J3" s="28" t="n"/>
      <c r="K3" s="29" t="n"/>
    </row>
    <row r="5">
      <c r="A5" s="15" t="inlineStr">
        <is>
          <t>Code budget</t>
        </is>
      </c>
      <c r="B5" s="15" t="inlineStr">
        <is>
          <t>Catégorie</t>
        </is>
      </c>
      <c r="C5" s="15" t="inlineStr">
        <is>
          <t>Poste budgétaire</t>
        </is>
      </c>
      <c r="D5" s="15" t="inlineStr">
        <is>
          <t>Responsable</t>
        </is>
      </c>
      <c r="E5" s="15" t="inlineStr">
        <is>
          <t>Budget prévu avant taxes</t>
        </is>
      </c>
      <c r="F5" s="15" t="inlineStr">
        <is>
          <t>Réel confirmé avant taxes</t>
        </is>
      </c>
      <c r="G5" s="15" t="inlineStr">
        <is>
          <t>Engagements prévus avant taxes</t>
        </is>
      </c>
      <c r="H5" s="15" t="inlineStr">
        <is>
          <t>Total engagé avant taxes</t>
        </is>
      </c>
      <c r="I5" s="15" t="inlineStr">
        <is>
          <t>Écart budgétaire</t>
        </is>
      </c>
      <c r="J5" s="15" t="inlineStr">
        <is>
          <t>% du budget engagé</t>
        </is>
      </c>
      <c r="K5" s="15" t="inlineStr">
        <is>
          <t>Statut budgétaire</t>
        </is>
      </c>
    </row>
    <row r="6">
      <c r="A6" s="3" t="inlineStr">
        <is>
          <t>BUD-001</t>
        </is>
      </c>
      <c r="B6" s="3" t="inlineStr">
        <is>
          <t>Gestion de projet</t>
        </is>
      </c>
      <c r="C6" s="16" t="inlineStr">
        <is>
          <t>Planification et coordination</t>
        </is>
      </c>
      <c r="D6" s="3" t="inlineStr">
        <is>
          <t>Sophie Tremblay</t>
        </is>
      </c>
      <c r="E6" s="33" t="n">
        <v>3000</v>
      </c>
      <c r="F6" s="34">
        <f>IF($A6="","",IFERROR(SUMIFS('Dépenses'!$J$6:$J$105,'Dépenses'!$C$6:$C$105,$A6,'Dépenses'!$H$6:$H$105,"Confirmé"),0))</f>
        <v/>
      </c>
      <c r="G6" s="34">
        <f>IF($A6="","",IFERROR(SUMIFS('Dépenses'!$J$6:$J$105,'Dépenses'!$C$6:$C$105,$A6,'Dépenses'!$H$6:$H$105,"Prévu"),0))</f>
        <v/>
      </c>
      <c r="H6" s="34">
        <f>IF($A6="","",IFERROR($F6+$G6,0))</f>
        <v/>
      </c>
      <c r="I6" s="34">
        <f>IF($A6="","",IFERROR($E6-$H6,0))</f>
        <v/>
      </c>
      <c r="J6" s="35">
        <f>IF($A6="","",IFERROR($H6/$E6,0))</f>
        <v/>
      </c>
      <c r="K6" s="20">
        <f>IF($A6="","",IFERROR(IF($I6&lt;0,"Dépassement",IF($J6&gt;='Paramètres'!$B$8,"Vigilance","Conforme")),"À vérifier"))</f>
        <v/>
      </c>
    </row>
    <row r="7">
      <c r="A7" s="3" t="inlineStr">
        <is>
          <t>BUD-002</t>
        </is>
      </c>
      <c r="B7" s="3" t="inlineStr">
        <is>
          <t>Conception</t>
        </is>
      </c>
      <c r="C7" s="16" t="inlineStr">
        <is>
          <t>Design Web et expérience utilisateur</t>
        </is>
      </c>
      <c r="D7" s="3" t="inlineStr">
        <is>
          <t>Marc Gagnon</t>
        </is>
      </c>
      <c r="E7" s="33" t="n">
        <v>4500</v>
      </c>
      <c r="F7" s="34">
        <f>IF($A7="","",IFERROR(SUMIFS('Dépenses'!$J$6:$J$105,'Dépenses'!$C$6:$C$105,$A7,'Dépenses'!$H$6:$H$105,"Confirmé"),0))</f>
        <v/>
      </c>
      <c r="G7" s="34">
        <f>IF($A7="","",IFERROR(SUMIFS('Dépenses'!$J$6:$J$105,'Dépenses'!$C$6:$C$105,$A7,'Dépenses'!$H$6:$H$105,"Prévu"),0))</f>
        <v/>
      </c>
      <c r="H7" s="34">
        <f>IF($A7="","",IFERROR($F7+$G7,0))</f>
        <v/>
      </c>
      <c r="I7" s="34">
        <f>IF($A7="","",IFERROR($E7-$H7,0))</f>
        <v/>
      </c>
      <c r="J7" s="35">
        <f>IF($A7="","",IFERROR($H7/$E7,0))</f>
        <v/>
      </c>
      <c r="K7" s="20">
        <f>IF($A7="","",IFERROR(IF($I7&lt;0,"Dépassement",IF($J7&gt;='Paramètres'!$B$8,"Vigilance","Conforme")),"À vérifier"))</f>
        <v/>
      </c>
    </row>
    <row r="8">
      <c r="A8" s="3" t="inlineStr">
        <is>
          <t>BUD-003</t>
        </is>
      </c>
      <c r="B8" s="3" t="inlineStr">
        <is>
          <t>Développement</t>
        </is>
      </c>
      <c r="C8" s="16" t="inlineStr">
        <is>
          <t>Développement du site Web</t>
        </is>
      </c>
      <c r="D8" s="3" t="inlineStr">
        <is>
          <t>Marc Gagnon</t>
        </is>
      </c>
      <c r="E8" s="33" t="n">
        <v>14500</v>
      </c>
      <c r="F8" s="34">
        <f>IF($A8="","",IFERROR(SUMIFS('Dépenses'!$J$6:$J$105,'Dépenses'!$C$6:$C$105,$A8,'Dépenses'!$H$6:$H$105,"Confirmé"),0))</f>
        <v/>
      </c>
      <c r="G8" s="34">
        <f>IF($A8="","",IFERROR(SUMIFS('Dépenses'!$J$6:$J$105,'Dépenses'!$C$6:$C$105,$A8,'Dépenses'!$H$6:$H$105,"Prévu"),0))</f>
        <v/>
      </c>
      <c r="H8" s="34">
        <f>IF($A8="","",IFERROR($F8+$G8,0))</f>
        <v/>
      </c>
      <c r="I8" s="34">
        <f>IF($A8="","",IFERROR($E8-$H8,0))</f>
        <v/>
      </c>
      <c r="J8" s="35">
        <f>IF($A8="","",IFERROR($H8/$E8,0))</f>
        <v/>
      </c>
      <c r="K8" s="20">
        <f>IF($A8="","",IFERROR(IF($I8&lt;0,"Dépassement",IF($J8&gt;='Paramètres'!$B$8,"Vigilance","Conforme")),"À vérifier"))</f>
        <v/>
      </c>
    </row>
    <row r="9">
      <c r="A9" s="3" t="inlineStr">
        <is>
          <t>BUD-004</t>
        </is>
      </c>
      <c r="B9" s="3" t="inlineStr">
        <is>
          <t>Contenu</t>
        </is>
      </c>
      <c r="C9" s="16" t="inlineStr">
        <is>
          <t>Rédaction et photographie</t>
        </is>
      </c>
      <c r="D9" s="3" t="inlineStr">
        <is>
          <t>Julie Roy</t>
        </is>
      </c>
      <c r="E9" s="33" t="n">
        <v>2800</v>
      </c>
      <c r="F9" s="34">
        <f>IF($A9="","",IFERROR(SUMIFS('Dépenses'!$J$6:$J$105,'Dépenses'!$C$6:$C$105,$A9,'Dépenses'!$H$6:$H$105,"Confirmé"),0))</f>
        <v/>
      </c>
      <c r="G9" s="34">
        <f>IF($A9="","",IFERROR(SUMIFS('Dépenses'!$J$6:$J$105,'Dépenses'!$C$6:$C$105,$A9,'Dépenses'!$H$6:$H$105,"Prévu"),0))</f>
        <v/>
      </c>
      <c r="H9" s="34">
        <f>IF($A9="","",IFERROR($F9+$G9,0))</f>
        <v/>
      </c>
      <c r="I9" s="34">
        <f>IF($A9="","",IFERROR($E9-$H9,0))</f>
        <v/>
      </c>
      <c r="J9" s="35">
        <f>IF($A9="","",IFERROR($H9/$E9,0))</f>
        <v/>
      </c>
      <c r="K9" s="20">
        <f>IF($A9="","",IFERROR(IF($I9&lt;0,"Dépassement",IF($J9&gt;='Paramètres'!$B$8,"Vigilance","Conforme")),"À vérifier"))</f>
        <v/>
      </c>
    </row>
    <row r="10">
      <c r="A10" s="3" t="inlineStr">
        <is>
          <t>BUD-005</t>
        </is>
      </c>
      <c r="B10" s="3" t="inlineStr">
        <is>
          <t>Marketing</t>
        </is>
      </c>
      <c r="C10" s="16" t="inlineStr">
        <is>
          <t>Campagne de lancement numérique</t>
        </is>
      </c>
      <c r="D10" s="3" t="inlineStr">
        <is>
          <t>Sophie Tremblay</t>
        </is>
      </c>
      <c r="E10" s="33" t="n">
        <v>3500</v>
      </c>
      <c r="F10" s="34">
        <f>IF($A10="","",IFERROR(SUMIFS('Dépenses'!$J$6:$J$105,'Dépenses'!$C$6:$C$105,$A10,'Dépenses'!$H$6:$H$105,"Confirmé"),0))</f>
        <v/>
      </c>
      <c r="G10" s="34">
        <f>IF($A10="","",IFERROR(SUMIFS('Dépenses'!$J$6:$J$105,'Dépenses'!$C$6:$C$105,$A10,'Dépenses'!$H$6:$H$105,"Prévu"),0))</f>
        <v/>
      </c>
      <c r="H10" s="34">
        <f>IF($A10="","",IFERROR($F10+$G10,0))</f>
        <v/>
      </c>
      <c r="I10" s="34">
        <f>IF($A10="","",IFERROR($E10-$H10,0))</f>
        <v/>
      </c>
      <c r="J10" s="35">
        <f>IF($A10="","",IFERROR($H10/$E10,0))</f>
        <v/>
      </c>
      <c r="K10" s="20">
        <f>IF($A10="","",IFERROR(IF($I10&lt;0,"Dépassement",IF($J10&gt;='Paramètres'!$B$8,"Vigilance","Conforme")),"À vérifier"))</f>
        <v/>
      </c>
    </row>
    <row r="11">
      <c r="A11" s="3" t="inlineStr">
        <is>
          <t>BUD-006</t>
        </is>
      </c>
      <c r="B11" s="3" t="inlineStr">
        <is>
          <t>Outils et logiciels</t>
        </is>
      </c>
      <c r="C11" s="16" t="inlineStr">
        <is>
          <t>Licences et abonnements</t>
        </is>
      </c>
      <c r="D11" s="3" t="inlineStr">
        <is>
          <t>Marc Gagnon</t>
        </is>
      </c>
      <c r="E11" s="33" t="n">
        <v>1200</v>
      </c>
      <c r="F11" s="34">
        <f>IF($A11="","",IFERROR(SUMIFS('Dépenses'!$J$6:$J$105,'Dépenses'!$C$6:$C$105,$A11,'Dépenses'!$H$6:$H$105,"Confirmé"),0))</f>
        <v/>
      </c>
      <c r="G11" s="34">
        <f>IF($A11="","",IFERROR(SUMIFS('Dépenses'!$J$6:$J$105,'Dépenses'!$C$6:$C$105,$A11,'Dépenses'!$H$6:$H$105,"Prévu"),0))</f>
        <v/>
      </c>
      <c r="H11" s="34">
        <f>IF($A11="","",IFERROR($F11+$G11,0))</f>
        <v/>
      </c>
      <c r="I11" s="34">
        <f>IF($A11="","",IFERROR($E11-$H11,0))</f>
        <v/>
      </c>
      <c r="J11" s="35">
        <f>IF($A11="","",IFERROR($H11/$E11,0))</f>
        <v/>
      </c>
      <c r="K11" s="20">
        <f>IF($A11="","",IFERROR(IF($I11&lt;0,"Dépassement",IF($J11&gt;='Paramètres'!$B$8,"Vigilance","Conforme")),"À vérifier"))</f>
        <v/>
      </c>
    </row>
    <row r="12">
      <c r="A12" s="3" t="inlineStr">
        <is>
          <t>BUD-007</t>
        </is>
      </c>
      <c r="B12" s="3" t="inlineStr">
        <is>
          <t>Formation</t>
        </is>
      </c>
      <c r="C12" s="16" t="inlineStr">
        <is>
          <t>Formation de l’équipe cliente</t>
        </is>
      </c>
      <c r="D12" s="3" t="inlineStr">
        <is>
          <t>Julie Roy</t>
        </is>
      </c>
      <c r="E12" s="33" t="n">
        <v>1500</v>
      </c>
      <c r="F12" s="34">
        <f>IF($A12="","",IFERROR(SUMIFS('Dépenses'!$J$6:$J$105,'Dépenses'!$C$6:$C$105,$A12,'Dépenses'!$H$6:$H$105,"Confirmé"),0))</f>
        <v/>
      </c>
      <c r="G12" s="34">
        <f>IF($A12="","",IFERROR(SUMIFS('Dépenses'!$J$6:$J$105,'Dépenses'!$C$6:$C$105,$A12,'Dépenses'!$H$6:$H$105,"Prévu"),0))</f>
        <v/>
      </c>
      <c r="H12" s="34">
        <f>IF($A12="","",IFERROR($F12+$G12,0))</f>
        <v/>
      </c>
      <c r="I12" s="34">
        <f>IF($A12="","",IFERROR($E12-$H12,0))</f>
        <v/>
      </c>
      <c r="J12" s="35">
        <f>IF($A12="","",IFERROR($H12/$E12,0))</f>
        <v/>
      </c>
      <c r="K12" s="20">
        <f>IF($A12="","",IFERROR(IF($I12&lt;0,"Dépassement",IF($J12&gt;='Paramètres'!$B$8,"Vigilance","Conforme")),"À vérifier"))</f>
        <v/>
      </c>
    </row>
    <row r="13">
      <c r="A13" s="3" t="inlineStr">
        <is>
          <t>BUD-008</t>
        </is>
      </c>
      <c r="B13" s="3" t="inlineStr">
        <is>
          <t>Contingence</t>
        </is>
      </c>
      <c r="C13" s="16" t="inlineStr">
        <is>
          <t>Imprévus de projet</t>
        </is>
      </c>
      <c r="D13" s="3" t="inlineStr">
        <is>
          <t>Sophie Tremblay</t>
        </is>
      </c>
      <c r="E13" s="33" t="n">
        <v>2000</v>
      </c>
      <c r="F13" s="34">
        <f>IF($A13="","",IFERROR(SUMIFS('Dépenses'!$J$6:$J$105,'Dépenses'!$C$6:$C$105,$A13,'Dépenses'!$H$6:$H$105,"Confirmé"),0))</f>
        <v/>
      </c>
      <c r="G13" s="34">
        <f>IF($A13="","",IFERROR(SUMIFS('Dépenses'!$J$6:$J$105,'Dépenses'!$C$6:$C$105,$A13,'Dépenses'!$H$6:$H$105,"Prévu"),0))</f>
        <v/>
      </c>
      <c r="H13" s="34">
        <f>IF($A13="","",IFERROR($F13+$G13,0))</f>
        <v/>
      </c>
      <c r="I13" s="34">
        <f>IF($A13="","",IFERROR($E13-$H13,0))</f>
        <v/>
      </c>
      <c r="J13" s="35">
        <f>IF($A13="","",IFERROR($H13/$E13,0))</f>
        <v/>
      </c>
      <c r="K13" s="20">
        <f>IF($A13="","",IFERROR(IF($I13&lt;0,"Dépassement",IF($J13&gt;='Paramètres'!$B$8,"Vigilance","Conforme")),"À vérifier"))</f>
        <v/>
      </c>
    </row>
    <row r="14">
      <c r="A14" s="3" t="n"/>
      <c r="B14" s="3" t="n"/>
      <c r="C14" s="16" t="n"/>
      <c r="D14" s="3" t="n"/>
      <c r="E14" s="33" t="n"/>
      <c r="F14" s="34">
        <f>IF($A14="","",IFERROR(SUMIFS('Dépenses'!$J$6:$J$105,'Dépenses'!$C$6:$C$105,$A14,'Dépenses'!$H$6:$H$105,"Confirmé"),0))</f>
        <v/>
      </c>
      <c r="G14" s="34">
        <f>IF($A14="","",IFERROR(SUMIFS('Dépenses'!$J$6:$J$105,'Dépenses'!$C$6:$C$105,$A14,'Dépenses'!$H$6:$H$105,"Prévu"),0))</f>
        <v/>
      </c>
      <c r="H14" s="34">
        <f>IF($A14="","",IFERROR($F14+$G14,0))</f>
        <v/>
      </c>
      <c r="I14" s="34">
        <f>IF($A14="","",IFERROR($E14-$H14,0))</f>
        <v/>
      </c>
      <c r="J14" s="35">
        <f>IF($A14="","",IFERROR($H14/$E14,0))</f>
        <v/>
      </c>
      <c r="K14" s="20">
        <f>IF($A14="","",IFERROR(IF($I14&lt;0,"Dépassement",IF($J14&gt;='Paramètres'!$B$8,"Vigilance","Conforme")),"À vérifier"))</f>
        <v/>
      </c>
    </row>
    <row r="15">
      <c r="A15" s="3" t="n"/>
      <c r="B15" s="3" t="n"/>
      <c r="C15" s="16" t="n"/>
      <c r="D15" s="3" t="n"/>
      <c r="E15" s="33" t="n"/>
      <c r="F15" s="34">
        <f>IF($A15="","",IFERROR(SUMIFS('Dépenses'!$J$6:$J$105,'Dépenses'!$C$6:$C$105,$A15,'Dépenses'!$H$6:$H$105,"Confirmé"),0))</f>
        <v/>
      </c>
      <c r="G15" s="34">
        <f>IF($A15="","",IFERROR(SUMIFS('Dépenses'!$J$6:$J$105,'Dépenses'!$C$6:$C$105,$A15,'Dépenses'!$H$6:$H$105,"Prévu"),0))</f>
        <v/>
      </c>
      <c r="H15" s="34">
        <f>IF($A15="","",IFERROR($F15+$G15,0))</f>
        <v/>
      </c>
      <c r="I15" s="34">
        <f>IF($A15="","",IFERROR($E15-$H15,0))</f>
        <v/>
      </c>
      <c r="J15" s="35">
        <f>IF($A15="","",IFERROR($H15/$E15,0))</f>
        <v/>
      </c>
      <c r="K15" s="20">
        <f>IF($A15="","",IFERROR(IF($I15&lt;0,"Dépassement",IF($J15&gt;='Paramètres'!$B$8,"Vigilance","Conforme")),"À vérifier"))</f>
        <v/>
      </c>
    </row>
    <row r="16">
      <c r="A16" s="3" t="n"/>
      <c r="B16" s="3" t="n"/>
      <c r="C16" s="16" t="n"/>
      <c r="D16" s="3" t="n"/>
      <c r="E16" s="33" t="n"/>
      <c r="F16" s="34">
        <f>IF($A16="","",IFERROR(SUMIFS('Dépenses'!$J$6:$J$105,'Dépenses'!$C$6:$C$105,$A16,'Dépenses'!$H$6:$H$105,"Confirmé"),0))</f>
        <v/>
      </c>
      <c r="G16" s="34">
        <f>IF($A16="","",IFERROR(SUMIFS('Dépenses'!$J$6:$J$105,'Dépenses'!$C$6:$C$105,$A16,'Dépenses'!$H$6:$H$105,"Prévu"),0))</f>
        <v/>
      </c>
      <c r="H16" s="34">
        <f>IF($A16="","",IFERROR($F16+$G16,0))</f>
        <v/>
      </c>
      <c r="I16" s="34">
        <f>IF($A16="","",IFERROR($E16-$H16,0))</f>
        <v/>
      </c>
      <c r="J16" s="35">
        <f>IF($A16="","",IFERROR($H16/$E16,0))</f>
        <v/>
      </c>
      <c r="K16" s="20">
        <f>IF($A16="","",IFERROR(IF($I16&lt;0,"Dépassement",IF($J16&gt;='Paramètres'!$B$8,"Vigilance","Conforme")),"À vérifier"))</f>
        <v/>
      </c>
    </row>
    <row r="17">
      <c r="A17" s="3" t="n"/>
      <c r="B17" s="3" t="n"/>
      <c r="C17" s="16" t="n"/>
      <c r="D17" s="3" t="n"/>
      <c r="E17" s="33" t="n"/>
      <c r="F17" s="34">
        <f>IF($A17="","",IFERROR(SUMIFS('Dépenses'!$J$6:$J$105,'Dépenses'!$C$6:$C$105,$A17,'Dépenses'!$H$6:$H$105,"Confirmé"),0))</f>
        <v/>
      </c>
      <c r="G17" s="34">
        <f>IF($A17="","",IFERROR(SUMIFS('Dépenses'!$J$6:$J$105,'Dépenses'!$C$6:$C$105,$A17,'Dépenses'!$H$6:$H$105,"Prévu"),0))</f>
        <v/>
      </c>
      <c r="H17" s="34">
        <f>IF($A17="","",IFERROR($F17+$G17,0))</f>
        <v/>
      </c>
      <c r="I17" s="34">
        <f>IF($A17="","",IFERROR($E17-$H17,0))</f>
        <v/>
      </c>
      <c r="J17" s="35">
        <f>IF($A17="","",IFERROR($H17/$E17,0))</f>
        <v/>
      </c>
      <c r="K17" s="20">
        <f>IF($A17="","",IFERROR(IF($I17&lt;0,"Dépassement",IF($J17&gt;='Paramètres'!$B$8,"Vigilance","Conforme")),"À vérifier"))</f>
        <v/>
      </c>
    </row>
    <row r="18">
      <c r="A18" s="3" t="n"/>
      <c r="B18" s="3" t="n"/>
      <c r="C18" s="16" t="n"/>
      <c r="D18" s="3" t="n"/>
      <c r="E18" s="33" t="n"/>
      <c r="F18" s="34">
        <f>IF($A18="","",IFERROR(SUMIFS('Dépenses'!$J$6:$J$105,'Dépenses'!$C$6:$C$105,$A18,'Dépenses'!$H$6:$H$105,"Confirmé"),0))</f>
        <v/>
      </c>
      <c r="G18" s="34">
        <f>IF($A18="","",IFERROR(SUMIFS('Dépenses'!$J$6:$J$105,'Dépenses'!$C$6:$C$105,$A18,'Dépenses'!$H$6:$H$105,"Prévu"),0))</f>
        <v/>
      </c>
      <c r="H18" s="34">
        <f>IF($A18="","",IFERROR($F18+$G18,0))</f>
        <v/>
      </c>
      <c r="I18" s="34">
        <f>IF($A18="","",IFERROR($E18-$H18,0))</f>
        <v/>
      </c>
      <c r="J18" s="35">
        <f>IF($A18="","",IFERROR($H18/$E18,0))</f>
        <v/>
      </c>
      <c r="K18" s="20">
        <f>IF($A18="","",IFERROR(IF($I18&lt;0,"Dépassement",IF($J18&gt;='Paramètres'!$B$8,"Vigilance","Conforme")),"À vérifier"))</f>
        <v/>
      </c>
    </row>
    <row r="19">
      <c r="A19" s="3" t="n"/>
      <c r="B19" s="3" t="n"/>
      <c r="C19" s="16" t="n"/>
      <c r="D19" s="3" t="n"/>
      <c r="E19" s="33" t="n"/>
      <c r="F19" s="34">
        <f>IF($A19="","",IFERROR(SUMIFS('Dépenses'!$J$6:$J$105,'Dépenses'!$C$6:$C$105,$A19,'Dépenses'!$H$6:$H$105,"Confirmé"),0))</f>
        <v/>
      </c>
      <c r="G19" s="34">
        <f>IF($A19="","",IFERROR(SUMIFS('Dépenses'!$J$6:$J$105,'Dépenses'!$C$6:$C$105,$A19,'Dépenses'!$H$6:$H$105,"Prévu"),0))</f>
        <v/>
      </c>
      <c r="H19" s="34">
        <f>IF($A19="","",IFERROR($F19+$G19,0))</f>
        <v/>
      </c>
      <c r="I19" s="34">
        <f>IF($A19="","",IFERROR($E19-$H19,0))</f>
        <v/>
      </c>
      <c r="J19" s="35">
        <f>IF($A19="","",IFERROR($H19/$E19,0))</f>
        <v/>
      </c>
      <c r="K19" s="20">
        <f>IF($A19="","",IFERROR(IF($I19&lt;0,"Dépassement",IF($J19&gt;='Paramètres'!$B$8,"Vigilance","Conforme")),"À vérifier"))</f>
        <v/>
      </c>
    </row>
    <row r="20">
      <c r="A20" s="3" t="n"/>
      <c r="B20" s="3" t="n"/>
      <c r="C20" s="16" t="n"/>
      <c r="D20" s="3" t="n"/>
      <c r="E20" s="33" t="n"/>
      <c r="F20" s="34">
        <f>IF($A20="","",IFERROR(SUMIFS('Dépenses'!$J$6:$J$105,'Dépenses'!$C$6:$C$105,$A20,'Dépenses'!$H$6:$H$105,"Confirmé"),0))</f>
        <v/>
      </c>
      <c r="G20" s="34">
        <f>IF($A20="","",IFERROR(SUMIFS('Dépenses'!$J$6:$J$105,'Dépenses'!$C$6:$C$105,$A20,'Dépenses'!$H$6:$H$105,"Prévu"),0))</f>
        <v/>
      </c>
      <c r="H20" s="34">
        <f>IF($A20="","",IFERROR($F20+$G20,0))</f>
        <v/>
      </c>
      <c r="I20" s="34">
        <f>IF($A20="","",IFERROR($E20-$H20,0))</f>
        <v/>
      </c>
      <c r="J20" s="35">
        <f>IF($A20="","",IFERROR($H20/$E20,0))</f>
        <v/>
      </c>
      <c r="K20" s="20">
        <f>IF($A20="","",IFERROR(IF($I20&lt;0,"Dépassement",IF($J20&gt;='Paramètres'!$B$8,"Vigilance","Conforme")),"À vérifier"))</f>
        <v/>
      </c>
    </row>
    <row r="21">
      <c r="A21" s="3" t="n"/>
      <c r="B21" s="3" t="n"/>
      <c r="C21" s="16" t="n"/>
      <c r="D21" s="3" t="n"/>
      <c r="E21" s="33" t="n"/>
      <c r="F21" s="34">
        <f>IF($A21="","",IFERROR(SUMIFS('Dépenses'!$J$6:$J$105,'Dépenses'!$C$6:$C$105,$A21,'Dépenses'!$H$6:$H$105,"Confirmé"),0))</f>
        <v/>
      </c>
      <c r="G21" s="34">
        <f>IF($A21="","",IFERROR(SUMIFS('Dépenses'!$J$6:$J$105,'Dépenses'!$C$6:$C$105,$A21,'Dépenses'!$H$6:$H$105,"Prévu"),0))</f>
        <v/>
      </c>
      <c r="H21" s="34">
        <f>IF($A21="","",IFERROR($F21+$G21,0))</f>
        <v/>
      </c>
      <c r="I21" s="34">
        <f>IF($A21="","",IFERROR($E21-$H21,0))</f>
        <v/>
      </c>
      <c r="J21" s="35">
        <f>IF($A21="","",IFERROR($H21/$E21,0))</f>
        <v/>
      </c>
      <c r="K21" s="20">
        <f>IF($A21="","",IFERROR(IF($I21&lt;0,"Dépassement",IF($J21&gt;='Paramètres'!$B$8,"Vigilance","Conforme")),"À vérifier"))</f>
        <v/>
      </c>
    </row>
    <row r="22">
      <c r="A22" s="3" t="n"/>
      <c r="B22" s="3" t="n"/>
      <c r="C22" s="16" t="n"/>
      <c r="D22" s="3" t="n"/>
      <c r="E22" s="33" t="n"/>
      <c r="F22" s="34">
        <f>IF($A22="","",IFERROR(SUMIFS('Dépenses'!$J$6:$J$105,'Dépenses'!$C$6:$C$105,$A22,'Dépenses'!$H$6:$H$105,"Confirmé"),0))</f>
        <v/>
      </c>
      <c r="G22" s="34">
        <f>IF($A22="","",IFERROR(SUMIFS('Dépenses'!$J$6:$J$105,'Dépenses'!$C$6:$C$105,$A22,'Dépenses'!$H$6:$H$105,"Prévu"),0))</f>
        <v/>
      </c>
      <c r="H22" s="34">
        <f>IF($A22="","",IFERROR($F22+$G22,0))</f>
        <v/>
      </c>
      <c r="I22" s="34">
        <f>IF($A22="","",IFERROR($E22-$H22,0))</f>
        <v/>
      </c>
      <c r="J22" s="35">
        <f>IF($A22="","",IFERROR($H22/$E22,0))</f>
        <v/>
      </c>
      <c r="K22" s="20">
        <f>IF($A22="","",IFERROR(IF($I22&lt;0,"Dépassement",IF($J22&gt;='Paramètres'!$B$8,"Vigilance","Conforme")),"À vérifier"))</f>
        <v/>
      </c>
    </row>
    <row r="23">
      <c r="A23" s="3" t="n"/>
      <c r="B23" s="3" t="n"/>
      <c r="C23" s="16" t="n"/>
      <c r="D23" s="3" t="n"/>
      <c r="E23" s="33" t="n"/>
      <c r="F23" s="34">
        <f>IF($A23="","",IFERROR(SUMIFS('Dépenses'!$J$6:$J$105,'Dépenses'!$C$6:$C$105,$A23,'Dépenses'!$H$6:$H$105,"Confirmé"),0))</f>
        <v/>
      </c>
      <c r="G23" s="34">
        <f>IF($A23="","",IFERROR(SUMIFS('Dépenses'!$J$6:$J$105,'Dépenses'!$C$6:$C$105,$A23,'Dépenses'!$H$6:$H$105,"Prévu"),0))</f>
        <v/>
      </c>
      <c r="H23" s="34">
        <f>IF($A23="","",IFERROR($F23+$G23,0))</f>
        <v/>
      </c>
      <c r="I23" s="34">
        <f>IF($A23="","",IFERROR($E23-$H23,0))</f>
        <v/>
      </c>
      <c r="J23" s="35">
        <f>IF($A23="","",IFERROR($H23/$E23,0))</f>
        <v/>
      </c>
      <c r="K23" s="20">
        <f>IF($A23="","",IFERROR(IF($I23&lt;0,"Dépassement",IF($J23&gt;='Paramètres'!$B$8,"Vigilance","Conforme")),"À vérifier"))</f>
        <v/>
      </c>
    </row>
    <row r="24">
      <c r="A24" s="3" t="n"/>
      <c r="B24" s="3" t="n"/>
      <c r="C24" s="16" t="n"/>
      <c r="D24" s="3" t="n"/>
      <c r="E24" s="33" t="n"/>
      <c r="F24" s="34">
        <f>IF($A24="","",IFERROR(SUMIFS('Dépenses'!$J$6:$J$105,'Dépenses'!$C$6:$C$105,$A24,'Dépenses'!$H$6:$H$105,"Confirmé"),0))</f>
        <v/>
      </c>
      <c r="G24" s="34">
        <f>IF($A24="","",IFERROR(SUMIFS('Dépenses'!$J$6:$J$105,'Dépenses'!$C$6:$C$105,$A24,'Dépenses'!$H$6:$H$105,"Prévu"),0))</f>
        <v/>
      </c>
      <c r="H24" s="34">
        <f>IF($A24="","",IFERROR($F24+$G24,0))</f>
        <v/>
      </c>
      <c r="I24" s="34">
        <f>IF($A24="","",IFERROR($E24-$H24,0))</f>
        <v/>
      </c>
      <c r="J24" s="35">
        <f>IF($A24="","",IFERROR($H24/$E24,0))</f>
        <v/>
      </c>
      <c r="K24" s="20">
        <f>IF($A24="","",IFERROR(IF($I24&lt;0,"Dépassement",IF($J24&gt;='Paramètres'!$B$8,"Vigilance","Conforme")),"À vérifier"))</f>
        <v/>
      </c>
    </row>
    <row r="25">
      <c r="A25" s="3" t="n"/>
      <c r="B25" s="3" t="n"/>
      <c r="C25" s="16" t="n"/>
      <c r="D25" s="3" t="n"/>
      <c r="E25" s="33" t="n"/>
      <c r="F25" s="34">
        <f>IF($A25="","",IFERROR(SUMIFS('Dépenses'!$J$6:$J$105,'Dépenses'!$C$6:$C$105,$A25,'Dépenses'!$H$6:$H$105,"Confirmé"),0))</f>
        <v/>
      </c>
      <c r="G25" s="34">
        <f>IF($A25="","",IFERROR(SUMIFS('Dépenses'!$J$6:$J$105,'Dépenses'!$C$6:$C$105,$A25,'Dépenses'!$H$6:$H$105,"Prévu"),0))</f>
        <v/>
      </c>
      <c r="H25" s="34">
        <f>IF($A25="","",IFERROR($F25+$G25,0))</f>
        <v/>
      </c>
      <c r="I25" s="34">
        <f>IF($A25="","",IFERROR($E25-$H25,0))</f>
        <v/>
      </c>
      <c r="J25" s="35">
        <f>IF($A25="","",IFERROR($H25/$E25,0))</f>
        <v/>
      </c>
      <c r="K25" s="20">
        <f>IF($A25="","",IFERROR(IF($I25&lt;0,"Dépassement",IF($J25&gt;='Paramètres'!$B$8,"Vigilance","Conforme")),"À vérifier"))</f>
        <v/>
      </c>
    </row>
    <row r="26">
      <c r="A26" s="3" t="n"/>
      <c r="B26" s="3" t="n"/>
      <c r="C26" s="16" t="n"/>
      <c r="D26" s="3" t="n"/>
      <c r="E26" s="33" t="n"/>
      <c r="F26" s="34">
        <f>IF($A26="","",IFERROR(SUMIFS('Dépenses'!$J$6:$J$105,'Dépenses'!$C$6:$C$105,$A26,'Dépenses'!$H$6:$H$105,"Confirmé"),0))</f>
        <v/>
      </c>
      <c r="G26" s="34">
        <f>IF($A26="","",IFERROR(SUMIFS('Dépenses'!$J$6:$J$105,'Dépenses'!$C$6:$C$105,$A26,'Dépenses'!$H$6:$H$105,"Prévu"),0))</f>
        <v/>
      </c>
      <c r="H26" s="34">
        <f>IF($A26="","",IFERROR($F26+$G26,0))</f>
        <v/>
      </c>
      <c r="I26" s="34">
        <f>IF($A26="","",IFERROR($E26-$H26,0))</f>
        <v/>
      </c>
      <c r="J26" s="35">
        <f>IF($A26="","",IFERROR($H26/$E26,0))</f>
        <v/>
      </c>
      <c r="K26" s="20">
        <f>IF($A26="","",IFERROR(IF($I26&lt;0,"Dépassement",IF($J26&gt;='Paramètres'!$B$8,"Vigilance","Conforme")),"À vérifier"))</f>
        <v/>
      </c>
    </row>
    <row r="27">
      <c r="A27" s="3" t="n"/>
      <c r="B27" s="3" t="n"/>
      <c r="C27" s="16" t="n"/>
      <c r="D27" s="3" t="n"/>
      <c r="E27" s="33" t="n"/>
      <c r="F27" s="34">
        <f>IF($A27="","",IFERROR(SUMIFS('Dépenses'!$J$6:$J$105,'Dépenses'!$C$6:$C$105,$A27,'Dépenses'!$H$6:$H$105,"Confirmé"),0))</f>
        <v/>
      </c>
      <c r="G27" s="34">
        <f>IF($A27="","",IFERROR(SUMIFS('Dépenses'!$J$6:$J$105,'Dépenses'!$C$6:$C$105,$A27,'Dépenses'!$H$6:$H$105,"Prévu"),0))</f>
        <v/>
      </c>
      <c r="H27" s="34">
        <f>IF($A27="","",IFERROR($F27+$G27,0))</f>
        <v/>
      </c>
      <c r="I27" s="34">
        <f>IF($A27="","",IFERROR($E27-$H27,0))</f>
        <v/>
      </c>
      <c r="J27" s="35">
        <f>IF($A27="","",IFERROR($H27/$E27,0))</f>
        <v/>
      </c>
      <c r="K27" s="20">
        <f>IF($A27="","",IFERROR(IF($I27&lt;0,"Dépassement",IF($J27&gt;='Paramètres'!$B$8,"Vigilance","Conforme")),"À vérifier"))</f>
        <v/>
      </c>
    </row>
    <row r="28">
      <c r="A28" s="3" t="n"/>
      <c r="B28" s="3" t="n"/>
      <c r="C28" s="16" t="n"/>
      <c r="D28" s="3" t="n"/>
      <c r="E28" s="33" t="n"/>
      <c r="F28" s="34">
        <f>IF($A28="","",IFERROR(SUMIFS('Dépenses'!$J$6:$J$105,'Dépenses'!$C$6:$C$105,$A28,'Dépenses'!$H$6:$H$105,"Confirmé"),0))</f>
        <v/>
      </c>
      <c r="G28" s="34">
        <f>IF($A28="","",IFERROR(SUMIFS('Dépenses'!$J$6:$J$105,'Dépenses'!$C$6:$C$105,$A28,'Dépenses'!$H$6:$H$105,"Prévu"),0))</f>
        <v/>
      </c>
      <c r="H28" s="34">
        <f>IF($A28="","",IFERROR($F28+$G28,0))</f>
        <v/>
      </c>
      <c r="I28" s="34">
        <f>IF($A28="","",IFERROR($E28-$H28,0))</f>
        <v/>
      </c>
      <c r="J28" s="35">
        <f>IF($A28="","",IFERROR($H28/$E28,0))</f>
        <v/>
      </c>
      <c r="K28" s="20">
        <f>IF($A28="","",IFERROR(IF($I28&lt;0,"Dépassement",IF($J28&gt;='Paramètres'!$B$8,"Vigilance","Conforme")),"À vérifier"))</f>
        <v/>
      </c>
    </row>
    <row r="29">
      <c r="A29" s="3" t="n"/>
      <c r="B29" s="3" t="n"/>
      <c r="C29" s="16" t="n"/>
      <c r="D29" s="3" t="n"/>
      <c r="E29" s="33" t="n"/>
      <c r="F29" s="34">
        <f>IF($A29="","",IFERROR(SUMIFS('Dépenses'!$J$6:$J$105,'Dépenses'!$C$6:$C$105,$A29,'Dépenses'!$H$6:$H$105,"Confirmé"),0))</f>
        <v/>
      </c>
      <c r="G29" s="34">
        <f>IF($A29="","",IFERROR(SUMIFS('Dépenses'!$J$6:$J$105,'Dépenses'!$C$6:$C$105,$A29,'Dépenses'!$H$6:$H$105,"Prévu"),0))</f>
        <v/>
      </c>
      <c r="H29" s="34">
        <f>IF($A29="","",IFERROR($F29+$G29,0))</f>
        <v/>
      </c>
      <c r="I29" s="34">
        <f>IF($A29="","",IFERROR($E29-$H29,0))</f>
        <v/>
      </c>
      <c r="J29" s="35">
        <f>IF($A29="","",IFERROR($H29/$E29,0))</f>
        <v/>
      </c>
      <c r="K29" s="20">
        <f>IF($A29="","",IFERROR(IF($I29&lt;0,"Dépassement",IF($J29&gt;='Paramètres'!$B$8,"Vigilance","Conforme")),"À vérifier"))</f>
        <v/>
      </c>
    </row>
    <row r="30">
      <c r="A30" s="3" t="n"/>
      <c r="B30" s="3" t="n"/>
      <c r="C30" s="16" t="n"/>
      <c r="D30" s="3" t="n"/>
      <c r="E30" s="33" t="n"/>
      <c r="F30" s="34">
        <f>IF($A30="","",IFERROR(SUMIFS('Dépenses'!$J$6:$J$105,'Dépenses'!$C$6:$C$105,$A30,'Dépenses'!$H$6:$H$105,"Confirmé"),0))</f>
        <v/>
      </c>
      <c r="G30" s="34">
        <f>IF($A30="","",IFERROR(SUMIFS('Dépenses'!$J$6:$J$105,'Dépenses'!$C$6:$C$105,$A30,'Dépenses'!$H$6:$H$105,"Prévu"),0))</f>
        <v/>
      </c>
      <c r="H30" s="34">
        <f>IF($A30="","",IFERROR($F30+$G30,0))</f>
        <v/>
      </c>
      <c r="I30" s="34">
        <f>IF($A30="","",IFERROR($E30-$H30,0))</f>
        <v/>
      </c>
      <c r="J30" s="35">
        <f>IF($A30="","",IFERROR($H30/$E30,0))</f>
        <v/>
      </c>
      <c r="K30" s="20">
        <f>IF($A30="","",IFERROR(IF($I30&lt;0,"Dépassement",IF($J30&gt;='Paramètres'!$B$8,"Vigilance","Conforme")),"À vérifier"))</f>
        <v/>
      </c>
    </row>
    <row r="31">
      <c r="A31" s="3" t="n"/>
      <c r="B31" s="3" t="n"/>
      <c r="C31" s="16" t="n"/>
      <c r="D31" s="3" t="n"/>
      <c r="E31" s="33" t="n"/>
      <c r="F31" s="34">
        <f>IF($A31="","",IFERROR(SUMIFS('Dépenses'!$J$6:$J$105,'Dépenses'!$C$6:$C$105,$A31,'Dépenses'!$H$6:$H$105,"Confirmé"),0))</f>
        <v/>
      </c>
      <c r="G31" s="34">
        <f>IF($A31="","",IFERROR(SUMIFS('Dépenses'!$J$6:$J$105,'Dépenses'!$C$6:$C$105,$A31,'Dépenses'!$H$6:$H$105,"Prévu"),0))</f>
        <v/>
      </c>
      <c r="H31" s="34">
        <f>IF($A31="","",IFERROR($F31+$G31,0))</f>
        <v/>
      </c>
      <c r="I31" s="34">
        <f>IF($A31="","",IFERROR($E31-$H31,0))</f>
        <v/>
      </c>
      <c r="J31" s="35">
        <f>IF($A31="","",IFERROR($H31/$E31,0))</f>
        <v/>
      </c>
      <c r="K31" s="20">
        <f>IF($A31="","",IFERROR(IF($I31&lt;0,"Dépassement",IF($J31&gt;='Paramètres'!$B$8,"Vigilance","Conforme")),"À vérifier"))</f>
        <v/>
      </c>
    </row>
    <row r="32">
      <c r="A32" s="3" t="n"/>
      <c r="B32" s="3" t="n"/>
      <c r="C32" s="16" t="n"/>
      <c r="D32" s="3" t="n"/>
      <c r="E32" s="33" t="n"/>
      <c r="F32" s="34">
        <f>IF($A32="","",IFERROR(SUMIFS('Dépenses'!$J$6:$J$105,'Dépenses'!$C$6:$C$105,$A32,'Dépenses'!$H$6:$H$105,"Confirmé"),0))</f>
        <v/>
      </c>
      <c r="G32" s="34">
        <f>IF($A32="","",IFERROR(SUMIFS('Dépenses'!$J$6:$J$105,'Dépenses'!$C$6:$C$105,$A32,'Dépenses'!$H$6:$H$105,"Prévu"),0))</f>
        <v/>
      </c>
      <c r="H32" s="34">
        <f>IF($A32="","",IFERROR($F32+$G32,0))</f>
        <v/>
      </c>
      <c r="I32" s="34">
        <f>IF($A32="","",IFERROR($E32-$H32,0))</f>
        <v/>
      </c>
      <c r="J32" s="35">
        <f>IF($A32="","",IFERROR($H32/$E32,0))</f>
        <v/>
      </c>
      <c r="K32" s="20">
        <f>IF($A32="","",IFERROR(IF($I32&lt;0,"Dépassement",IF($J32&gt;='Paramètres'!$B$8,"Vigilance","Conforme")),"À vérifier"))</f>
        <v/>
      </c>
    </row>
    <row r="33">
      <c r="A33" s="3" t="n"/>
      <c r="B33" s="3" t="n"/>
      <c r="C33" s="16" t="n"/>
      <c r="D33" s="3" t="n"/>
      <c r="E33" s="33" t="n"/>
      <c r="F33" s="34">
        <f>IF($A33="","",IFERROR(SUMIFS('Dépenses'!$J$6:$J$105,'Dépenses'!$C$6:$C$105,$A33,'Dépenses'!$H$6:$H$105,"Confirmé"),0))</f>
        <v/>
      </c>
      <c r="G33" s="34">
        <f>IF($A33="","",IFERROR(SUMIFS('Dépenses'!$J$6:$J$105,'Dépenses'!$C$6:$C$105,$A33,'Dépenses'!$H$6:$H$105,"Prévu"),0))</f>
        <v/>
      </c>
      <c r="H33" s="34">
        <f>IF($A33="","",IFERROR($F33+$G33,0))</f>
        <v/>
      </c>
      <c r="I33" s="34">
        <f>IF($A33="","",IFERROR($E33-$H33,0))</f>
        <v/>
      </c>
      <c r="J33" s="35">
        <f>IF($A33="","",IFERROR($H33/$E33,0))</f>
        <v/>
      </c>
      <c r="K33" s="20">
        <f>IF($A33="","",IFERROR(IF($I33&lt;0,"Dépassement",IF($J33&gt;='Paramètres'!$B$8,"Vigilance","Conforme")),"À vérifier"))</f>
        <v/>
      </c>
    </row>
    <row r="34">
      <c r="A34" s="3" t="n"/>
      <c r="B34" s="3" t="n"/>
      <c r="C34" s="16" t="n"/>
      <c r="D34" s="3" t="n"/>
      <c r="E34" s="33" t="n"/>
      <c r="F34" s="34">
        <f>IF($A34="","",IFERROR(SUMIFS('Dépenses'!$J$6:$J$105,'Dépenses'!$C$6:$C$105,$A34,'Dépenses'!$H$6:$H$105,"Confirmé"),0))</f>
        <v/>
      </c>
      <c r="G34" s="34">
        <f>IF($A34="","",IFERROR(SUMIFS('Dépenses'!$J$6:$J$105,'Dépenses'!$C$6:$C$105,$A34,'Dépenses'!$H$6:$H$105,"Prévu"),0))</f>
        <v/>
      </c>
      <c r="H34" s="34">
        <f>IF($A34="","",IFERROR($F34+$G34,0))</f>
        <v/>
      </c>
      <c r="I34" s="34">
        <f>IF($A34="","",IFERROR($E34-$H34,0))</f>
        <v/>
      </c>
      <c r="J34" s="35">
        <f>IF($A34="","",IFERROR($H34/$E34,0))</f>
        <v/>
      </c>
      <c r="K34" s="20">
        <f>IF($A34="","",IFERROR(IF($I34&lt;0,"Dépassement",IF($J34&gt;='Paramètres'!$B$8,"Vigilance","Conforme")),"À vérifier"))</f>
        <v/>
      </c>
    </row>
    <row r="35">
      <c r="A35" s="3" t="n"/>
      <c r="B35" s="3" t="n"/>
      <c r="C35" s="16" t="n"/>
      <c r="D35" s="3" t="n"/>
      <c r="E35" s="33" t="n"/>
      <c r="F35" s="34">
        <f>IF($A35="","",IFERROR(SUMIFS('Dépenses'!$J$6:$J$105,'Dépenses'!$C$6:$C$105,$A35,'Dépenses'!$H$6:$H$105,"Confirmé"),0))</f>
        <v/>
      </c>
      <c r="G35" s="34">
        <f>IF($A35="","",IFERROR(SUMIFS('Dépenses'!$J$6:$J$105,'Dépenses'!$C$6:$C$105,$A35,'Dépenses'!$H$6:$H$105,"Prévu"),0))</f>
        <v/>
      </c>
      <c r="H35" s="34">
        <f>IF($A35="","",IFERROR($F35+$G35,0))</f>
        <v/>
      </c>
      <c r="I35" s="34">
        <f>IF($A35="","",IFERROR($E35-$H35,0))</f>
        <v/>
      </c>
      <c r="J35" s="35">
        <f>IF($A35="","",IFERROR($H35/$E35,0))</f>
        <v/>
      </c>
      <c r="K35" s="20">
        <f>IF($A35="","",IFERROR(IF($I35&lt;0,"Dépassement",IF($J35&gt;='Paramètres'!$B$8,"Vigilance","Conforme")),"À vérifier"))</f>
        <v/>
      </c>
    </row>
    <row r="36">
      <c r="A36" s="3" t="n"/>
      <c r="B36" s="3" t="n"/>
      <c r="C36" s="16" t="n"/>
      <c r="D36" s="3" t="n"/>
      <c r="E36" s="33" t="n"/>
      <c r="F36" s="34">
        <f>IF($A36="","",IFERROR(SUMIFS('Dépenses'!$J$6:$J$105,'Dépenses'!$C$6:$C$105,$A36,'Dépenses'!$H$6:$H$105,"Confirmé"),0))</f>
        <v/>
      </c>
      <c r="G36" s="34">
        <f>IF($A36="","",IFERROR(SUMIFS('Dépenses'!$J$6:$J$105,'Dépenses'!$C$6:$C$105,$A36,'Dépenses'!$H$6:$H$105,"Prévu"),0))</f>
        <v/>
      </c>
      <c r="H36" s="34">
        <f>IF($A36="","",IFERROR($F36+$G36,0))</f>
        <v/>
      </c>
      <c r="I36" s="34">
        <f>IF($A36="","",IFERROR($E36-$H36,0))</f>
        <v/>
      </c>
      <c r="J36" s="35">
        <f>IF($A36="","",IFERROR($H36/$E36,0))</f>
        <v/>
      </c>
      <c r="K36" s="20">
        <f>IF($A36="","",IFERROR(IF($I36&lt;0,"Dépassement",IF($J36&gt;='Paramètres'!$B$8,"Vigilance","Conforme")),"À vérifier"))</f>
        <v/>
      </c>
    </row>
    <row r="37">
      <c r="A37" s="3" t="n"/>
      <c r="B37" s="3" t="n"/>
      <c r="C37" s="16" t="n"/>
      <c r="D37" s="3" t="n"/>
      <c r="E37" s="33" t="n"/>
      <c r="F37" s="34">
        <f>IF($A37="","",IFERROR(SUMIFS('Dépenses'!$J$6:$J$105,'Dépenses'!$C$6:$C$105,$A37,'Dépenses'!$H$6:$H$105,"Confirmé"),0))</f>
        <v/>
      </c>
      <c r="G37" s="34">
        <f>IF($A37="","",IFERROR(SUMIFS('Dépenses'!$J$6:$J$105,'Dépenses'!$C$6:$C$105,$A37,'Dépenses'!$H$6:$H$105,"Prévu"),0))</f>
        <v/>
      </c>
      <c r="H37" s="34">
        <f>IF($A37="","",IFERROR($F37+$G37,0))</f>
        <v/>
      </c>
      <c r="I37" s="34">
        <f>IF($A37="","",IFERROR($E37-$H37,0))</f>
        <v/>
      </c>
      <c r="J37" s="35">
        <f>IF($A37="","",IFERROR($H37/$E37,0))</f>
        <v/>
      </c>
      <c r="K37" s="20">
        <f>IF($A37="","",IFERROR(IF($I37&lt;0,"Dépassement",IF($J37&gt;='Paramètres'!$B$8,"Vigilance","Conforme")),"À vérifier"))</f>
        <v/>
      </c>
    </row>
    <row r="38">
      <c r="A38" s="3" t="n"/>
      <c r="B38" s="3" t="n"/>
      <c r="C38" s="16" t="n"/>
      <c r="D38" s="3" t="n"/>
      <c r="E38" s="33" t="n"/>
      <c r="F38" s="34">
        <f>IF($A38="","",IFERROR(SUMIFS('Dépenses'!$J$6:$J$105,'Dépenses'!$C$6:$C$105,$A38,'Dépenses'!$H$6:$H$105,"Confirmé"),0))</f>
        <v/>
      </c>
      <c r="G38" s="34">
        <f>IF($A38="","",IFERROR(SUMIFS('Dépenses'!$J$6:$J$105,'Dépenses'!$C$6:$C$105,$A38,'Dépenses'!$H$6:$H$105,"Prévu"),0))</f>
        <v/>
      </c>
      <c r="H38" s="34">
        <f>IF($A38="","",IFERROR($F38+$G38,0))</f>
        <v/>
      </c>
      <c r="I38" s="34">
        <f>IF($A38="","",IFERROR($E38-$H38,0))</f>
        <v/>
      </c>
      <c r="J38" s="35">
        <f>IF($A38="","",IFERROR($H38/$E38,0))</f>
        <v/>
      </c>
      <c r="K38" s="20">
        <f>IF($A38="","",IFERROR(IF($I38&lt;0,"Dépassement",IF($J38&gt;='Paramètres'!$B$8,"Vigilance","Conforme")),"À vérifier"))</f>
        <v/>
      </c>
    </row>
    <row r="39">
      <c r="A39" s="3" t="n"/>
      <c r="B39" s="3" t="n"/>
      <c r="C39" s="16" t="n"/>
      <c r="D39" s="3" t="n"/>
      <c r="E39" s="33" t="n"/>
      <c r="F39" s="34">
        <f>IF($A39="","",IFERROR(SUMIFS('Dépenses'!$J$6:$J$105,'Dépenses'!$C$6:$C$105,$A39,'Dépenses'!$H$6:$H$105,"Confirmé"),0))</f>
        <v/>
      </c>
      <c r="G39" s="34">
        <f>IF($A39="","",IFERROR(SUMIFS('Dépenses'!$J$6:$J$105,'Dépenses'!$C$6:$C$105,$A39,'Dépenses'!$H$6:$H$105,"Prévu"),0))</f>
        <v/>
      </c>
      <c r="H39" s="34">
        <f>IF($A39="","",IFERROR($F39+$G39,0))</f>
        <v/>
      </c>
      <c r="I39" s="34">
        <f>IF($A39="","",IFERROR($E39-$H39,0))</f>
        <v/>
      </c>
      <c r="J39" s="35">
        <f>IF($A39="","",IFERROR($H39/$E39,0))</f>
        <v/>
      </c>
      <c r="K39" s="20">
        <f>IF($A39="","",IFERROR(IF($I39&lt;0,"Dépassement",IF($J39&gt;='Paramètres'!$B$8,"Vigilance","Conforme")),"À vérifier"))</f>
        <v/>
      </c>
    </row>
    <row r="40">
      <c r="A40" s="3" t="n"/>
      <c r="B40" s="3" t="n"/>
      <c r="C40" s="16" t="n"/>
      <c r="D40" s="3" t="n"/>
      <c r="E40" s="33" t="n"/>
      <c r="F40" s="34">
        <f>IF($A40="","",IFERROR(SUMIFS('Dépenses'!$J$6:$J$105,'Dépenses'!$C$6:$C$105,$A40,'Dépenses'!$H$6:$H$105,"Confirmé"),0))</f>
        <v/>
      </c>
      <c r="G40" s="34">
        <f>IF($A40="","",IFERROR(SUMIFS('Dépenses'!$J$6:$J$105,'Dépenses'!$C$6:$C$105,$A40,'Dépenses'!$H$6:$H$105,"Prévu"),0))</f>
        <v/>
      </c>
      <c r="H40" s="34">
        <f>IF($A40="","",IFERROR($F40+$G40,0))</f>
        <v/>
      </c>
      <c r="I40" s="34">
        <f>IF($A40="","",IFERROR($E40-$H40,0))</f>
        <v/>
      </c>
      <c r="J40" s="35">
        <f>IF($A40="","",IFERROR($H40/$E40,0))</f>
        <v/>
      </c>
      <c r="K40" s="20">
        <f>IF($A40="","",IFERROR(IF($I40&lt;0,"Dépassement",IF($J40&gt;='Paramètres'!$B$8,"Vigilance","Conforme")),"À vérifier"))</f>
        <v/>
      </c>
    </row>
    <row r="41">
      <c r="A41" s="3" t="n"/>
      <c r="B41" s="3" t="n"/>
      <c r="C41" s="16" t="n"/>
      <c r="D41" s="3" t="n"/>
      <c r="E41" s="33" t="n"/>
      <c r="F41" s="34">
        <f>IF($A41="","",IFERROR(SUMIFS('Dépenses'!$J$6:$J$105,'Dépenses'!$C$6:$C$105,$A41,'Dépenses'!$H$6:$H$105,"Confirmé"),0))</f>
        <v/>
      </c>
      <c r="G41" s="34">
        <f>IF($A41="","",IFERROR(SUMIFS('Dépenses'!$J$6:$J$105,'Dépenses'!$C$6:$C$105,$A41,'Dépenses'!$H$6:$H$105,"Prévu"),0))</f>
        <v/>
      </c>
      <c r="H41" s="34">
        <f>IF($A41="","",IFERROR($F41+$G41,0))</f>
        <v/>
      </c>
      <c r="I41" s="34">
        <f>IF($A41="","",IFERROR($E41-$H41,0))</f>
        <v/>
      </c>
      <c r="J41" s="35">
        <f>IF($A41="","",IFERROR($H41/$E41,0))</f>
        <v/>
      </c>
      <c r="K41" s="20">
        <f>IF($A41="","",IFERROR(IF($I41&lt;0,"Dépassement",IF($J41&gt;='Paramètres'!$B$8,"Vigilance","Conforme")),"À vérifier"))</f>
        <v/>
      </c>
    </row>
    <row r="42">
      <c r="A42" s="3" t="n"/>
      <c r="B42" s="3" t="n"/>
      <c r="C42" s="16" t="n"/>
      <c r="D42" s="3" t="n"/>
      <c r="E42" s="33" t="n"/>
      <c r="F42" s="34">
        <f>IF($A42="","",IFERROR(SUMIFS('Dépenses'!$J$6:$J$105,'Dépenses'!$C$6:$C$105,$A42,'Dépenses'!$H$6:$H$105,"Confirmé"),0))</f>
        <v/>
      </c>
      <c r="G42" s="34">
        <f>IF($A42="","",IFERROR(SUMIFS('Dépenses'!$J$6:$J$105,'Dépenses'!$C$6:$C$105,$A42,'Dépenses'!$H$6:$H$105,"Prévu"),0))</f>
        <v/>
      </c>
      <c r="H42" s="34">
        <f>IF($A42="","",IFERROR($F42+$G42,0))</f>
        <v/>
      </c>
      <c r="I42" s="34">
        <f>IF($A42="","",IFERROR($E42-$H42,0))</f>
        <v/>
      </c>
      <c r="J42" s="35">
        <f>IF($A42="","",IFERROR($H42/$E42,0))</f>
        <v/>
      </c>
      <c r="K42" s="20">
        <f>IF($A42="","",IFERROR(IF($I42&lt;0,"Dépassement",IF($J42&gt;='Paramètres'!$B$8,"Vigilance","Conforme")),"À vérifier"))</f>
        <v/>
      </c>
    </row>
    <row r="43">
      <c r="A43" s="3" t="n"/>
      <c r="B43" s="3" t="n"/>
      <c r="C43" s="16" t="n"/>
      <c r="D43" s="3" t="n"/>
      <c r="E43" s="33" t="n"/>
      <c r="F43" s="34">
        <f>IF($A43="","",IFERROR(SUMIFS('Dépenses'!$J$6:$J$105,'Dépenses'!$C$6:$C$105,$A43,'Dépenses'!$H$6:$H$105,"Confirmé"),0))</f>
        <v/>
      </c>
      <c r="G43" s="34">
        <f>IF($A43="","",IFERROR(SUMIFS('Dépenses'!$J$6:$J$105,'Dépenses'!$C$6:$C$105,$A43,'Dépenses'!$H$6:$H$105,"Prévu"),0))</f>
        <v/>
      </c>
      <c r="H43" s="34">
        <f>IF($A43="","",IFERROR($F43+$G43,0))</f>
        <v/>
      </c>
      <c r="I43" s="34">
        <f>IF($A43="","",IFERROR($E43-$H43,0))</f>
        <v/>
      </c>
      <c r="J43" s="35">
        <f>IF($A43="","",IFERROR($H43/$E43,0))</f>
        <v/>
      </c>
      <c r="K43" s="20">
        <f>IF($A43="","",IFERROR(IF($I43&lt;0,"Dépassement",IF($J43&gt;='Paramètres'!$B$8,"Vigilance","Conforme")),"À vérifier"))</f>
        <v/>
      </c>
    </row>
    <row r="44">
      <c r="A44" s="3" t="n"/>
      <c r="B44" s="3" t="n"/>
      <c r="C44" s="16" t="n"/>
      <c r="D44" s="3" t="n"/>
      <c r="E44" s="33" t="n"/>
      <c r="F44" s="34">
        <f>IF($A44="","",IFERROR(SUMIFS('Dépenses'!$J$6:$J$105,'Dépenses'!$C$6:$C$105,$A44,'Dépenses'!$H$6:$H$105,"Confirmé"),0))</f>
        <v/>
      </c>
      <c r="G44" s="34">
        <f>IF($A44="","",IFERROR(SUMIFS('Dépenses'!$J$6:$J$105,'Dépenses'!$C$6:$C$105,$A44,'Dépenses'!$H$6:$H$105,"Prévu"),0))</f>
        <v/>
      </c>
      <c r="H44" s="34">
        <f>IF($A44="","",IFERROR($F44+$G44,0))</f>
        <v/>
      </c>
      <c r="I44" s="34">
        <f>IF($A44="","",IFERROR($E44-$H44,0))</f>
        <v/>
      </c>
      <c r="J44" s="35">
        <f>IF($A44="","",IFERROR($H44/$E44,0))</f>
        <v/>
      </c>
      <c r="K44" s="20">
        <f>IF($A44="","",IFERROR(IF($I44&lt;0,"Dépassement",IF($J44&gt;='Paramètres'!$B$8,"Vigilance","Conforme")),"À vérifier"))</f>
        <v/>
      </c>
    </row>
    <row r="45">
      <c r="A45" s="3" t="n"/>
      <c r="B45" s="3" t="n"/>
      <c r="C45" s="16" t="n"/>
      <c r="D45" s="3" t="n"/>
      <c r="E45" s="33" t="n"/>
      <c r="F45" s="34">
        <f>IF($A45="","",IFERROR(SUMIFS('Dépenses'!$J$6:$J$105,'Dépenses'!$C$6:$C$105,$A45,'Dépenses'!$H$6:$H$105,"Confirmé"),0))</f>
        <v/>
      </c>
      <c r="G45" s="34">
        <f>IF($A45="","",IFERROR(SUMIFS('Dépenses'!$J$6:$J$105,'Dépenses'!$C$6:$C$105,$A45,'Dépenses'!$H$6:$H$105,"Prévu"),0))</f>
        <v/>
      </c>
      <c r="H45" s="34">
        <f>IF($A45="","",IFERROR($F45+$G45,0))</f>
        <v/>
      </c>
      <c r="I45" s="34">
        <f>IF($A45="","",IFERROR($E45-$H45,0))</f>
        <v/>
      </c>
      <c r="J45" s="35">
        <f>IF($A45="","",IFERROR($H45/$E45,0))</f>
        <v/>
      </c>
      <c r="K45" s="20">
        <f>IF($A45="","",IFERROR(IF($I45&lt;0,"Dépassement",IF($J45&gt;='Paramètres'!$B$8,"Vigilance","Conforme")),"À vérifier"))</f>
        <v/>
      </c>
    </row>
    <row r="46">
      <c r="A46" s="3" t="n"/>
      <c r="B46" s="3" t="n"/>
      <c r="C46" s="16" t="n"/>
      <c r="D46" s="3" t="n"/>
      <c r="E46" s="33" t="n"/>
      <c r="F46" s="34">
        <f>IF($A46="","",IFERROR(SUMIFS('Dépenses'!$J$6:$J$105,'Dépenses'!$C$6:$C$105,$A46,'Dépenses'!$H$6:$H$105,"Confirmé"),0))</f>
        <v/>
      </c>
      <c r="G46" s="34">
        <f>IF($A46="","",IFERROR(SUMIFS('Dépenses'!$J$6:$J$105,'Dépenses'!$C$6:$C$105,$A46,'Dépenses'!$H$6:$H$105,"Prévu"),0))</f>
        <v/>
      </c>
      <c r="H46" s="34">
        <f>IF($A46="","",IFERROR($F46+$G46,0))</f>
        <v/>
      </c>
      <c r="I46" s="34">
        <f>IF($A46="","",IFERROR($E46-$H46,0))</f>
        <v/>
      </c>
      <c r="J46" s="35">
        <f>IF($A46="","",IFERROR($H46/$E46,0))</f>
        <v/>
      </c>
      <c r="K46" s="20">
        <f>IF($A46="","",IFERROR(IF($I46&lt;0,"Dépassement",IF($J46&gt;='Paramètres'!$B$8,"Vigilance","Conforme")),"À vérifier"))</f>
        <v/>
      </c>
    </row>
    <row r="47">
      <c r="A47" s="3" t="n"/>
      <c r="B47" s="3" t="n"/>
      <c r="C47" s="16" t="n"/>
      <c r="D47" s="3" t="n"/>
      <c r="E47" s="33" t="n"/>
      <c r="F47" s="34">
        <f>IF($A47="","",IFERROR(SUMIFS('Dépenses'!$J$6:$J$105,'Dépenses'!$C$6:$C$105,$A47,'Dépenses'!$H$6:$H$105,"Confirmé"),0))</f>
        <v/>
      </c>
      <c r="G47" s="34">
        <f>IF($A47="","",IFERROR(SUMIFS('Dépenses'!$J$6:$J$105,'Dépenses'!$C$6:$C$105,$A47,'Dépenses'!$H$6:$H$105,"Prévu"),0))</f>
        <v/>
      </c>
      <c r="H47" s="34">
        <f>IF($A47="","",IFERROR($F47+$G47,0))</f>
        <v/>
      </c>
      <c r="I47" s="34">
        <f>IF($A47="","",IFERROR($E47-$H47,0))</f>
        <v/>
      </c>
      <c r="J47" s="35">
        <f>IF($A47="","",IFERROR($H47/$E47,0))</f>
        <v/>
      </c>
      <c r="K47" s="20">
        <f>IF($A47="","",IFERROR(IF($I47&lt;0,"Dépassement",IF($J47&gt;='Paramètres'!$B$8,"Vigilance","Conforme")),"À vérifier"))</f>
        <v/>
      </c>
    </row>
    <row r="48">
      <c r="A48" s="3" t="n"/>
      <c r="B48" s="3" t="n"/>
      <c r="C48" s="16" t="n"/>
      <c r="D48" s="3" t="n"/>
      <c r="E48" s="33" t="n"/>
      <c r="F48" s="34">
        <f>IF($A48="","",IFERROR(SUMIFS('Dépenses'!$J$6:$J$105,'Dépenses'!$C$6:$C$105,$A48,'Dépenses'!$H$6:$H$105,"Confirmé"),0))</f>
        <v/>
      </c>
      <c r="G48" s="34">
        <f>IF($A48="","",IFERROR(SUMIFS('Dépenses'!$J$6:$J$105,'Dépenses'!$C$6:$C$105,$A48,'Dépenses'!$H$6:$H$105,"Prévu"),0))</f>
        <v/>
      </c>
      <c r="H48" s="34">
        <f>IF($A48="","",IFERROR($F48+$G48,0))</f>
        <v/>
      </c>
      <c r="I48" s="34">
        <f>IF($A48="","",IFERROR($E48-$H48,0))</f>
        <v/>
      </c>
      <c r="J48" s="35">
        <f>IF($A48="","",IFERROR($H48/$E48,0))</f>
        <v/>
      </c>
      <c r="K48" s="20">
        <f>IF($A48="","",IFERROR(IF($I48&lt;0,"Dépassement",IF($J48&gt;='Paramètres'!$B$8,"Vigilance","Conforme")),"À vérifier"))</f>
        <v/>
      </c>
    </row>
    <row r="49">
      <c r="A49" s="3" t="n"/>
      <c r="B49" s="3" t="n"/>
      <c r="C49" s="16" t="n"/>
      <c r="D49" s="3" t="n"/>
      <c r="E49" s="33" t="n"/>
      <c r="F49" s="34">
        <f>IF($A49="","",IFERROR(SUMIFS('Dépenses'!$J$6:$J$105,'Dépenses'!$C$6:$C$105,$A49,'Dépenses'!$H$6:$H$105,"Confirmé"),0))</f>
        <v/>
      </c>
      <c r="G49" s="34">
        <f>IF($A49="","",IFERROR(SUMIFS('Dépenses'!$J$6:$J$105,'Dépenses'!$C$6:$C$105,$A49,'Dépenses'!$H$6:$H$105,"Prévu"),0))</f>
        <v/>
      </c>
      <c r="H49" s="34">
        <f>IF($A49="","",IFERROR($F49+$G49,0))</f>
        <v/>
      </c>
      <c r="I49" s="34">
        <f>IF($A49="","",IFERROR($E49-$H49,0))</f>
        <v/>
      </c>
      <c r="J49" s="35">
        <f>IF($A49="","",IFERROR($H49/$E49,0))</f>
        <v/>
      </c>
      <c r="K49" s="20">
        <f>IF($A49="","",IFERROR(IF($I49&lt;0,"Dépassement",IF($J49&gt;='Paramètres'!$B$8,"Vigilance","Conforme")),"À vérifier"))</f>
        <v/>
      </c>
    </row>
    <row r="50">
      <c r="A50" s="3" t="n"/>
      <c r="B50" s="3" t="n"/>
      <c r="C50" s="16" t="n"/>
      <c r="D50" s="3" t="n"/>
      <c r="E50" s="33" t="n"/>
      <c r="F50" s="34">
        <f>IF($A50="","",IFERROR(SUMIFS('Dépenses'!$J$6:$J$105,'Dépenses'!$C$6:$C$105,$A50,'Dépenses'!$H$6:$H$105,"Confirmé"),0))</f>
        <v/>
      </c>
      <c r="G50" s="34">
        <f>IF($A50="","",IFERROR(SUMIFS('Dépenses'!$J$6:$J$105,'Dépenses'!$C$6:$C$105,$A50,'Dépenses'!$H$6:$H$105,"Prévu"),0))</f>
        <v/>
      </c>
      <c r="H50" s="34">
        <f>IF($A50="","",IFERROR($F50+$G50,0))</f>
        <v/>
      </c>
      <c r="I50" s="34">
        <f>IF($A50="","",IFERROR($E50-$H50,0))</f>
        <v/>
      </c>
      <c r="J50" s="35">
        <f>IF($A50="","",IFERROR($H50/$E50,0))</f>
        <v/>
      </c>
      <c r="K50" s="20">
        <f>IF($A50="","",IFERROR(IF($I50&lt;0,"Dépassement",IF($J50&gt;='Paramètres'!$B$8,"Vigilance","Conforme")),"À vérifier"))</f>
        <v/>
      </c>
    </row>
    <row r="51">
      <c r="A51" s="3" t="n"/>
      <c r="B51" s="3" t="n"/>
      <c r="C51" s="16" t="n"/>
      <c r="D51" s="3" t="n"/>
      <c r="E51" s="33" t="n"/>
      <c r="F51" s="34">
        <f>IF($A51="","",IFERROR(SUMIFS('Dépenses'!$J$6:$J$105,'Dépenses'!$C$6:$C$105,$A51,'Dépenses'!$H$6:$H$105,"Confirmé"),0))</f>
        <v/>
      </c>
      <c r="G51" s="34">
        <f>IF($A51="","",IFERROR(SUMIFS('Dépenses'!$J$6:$J$105,'Dépenses'!$C$6:$C$105,$A51,'Dépenses'!$H$6:$H$105,"Prévu"),0))</f>
        <v/>
      </c>
      <c r="H51" s="34">
        <f>IF($A51="","",IFERROR($F51+$G51,0))</f>
        <v/>
      </c>
      <c r="I51" s="34">
        <f>IF($A51="","",IFERROR($E51-$H51,0))</f>
        <v/>
      </c>
      <c r="J51" s="35">
        <f>IF($A51="","",IFERROR($H51/$E51,0))</f>
        <v/>
      </c>
      <c r="K51" s="20">
        <f>IF($A51="","",IFERROR(IF($I51&lt;0,"Dépassement",IF($J51&gt;='Paramètres'!$B$8,"Vigilance","Conforme")),"À vérifier"))</f>
        <v/>
      </c>
    </row>
    <row r="52">
      <c r="A52" s="3" t="n"/>
      <c r="B52" s="3" t="n"/>
      <c r="C52" s="16" t="n"/>
      <c r="D52" s="3" t="n"/>
      <c r="E52" s="33" t="n"/>
      <c r="F52" s="34">
        <f>IF($A52="","",IFERROR(SUMIFS('Dépenses'!$J$6:$J$105,'Dépenses'!$C$6:$C$105,$A52,'Dépenses'!$H$6:$H$105,"Confirmé"),0))</f>
        <v/>
      </c>
      <c r="G52" s="34">
        <f>IF($A52="","",IFERROR(SUMIFS('Dépenses'!$J$6:$J$105,'Dépenses'!$C$6:$C$105,$A52,'Dépenses'!$H$6:$H$105,"Prévu"),0))</f>
        <v/>
      </c>
      <c r="H52" s="34">
        <f>IF($A52="","",IFERROR($F52+$G52,0))</f>
        <v/>
      </c>
      <c r="I52" s="34">
        <f>IF($A52="","",IFERROR($E52-$H52,0))</f>
        <v/>
      </c>
      <c r="J52" s="35">
        <f>IF($A52="","",IFERROR($H52/$E52,0))</f>
        <v/>
      </c>
      <c r="K52" s="20">
        <f>IF($A52="","",IFERROR(IF($I52&lt;0,"Dépassement",IF($J52&gt;='Paramètres'!$B$8,"Vigilance","Conforme")),"À vérifier"))</f>
        <v/>
      </c>
    </row>
    <row r="53">
      <c r="A53" s="3" t="n"/>
      <c r="B53" s="3" t="n"/>
      <c r="C53" s="16" t="n"/>
      <c r="D53" s="3" t="n"/>
      <c r="E53" s="33" t="n"/>
      <c r="F53" s="34">
        <f>IF($A53="","",IFERROR(SUMIFS('Dépenses'!$J$6:$J$105,'Dépenses'!$C$6:$C$105,$A53,'Dépenses'!$H$6:$H$105,"Confirmé"),0))</f>
        <v/>
      </c>
      <c r="G53" s="34">
        <f>IF($A53="","",IFERROR(SUMIFS('Dépenses'!$J$6:$J$105,'Dépenses'!$C$6:$C$105,$A53,'Dépenses'!$H$6:$H$105,"Prévu"),0))</f>
        <v/>
      </c>
      <c r="H53" s="34">
        <f>IF($A53="","",IFERROR($F53+$G53,0))</f>
        <v/>
      </c>
      <c r="I53" s="34">
        <f>IF($A53="","",IFERROR($E53-$H53,0))</f>
        <v/>
      </c>
      <c r="J53" s="35">
        <f>IF($A53="","",IFERROR($H53/$E53,0))</f>
        <v/>
      </c>
      <c r="K53" s="20">
        <f>IF($A53="","",IFERROR(IF($I53&lt;0,"Dépassement",IF($J53&gt;='Paramètres'!$B$8,"Vigilance","Conforme")),"À vérifier"))</f>
        <v/>
      </c>
    </row>
    <row r="54">
      <c r="A54" s="3" t="n"/>
      <c r="B54" s="3" t="n"/>
      <c r="C54" s="16" t="n"/>
      <c r="D54" s="3" t="n"/>
      <c r="E54" s="33" t="n"/>
      <c r="F54" s="34">
        <f>IF($A54="","",IFERROR(SUMIFS('Dépenses'!$J$6:$J$105,'Dépenses'!$C$6:$C$105,$A54,'Dépenses'!$H$6:$H$105,"Confirmé"),0))</f>
        <v/>
      </c>
      <c r="G54" s="34">
        <f>IF($A54="","",IFERROR(SUMIFS('Dépenses'!$J$6:$J$105,'Dépenses'!$C$6:$C$105,$A54,'Dépenses'!$H$6:$H$105,"Prévu"),0))</f>
        <v/>
      </c>
      <c r="H54" s="34">
        <f>IF($A54="","",IFERROR($F54+$G54,0))</f>
        <v/>
      </c>
      <c r="I54" s="34">
        <f>IF($A54="","",IFERROR($E54-$H54,0))</f>
        <v/>
      </c>
      <c r="J54" s="35">
        <f>IF($A54="","",IFERROR($H54/$E54,0))</f>
        <v/>
      </c>
      <c r="K54" s="20">
        <f>IF($A54="","",IFERROR(IF($I54&lt;0,"Dépassement",IF($J54&gt;='Paramètres'!$B$8,"Vigilance","Conforme")),"À vérifier"))</f>
        <v/>
      </c>
    </row>
    <row r="55">
      <c r="A55" s="3" t="n"/>
      <c r="B55" s="3" t="n"/>
      <c r="C55" s="16" t="n"/>
      <c r="D55" s="3" t="n"/>
      <c r="E55" s="33" t="n"/>
      <c r="F55" s="34">
        <f>IF($A55="","",IFERROR(SUMIFS('Dépenses'!$J$6:$J$105,'Dépenses'!$C$6:$C$105,$A55,'Dépenses'!$H$6:$H$105,"Confirmé"),0))</f>
        <v/>
      </c>
      <c r="G55" s="34">
        <f>IF($A55="","",IFERROR(SUMIFS('Dépenses'!$J$6:$J$105,'Dépenses'!$C$6:$C$105,$A55,'Dépenses'!$H$6:$H$105,"Prévu"),0))</f>
        <v/>
      </c>
      <c r="H55" s="34">
        <f>IF($A55="","",IFERROR($F55+$G55,0))</f>
        <v/>
      </c>
      <c r="I55" s="34">
        <f>IF($A55="","",IFERROR($E55-$H55,0))</f>
        <v/>
      </c>
      <c r="J55" s="35">
        <f>IF($A55="","",IFERROR($H55/$E55,0))</f>
        <v/>
      </c>
      <c r="K55" s="20">
        <f>IF($A55="","",IFERROR(IF($I55&lt;0,"Dépassement",IF($J55&gt;='Paramètres'!$B$8,"Vigilance","Conforme")),"À vérifier"))</f>
        <v/>
      </c>
    </row>
    <row r="56">
      <c r="A56" s="3" t="n"/>
      <c r="B56" s="3" t="n"/>
      <c r="C56" s="16" t="n"/>
      <c r="D56" s="3" t="n"/>
      <c r="E56" s="33" t="n"/>
      <c r="F56" s="34">
        <f>IF($A56="","",IFERROR(SUMIFS('Dépenses'!$J$6:$J$105,'Dépenses'!$C$6:$C$105,$A56,'Dépenses'!$H$6:$H$105,"Confirmé"),0))</f>
        <v/>
      </c>
      <c r="G56" s="34">
        <f>IF($A56="","",IFERROR(SUMIFS('Dépenses'!$J$6:$J$105,'Dépenses'!$C$6:$C$105,$A56,'Dépenses'!$H$6:$H$105,"Prévu"),0))</f>
        <v/>
      </c>
      <c r="H56" s="34">
        <f>IF($A56="","",IFERROR($F56+$G56,0))</f>
        <v/>
      </c>
      <c r="I56" s="34">
        <f>IF($A56="","",IFERROR($E56-$H56,0))</f>
        <v/>
      </c>
      <c r="J56" s="35">
        <f>IF($A56="","",IFERROR($H56/$E56,0))</f>
        <v/>
      </c>
      <c r="K56" s="20">
        <f>IF($A56="","",IFERROR(IF($I56&lt;0,"Dépassement",IF($J56&gt;='Paramètres'!$B$8,"Vigilance","Conforme")),"À vérifier"))</f>
        <v/>
      </c>
    </row>
    <row r="57">
      <c r="A57" s="3" t="n"/>
      <c r="B57" s="3" t="n"/>
      <c r="C57" s="16" t="n"/>
      <c r="D57" s="3" t="n"/>
      <c r="E57" s="33" t="n"/>
      <c r="F57" s="34">
        <f>IF($A57="","",IFERROR(SUMIFS('Dépenses'!$J$6:$J$105,'Dépenses'!$C$6:$C$105,$A57,'Dépenses'!$H$6:$H$105,"Confirmé"),0))</f>
        <v/>
      </c>
      <c r="G57" s="34">
        <f>IF($A57="","",IFERROR(SUMIFS('Dépenses'!$J$6:$J$105,'Dépenses'!$C$6:$C$105,$A57,'Dépenses'!$H$6:$H$105,"Prévu"),0))</f>
        <v/>
      </c>
      <c r="H57" s="34">
        <f>IF($A57="","",IFERROR($F57+$G57,0))</f>
        <v/>
      </c>
      <c r="I57" s="34">
        <f>IF($A57="","",IFERROR($E57-$H57,0))</f>
        <v/>
      </c>
      <c r="J57" s="35">
        <f>IF($A57="","",IFERROR($H57/$E57,0))</f>
        <v/>
      </c>
      <c r="K57" s="20">
        <f>IF($A57="","",IFERROR(IF($I57&lt;0,"Dépassement",IF($J57&gt;='Paramètres'!$B$8,"Vigilance","Conforme")),"À vérifier"))</f>
        <v/>
      </c>
    </row>
    <row r="58">
      <c r="A58" s="3" t="n"/>
      <c r="B58" s="3" t="n"/>
      <c r="C58" s="16" t="n"/>
      <c r="D58" s="3" t="n"/>
      <c r="E58" s="33" t="n"/>
      <c r="F58" s="34">
        <f>IF($A58="","",IFERROR(SUMIFS('Dépenses'!$J$6:$J$105,'Dépenses'!$C$6:$C$105,$A58,'Dépenses'!$H$6:$H$105,"Confirmé"),0))</f>
        <v/>
      </c>
      <c r="G58" s="34">
        <f>IF($A58="","",IFERROR(SUMIFS('Dépenses'!$J$6:$J$105,'Dépenses'!$C$6:$C$105,$A58,'Dépenses'!$H$6:$H$105,"Prévu"),0))</f>
        <v/>
      </c>
      <c r="H58" s="34">
        <f>IF($A58="","",IFERROR($F58+$G58,0))</f>
        <v/>
      </c>
      <c r="I58" s="34">
        <f>IF($A58="","",IFERROR($E58-$H58,0))</f>
        <v/>
      </c>
      <c r="J58" s="35">
        <f>IF($A58="","",IFERROR($H58/$E58,0))</f>
        <v/>
      </c>
      <c r="K58" s="20">
        <f>IF($A58="","",IFERROR(IF($I58&lt;0,"Dépassement",IF($J58&gt;='Paramètres'!$B$8,"Vigilance","Conforme")),"À vérifier"))</f>
        <v/>
      </c>
    </row>
    <row r="59">
      <c r="A59" s="3" t="n"/>
      <c r="B59" s="3" t="n"/>
      <c r="C59" s="16" t="n"/>
      <c r="D59" s="3" t="n"/>
      <c r="E59" s="33" t="n"/>
      <c r="F59" s="34">
        <f>IF($A59="","",IFERROR(SUMIFS('Dépenses'!$J$6:$J$105,'Dépenses'!$C$6:$C$105,$A59,'Dépenses'!$H$6:$H$105,"Confirmé"),0))</f>
        <v/>
      </c>
      <c r="G59" s="34">
        <f>IF($A59="","",IFERROR(SUMIFS('Dépenses'!$J$6:$J$105,'Dépenses'!$C$6:$C$105,$A59,'Dépenses'!$H$6:$H$105,"Prévu"),0))</f>
        <v/>
      </c>
      <c r="H59" s="34">
        <f>IF($A59="","",IFERROR($F59+$G59,0))</f>
        <v/>
      </c>
      <c r="I59" s="34">
        <f>IF($A59="","",IFERROR($E59-$H59,0))</f>
        <v/>
      </c>
      <c r="J59" s="35">
        <f>IF($A59="","",IFERROR($H59/$E59,0))</f>
        <v/>
      </c>
      <c r="K59" s="20">
        <f>IF($A59="","",IFERROR(IF($I59&lt;0,"Dépassement",IF($J59&gt;='Paramètres'!$B$8,"Vigilance","Conforme")),"À vérifier"))</f>
        <v/>
      </c>
    </row>
    <row r="60">
      <c r="A60" s="3" t="n"/>
      <c r="B60" s="3" t="n"/>
      <c r="C60" s="16" t="n"/>
      <c r="D60" s="3" t="n"/>
      <c r="E60" s="33" t="n"/>
      <c r="F60" s="34">
        <f>IF($A60="","",IFERROR(SUMIFS('Dépenses'!$J$6:$J$105,'Dépenses'!$C$6:$C$105,$A60,'Dépenses'!$H$6:$H$105,"Confirmé"),0))</f>
        <v/>
      </c>
      <c r="G60" s="34">
        <f>IF($A60="","",IFERROR(SUMIFS('Dépenses'!$J$6:$J$105,'Dépenses'!$C$6:$C$105,$A60,'Dépenses'!$H$6:$H$105,"Prévu"),0))</f>
        <v/>
      </c>
      <c r="H60" s="34">
        <f>IF($A60="","",IFERROR($F60+$G60,0))</f>
        <v/>
      </c>
      <c r="I60" s="34">
        <f>IF($A60="","",IFERROR($E60-$H60,0))</f>
        <v/>
      </c>
      <c r="J60" s="35">
        <f>IF($A60="","",IFERROR($H60/$E60,0))</f>
        <v/>
      </c>
      <c r="K60" s="20">
        <f>IF($A60="","",IFERROR(IF($I60&lt;0,"Dépassement",IF($J60&gt;='Paramètres'!$B$8,"Vigilance","Conforme")),"À vérifier"))</f>
        <v/>
      </c>
    </row>
    <row r="61">
      <c r="A61" s="3" t="n"/>
      <c r="B61" s="3" t="n"/>
      <c r="C61" s="16" t="n"/>
      <c r="D61" s="3" t="n"/>
      <c r="E61" s="33" t="n"/>
      <c r="F61" s="34">
        <f>IF($A61="","",IFERROR(SUMIFS('Dépenses'!$J$6:$J$105,'Dépenses'!$C$6:$C$105,$A61,'Dépenses'!$H$6:$H$105,"Confirmé"),0))</f>
        <v/>
      </c>
      <c r="G61" s="34">
        <f>IF($A61="","",IFERROR(SUMIFS('Dépenses'!$J$6:$J$105,'Dépenses'!$C$6:$C$105,$A61,'Dépenses'!$H$6:$H$105,"Prévu"),0))</f>
        <v/>
      </c>
      <c r="H61" s="34">
        <f>IF($A61="","",IFERROR($F61+$G61,0))</f>
        <v/>
      </c>
      <c r="I61" s="34">
        <f>IF($A61="","",IFERROR($E61-$H61,0))</f>
        <v/>
      </c>
      <c r="J61" s="35">
        <f>IF($A61="","",IFERROR($H61/$E61,0))</f>
        <v/>
      </c>
      <c r="K61" s="20">
        <f>IF($A61="","",IFERROR(IF($I61&lt;0,"Dépassement",IF($J61&gt;='Paramètres'!$B$8,"Vigilance","Conforme")),"À vérifier"))</f>
        <v/>
      </c>
    </row>
    <row r="62">
      <c r="A62" s="3" t="n"/>
      <c r="B62" s="3" t="n"/>
      <c r="C62" s="16" t="n"/>
      <c r="D62" s="3" t="n"/>
      <c r="E62" s="33" t="n"/>
      <c r="F62" s="34">
        <f>IF($A62="","",IFERROR(SUMIFS('Dépenses'!$J$6:$J$105,'Dépenses'!$C$6:$C$105,$A62,'Dépenses'!$H$6:$H$105,"Confirmé"),0))</f>
        <v/>
      </c>
      <c r="G62" s="34">
        <f>IF($A62="","",IFERROR(SUMIFS('Dépenses'!$J$6:$J$105,'Dépenses'!$C$6:$C$105,$A62,'Dépenses'!$H$6:$H$105,"Prévu"),0))</f>
        <v/>
      </c>
      <c r="H62" s="34">
        <f>IF($A62="","",IFERROR($F62+$G62,0))</f>
        <v/>
      </c>
      <c r="I62" s="34">
        <f>IF($A62="","",IFERROR($E62-$H62,0))</f>
        <v/>
      </c>
      <c r="J62" s="35">
        <f>IF($A62="","",IFERROR($H62/$E62,0))</f>
        <v/>
      </c>
      <c r="K62" s="20">
        <f>IF($A62="","",IFERROR(IF($I62&lt;0,"Dépassement",IF($J62&gt;='Paramètres'!$B$8,"Vigilance","Conforme")),"À vérifier"))</f>
        <v/>
      </c>
    </row>
    <row r="63">
      <c r="A63" s="3" t="n"/>
      <c r="B63" s="3" t="n"/>
      <c r="C63" s="16" t="n"/>
      <c r="D63" s="3" t="n"/>
      <c r="E63" s="33" t="n"/>
      <c r="F63" s="34">
        <f>IF($A63="","",IFERROR(SUMIFS('Dépenses'!$J$6:$J$105,'Dépenses'!$C$6:$C$105,$A63,'Dépenses'!$H$6:$H$105,"Confirmé"),0))</f>
        <v/>
      </c>
      <c r="G63" s="34">
        <f>IF($A63="","",IFERROR(SUMIFS('Dépenses'!$J$6:$J$105,'Dépenses'!$C$6:$C$105,$A63,'Dépenses'!$H$6:$H$105,"Prévu"),0))</f>
        <v/>
      </c>
      <c r="H63" s="34">
        <f>IF($A63="","",IFERROR($F63+$G63,0))</f>
        <v/>
      </c>
      <c r="I63" s="34">
        <f>IF($A63="","",IFERROR($E63-$H63,0))</f>
        <v/>
      </c>
      <c r="J63" s="35">
        <f>IF($A63="","",IFERROR($H63/$E63,0))</f>
        <v/>
      </c>
      <c r="K63" s="20">
        <f>IF($A63="","",IFERROR(IF($I63&lt;0,"Dépassement",IF($J63&gt;='Paramètres'!$B$8,"Vigilance","Conforme")),"À vérifier"))</f>
        <v/>
      </c>
    </row>
    <row r="64">
      <c r="A64" s="3" t="n"/>
      <c r="B64" s="3" t="n"/>
      <c r="C64" s="16" t="n"/>
      <c r="D64" s="3" t="n"/>
      <c r="E64" s="33" t="n"/>
      <c r="F64" s="34">
        <f>IF($A64="","",IFERROR(SUMIFS('Dépenses'!$J$6:$J$105,'Dépenses'!$C$6:$C$105,$A64,'Dépenses'!$H$6:$H$105,"Confirmé"),0))</f>
        <v/>
      </c>
      <c r="G64" s="34">
        <f>IF($A64="","",IFERROR(SUMIFS('Dépenses'!$J$6:$J$105,'Dépenses'!$C$6:$C$105,$A64,'Dépenses'!$H$6:$H$105,"Prévu"),0))</f>
        <v/>
      </c>
      <c r="H64" s="34">
        <f>IF($A64="","",IFERROR($F64+$G64,0))</f>
        <v/>
      </c>
      <c r="I64" s="34">
        <f>IF($A64="","",IFERROR($E64-$H64,0))</f>
        <v/>
      </c>
      <c r="J64" s="35">
        <f>IF($A64="","",IFERROR($H64/$E64,0))</f>
        <v/>
      </c>
      <c r="K64" s="20">
        <f>IF($A64="","",IFERROR(IF($I64&lt;0,"Dépassement",IF($J64&gt;='Paramètres'!$B$8,"Vigilance","Conforme")),"À vérifier"))</f>
        <v/>
      </c>
    </row>
    <row r="65">
      <c r="A65" s="3" t="n"/>
      <c r="B65" s="3" t="n"/>
      <c r="C65" s="16" t="n"/>
      <c r="D65" s="3" t="n"/>
      <c r="E65" s="33" t="n"/>
      <c r="F65" s="34">
        <f>IF($A65="","",IFERROR(SUMIFS('Dépenses'!$J$6:$J$105,'Dépenses'!$C$6:$C$105,$A65,'Dépenses'!$H$6:$H$105,"Confirmé"),0))</f>
        <v/>
      </c>
      <c r="G65" s="34">
        <f>IF($A65="","",IFERROR(SUMIFS('Dépenses'!$J$6:$J$105,'Dépenses'!$C$6:$C$105,$A65,'Dépenses'!$H$6:$H$105,"Prévu"),0))</f>
        <v/>
      </c>
      <c r="H65" s="34">
        <f>IF($A65="","",IFERROR($F65+$G65,0))</f>
        <v/>
      </c>
      <c r="I65" s="34">
        <f>IF($A65="","",IFERROR($E65-$H65,0))</f>
        <v/>
      </c>
      <c r="J65" s="35">
        <f>IF($A65="","",IFERROR($H65/$E65,0))</f>
        <v/>
      </c>
      <c r="K65" s="20">
        <f>IF($A65="","",IFERROR(IF($I65&lt;0,"Dépassement",IF($J65&gt;='Paramètres'!$B$8,"Vigilance","Conforme")),"À vérifier"))</f>
        <v/>
      </c>
    </row>
    <row r="66">
      <c r="A66" s="3" t="n"/>
      <c r="B66" s="3" t="n"/>
      <c r="C66" s="16" t="n"/>
      <c r="D66" s="3" t="n"/>
      <c r="E66" s="33" t="n"/>
      <c r="F66" s="34">
        <f>IF($A66="","",IFERROR(SUMIFS('Dépenses'!$J$6:$J$105,'Dépenses'!$C$6:$C$105,$A66,'Dépenses'!$H$6:$H$105,"Confirmé"),0))</f>
        <v/>
      </c>
      <c r="G66" s="34">
        <f>IF($A66="","",IFERROR(SUMIFS('Dépenses'!$J$6:$J$105,'Dépenses'!$C$6:$C$105,$A66,'Dépenses'!$H$6:$H$105,"Prévu"),0))</f>
        <v/>
      </c>
      <c r="H66" s="34">
        <f>IF($A66="","",IFERROR($F66+$G66,0))</f>
        <v/>
      </c>
      <c r="I66" s="34">
        <f>IF($A66="","",IFERROR($E66-$H66,0))</f>
        <v/>
      </c>
      <c r="J66" s="35">
        <f>IF($A66="","",IFERROR($H66/$E66,0))</f>
        <v/>
      </c>
      <c r="K66" s="20">
        <f>IF($A66="","",IFERROR(IF($I66&lt;0,"Dépassement",IF($J66&gt;='Paramètres'!$B$8,"Vigilance","Conforme")),"À vérifier"))</f>
        <v/>
      </c>
    </row>
    <row r="67">
      <c r="A67" s="3" t="n"/>
      <c r="B67" s="3" t="n"/>
      <c r="C67" s="16" t="n"/>
      <c r="D67" s="3" t="n"/>
      <c r="E67" s="33" t="n"/>
      <c r="F67" s="34">
        <f>IF($A67="","",IFERROR(SUMIFS('Dépenses'!$J$6:$J$105,'Dépenses'!$C$6:$C$105,$A67,'Dépenses'!$H$6:$H$105,"Confirmé"),0))</f>
        <v/>
      </c>
      <c r="G67" s="34">
        <f>IF($A67="","",IFERROR(SUMIFS('Dépenses'!$J$6:$J$105,'Dépenses'!$C$6:$C$105,$A67,'Dépenses'!$H$6:$H$105,"Prévu"),0))</f>
        <v/>
      </c>
      <c r="H67" s="34">
        <f>IF($A67="","",IFERROR($F67+$G67,0))</f>
        <v/>
      </c>
      <c r="I67" s="34">
        <f>IF($A67="","",IFERROR($E67-$H67,0))</f>
        <v/>
      </c>
      <c r="J67" s="35">
        <f>IF($A67="","",IFERROR($H67/$E67,0))</f>
        <v/>
      </c>
      <c r="K67" s="20">
        <f>IF($A67="","",IFERROR(IF($I67&lt;0,"Dépassement",IF($J67&gt;='Paramètres'!$B$8,"Vigilance","Conforme")),"À vérifier"))</f>
        <v/>
      </c>
    </row>
    <row r="68">
      <c r="A68" s="3" t="n"/>
      <c r="B68" s="3" t="n"/>
      <c r="C68" s="16" t="n"/>
      <c r="D68" s="3" t="n"/>
      <c r="E68" s="33" t="n"/>
      <c r="F68" s="34">
        <f>IF($A68="","",IFERROR(SUMIFS('Dépenses'!$J$6:$J$105,'Dépenses'!$C$6:$C$105,$A68,'Dépenses'!$H$6:$H$105,"Confirmé"),0))</f>
        <v/>
      </c>
      <c r="G68" s="34">
        <f>IF($A68="","",IFERROR(SUMIFS('Dépenses'!$J$6:$J$105,'Dépenses'!$C$6:$C$105,$A68,'Dépenses'!$H$6:$H$105,"Prévu"),0))</f>
        <v/>
      </c>
      <c r="H68" s="34">
        <f>IF($A68="","",IFERROR($F68+$G68,0))</f>
        <v/>
      </c>
      <c r="I68" s="34">
        <f>IF($A68="","",IFERROR($E68-$H68,0))</f>
        <v/>
      </c>
      <c r="J68" s="35">
        <f>IF($A68="","",IFERROR($H68/$E68,0))</f>
        <v/>
      </c>
      <c r="K68" s="20">
        <f>IF($A68="","",IFERROR(IF($I68&lt;0,"Dépassement",IF($J68&gt;='Paramètres'!$B$8,"Vigilance","Conforme")),"À vérifier"))</f>
        <v/>
      </c>
    </row>
    <row r="69">
      <c r="A69" s="3" t="n"/>
      <c r="B69" s="3" t="n"/>
      <c r="C69" s="16" t="n"/>
      <c r="D69" s="3" t="n"/>
      <c r="E69" s="33" t="n"/>
      <c r="F69" s="34">
        <f>IF($A69="","",IFERROR(SUMIFS('Dépenses'!$J$6:$J$105,'Dépenses'!$C$6:$C$105,$A69,'Dépenses'!$H$6:$H$105,"Confirmé"),0))</f>
        <v/>
      </c>
      <c r="G69" s="34">
        <f>IF($A69="","",IFERROR(SUMIFS('Dépenses'!$J$6:$J$105,'Dépenses'!$C$6:$C$105,$A69,'Dépenses'!$H$6:$H$105,"Prévu"),0))</f>
        <v/>
      </c>
      <c r="H69" s="34">
        <f>IF($A69="","",IFERROR($F69+$G69,0))</f>
        <v/>
      </c>
      <c r="I69" s="34">
        <f>IF($A69="","",IFERROR($E69-$H69,0))</f>
        <v/>
      </c>
      <c r="J69" s="35">
        <f>IF($A69="","",IFERROR($H69/$E69,0))</f>
        <v/>
      </c>
      <c r="K69" s="20">
        <f>IF($A69="","",IFERROR(IF($I69&lt;0,"Dépassement",IF($J69&gt;='Paramètres'!$B$8,"Vigilance","Conforme")),"À vérifier"))</f>
        <v/>
      </c>
    </row>
    <row r="70">
      <c r="A70" s="3" t="n"/>
      <c r="B70" s="3" t="n"/>
      <c r="C70" s="16" t="n"/>
      <c r="D70" s="3" t="n"/>
      <c r="E70" s="33" t="n"/>
      <c r="F70" s="34">
        <f>IF($A70="","",IFERROR(SUMIFS('Dépenses'!$J$6:$J$105,'Dépenses'!$C$6:$C$105,$A70,'Dépenses'!$H$6:$H$105,"Confirmé"),0))</f>
        <v/>
      </c>
      <c r="G70" s="34">
        <f>IF($A70="","",IFERROR(SUMIFS('Dépenses'!$J$6:$J$105,'Dépenses'!$C$6:$C$105,$A70,'Dépenses'!$H$6:$H$105,"Prévu"),0))</f>
        <v/>
      </c>
      <c r="H70" s="34">
        <f>IF($A70="","",IFERROR($F70+$G70,0))</f>
        <v/>
      </c>
      <c r="I70" s="34">
        <f>IF($A70="","",IFERROR($E70-$H70,0))</f>
        <v/>
      </c>
      <c r="J70" s="35">
        <f>IF($A70="","",IFERROR($H70/$E70,0))</f>
        <v/>
      </c>
      <c r="K70" s="20">
        <f>IF($A70="","",IFERROR(IF($I70&lt;0,"Dépassement",IF($J70&gt;='Paramètres'!$B$8,"Vigilance","Conforme")),"À vérifier"))</f>
        <v/>
      </c>
    </row>
    <row r="71">
      <c r="A71" s="3" t="n"/>
      <c r="B71" s="3" t="n"/>
      <c r="C71" s="16" t="n"/>
      <c r="D71" s="3" t="n"/>
      <c r="E71" s="33" t="n"/>
      <c r="F71" s="34">
        <f>IF($A71="","",IFERROR(SUMIFS('Dépenses'!$J$6:$J$105,'Dépenses'!$C$6:$C$105,$A71,'Dépenses'!$H$6:$H$105,"Confirmé"),0))</f>
        <v/>
      </c>
      <c r="G71" s="34">
        <f>IF($A71="","",IFERROR(SUMIFS('Dépenses'!$J$6:$J$105,'Dépenses'!$C$6:$C$105,$A71,'Dépenses'!$H$6:$H$105,"Prévu"),0))</f>
        <v/>
      </c>
      <c r="H71" s="34">
        <f>IF($A71="","",IFERROR($F71+$G71,0))</f>
        <v/>
      </c>
      <c r="I71" s="34">
        <f>IF($A71="","",IFERROR($E71-$H71,0))</f>
        <v/>
      </c>
      <c r="J71" s="35">
        <f>IF($A71="","",IFERROR($H71/$E71,0))</f>
        <v/>
      </c>
      <c r="K71" s="20">
        <f>IF($A71="","",IFERROR(IF($I71&lt;0,"Dépassement",IF($J71&gt;='Paramètres'!$B$8,"Vigilance","Conforme")),"À vérifier"))</f>
        <v/>
      </c>
    </row>
    <row r="72">
      <c r="A72" s="3" t="n"/>
      <c r="B72" s="3" t="n"/>
      <c r="C72" s="16" t="n"/>
      <c r="D72" s="3" t="n"/>
      <c r="E72" s="33" t="n"/>
      <c r="F72" s="34">
        <f>IF($A72="","",IFERROR(SUMIFS('Dépenses'!$J$6:$J$105,'Dépenses'!$C$6:$C$105,$A72,'Dépenses'!$H$6:$H$105,"Confirmé"),0))</f>
        <v/>
      </c>
      <c r="G72" s="34">
        <f>IF($A72="","",IFERROR(SUMIFS('Dépenses'!$J$6:$J$105,'Dépenses'!$C$6:$C$105,$A72,'Dépenses'!$H$6:$H$105,"Prévu"),0))</f>
        <v/>
      </c>
      <c r="H72" s="34">
        <f>IF($A72="","",IFERROR($F72+$G72,0))</f>
        <v/>
      </c>
      <c r="I72" s="34">
        <f>IF($A72="","",IFERROR($E72-$H72,0))</f>
        <v/>
      </c>
      <c r="J72" s="35">
        <f>IF($A72="","",IFERROR($H72/$E72,0))</f>
        <v/>
      </c>
      <c r="K72" s="20">
        <f>IF($A72="","",IFERROR(IF($I72&lt;0,"Dépassement",IF($J72&gt;='Paramètres'!$B$8,"Vigilance","Conforme")),"À vérifier"))</f>
        <v/>
      </c>
    </row>
    <row r="73">
      <c r="A73" s="3" t="n"/>
      <c r="B73" s="3" t="n"/>
      <c r="C73" s="16" t="n"/>
      <c r="D73" s="3" t="n"/>
      <c r="E73" s="33" t="n"/>
      <c r="F73" s="34">
        <f>IF($A73="","",IFERROR(SUMIFS('Dépenses'!$J$6:$J$105,'Dépenses'!$C$6:$C$105,$A73,'Dépenses'!$H$6:$H$105,"Confirmé"),0))</f>
        <v/>
      </c>
      <c r="G73" s="34">
        <f>IF($A73="","",IFERROR(SUMIFS('Dépenses'!$J$6:$J$105,'Dépenses'!$C$6:$C$105,$A73,'Dépenses'!$H$6:$H$105,"Prévu"),0))</f>
        <v/>
      </c>
      <c r="H73" s="34">
        <f>IF($A73="","",IFERROR($F73+$G73,0))</f>
        <v/>
      </c>
      <c r="I73" s="34">
        <f>IF($A73="","",IFERROR($E73-$H73,0))</f>
        <v/>
      </c>
      <c r="J73" s="35">
        <f>IF($A73="","",IFERROR($H73/$E73,0))</f>
        <v/>
      </c>
      <c r="K73" s="20">
        <f>IF($A73="","",IFERROR(IF($I73&lt;0,"Dépassement",IF($J73&gt;='Paramètres'!$B$8,"Vigilance","Conforme")),"À vérifier"))</f>
        <v/>
      </c>
    </row>
    <row r="74">
      <c r="A74" s="3" t="n"/>
      <c r="B74" s="3" t="n"/>
      <c r="C74" s="16" t="n"/>
      <c r="D74" s="3" t="n"/>
      <c r="E74" s="33" t="n"/>
      <c r="F74" s="34">
        <f>IF($A74="","",IFERROR(SUMIFS('Dépenses'!$J$6:$J$105,'Dépenses'!$C$6:$C$105,$A74,'Dépenses'!$H$6:$H$105,"Confirmé"),0))</f>
        <v/>
      </c>
      <c r="G74" s="34">
        <f>IF($A74="","",IFERROR(SUMIFS('Dépenses'!$J$6:$J$105,'Dépenses'!$C$6:$C$105,$A74,'Dépenses'!$H$6:$H$105,"Prévu"),0))</f>
        <v/>
      </c>
      <c r="H74" s="34">
        <f>IF($A74="","",IFERROR($F74+$G74,0))</f>
        <v/>
      </c>
      <c r="I74" s="34">
        <f>IF($A74="","",IFERROR($E74-$H74,0))</f>
        <v/>
      </c>
      <c r="J74" s="35">
        <f>IF($A74="","",IFERROR($H74/$E74,0))</f>
        <v/>
      </c>
      <c r="K74" s="20">
        <f>IF($A74="","",IFERROR(IF($I74&lt;0,"Dépassement",IF($J74&gt;='Paramètres'!$B$8,"Vigilance","Conforme")),"À vérifier"))</f>
        <v/>
      </c>
    </row>
    <row r="75">
      <c r="A75" s="3" t="n"/>
      <c r="B75" s="3" t="n"/>
      <c r="C75" s="16" t="n"/>
      <c r="D75" s="3" t="n"/>
      <c r="E75" s="33" t="n"/>
      <c r="F75" s="34">
        <f>IF($A75="","",IFERROR(SUMIFS('Dépenses'!$J$6:$J$105,'Dépenses'!$C$6:$C$105,$A75,'Dépenses'!$H$6:$H$105,"Confirmé"),0))</f>
        <v/>
      </c>
      <c r="G75" s="34">
        <f>IF($A75="","",IFERROR(SUMIFS('Dépenses'!$J$6:$J$105,'Dépenses'!$C$6:$C$105,$A75,'Dépenses'!$H$6:$H$105,"Prévu"),0))</f>
        <v/>
      </c>
      <c r="H75" s="34">
        <f>IF($A75="","",IFERROR($F75+$G75,0))</f>
        <v/>
      </c>
      <c r="I75" s="34">
        <f>IF($A75="","",IFERROR($E75-$H75,0))</f>
        <v/>
      </c>
      <c r="J75" s="35">
        <f>IF($A75="","",IFERROR($H75/$E75,0))</f>
        <v/>
      </c>
      <c r="K75" s="20">
        <f>IF($A75="","",IFERROR(IF($I75&lt;0,"Dépassement",IF($J75&gt;='Paramètres'!$B$8,"Vigilance","Conforme")),"À vérifier"))</f>
        <v/>
      </c>
    </row>
    <row r="76">
      <c r="A76" s="3" t="n"/>
      <c r="B76" s="3" t="n"/>
      <c r="C76" s="16" t="n"/>
      <c r="D76" s="3" t="n"/>
      <c r="E76" s="33" t="n"/>
      <c r="F76" s="34">
        <f>IF($A76="","",IFERROR(SUMIFS('Dépenses'!$J$6:$J$105,'Dépenses'!$C$6:$C$105,$A76,'Dépenses'!$H$6:$H$105,"Confirmé"),0))</f>
        <v/>
      </c>
      <c r="G76" s="34">
        <f>IF($A76="","",IFERROR(SUMIFS('Dépenses'!$J$6:$J$105,'Dépenses'!$C$6:$C$105,$A76,'Dépenses'!$H$6:$H$105,"Prévu"),0))</f>
        <v/>
      </c>
      <c r="H76" s="34">
        <f>IF($A76="","",IFERROR($F76+$G76,0))</f>
        <v/>
      </c>
      <c r="I76" s="34">
        <f>IF($A76="","",IFERROR($E76-$H76,0))</f>
        <v/>
      </c>
      <c r="J76" s="35">
        <f>IF($A76="","",IFERROR($H76/$E76,0))</f>
        <v/>
      </c>
      <c r="K76" s="20">
        <f>IF($A76="","",IFERROR(IF($I76&lt;0,"Dépassement",IF($J76&gt;='Paramètres'!$B$8,"Vigilance","Conforme")),"À vérifier"))</f>
        <v/>
      </c>
    </row>
    <row r="77">
      <c r="A77" s="3" t="n"/>
      <c r="B77" s="3" t="n"/>
      <c r="C77" s="16" t="n"/>
      <c r="D77" s="3" t="n"/>
      <c r="E77" s="33" t="n"/>
      <c r="F77" s="34">
        <f>IF($A77="","",IFERROR(SUMIFS('Dépenses'!$J$6:$J$105,'Dépenses'!$C$6:$C$105,$A77,'Dépenses'!$H$6:$H$105,"Confirmé"),0))</f>
        <v/>
      </c>
      <c r="G77" s="34">
        <f>IF($A77="","",IFERROR(SUMIFS('Dépenses'!$J$6:$J$105,'Dépenses'!$C$6:$C$105,$A77,'Dépenses'!$H$6:$H$105,"Prévu"),0))</f>
        <v/>
      </c>
      <c r="H77" s="34">
        <f>IF($A77="","",IFERROR($F77+$G77,0))</f>
        <v/>
      </c>
      <c r="I77" s="34">
        <f>IF($A77="","",IFERROR($E77-$H77,0))</f>
        <v/>
      </c>
      <c r="J77" s="35">
        <f>IF($A77="","",IFERROR($H77/$E77,0))</f>
        <v/>
      </c>
      <c r="K77" s="20">
        <f>IF($A77="","",IFERROR(IF($I77&lt;0,"Dépassement",IF($J77&gt;='Paramètres'!$B$8,"Vigilance","Conforme")),"À vérifier"))</f>
        <v/>
      </c>
    </row>
    <row r="78">
      <c r="A78" s="3" t="n"/>
      <c r="B78" s="3" t="n"/>
      <c r="C78" s="16" t="n"/>
      <c r="D78" s="3" t="n"/>
      <c r="E78" s="33" t="n"/>
      <c r="F78" s="34">
        <f>IF($A78="","",IFERROR(SUMIFS('Dépenses'!$J$6:$J$105,'Dépenses'!$C$6:$C$105,$A78,'Dépenses'!$H$6:$H$105,"Confirmé"),0))</f>
        <v/>
      </c>
      <c r="G78" s="34">
        <f>IF($A78="","",IFERROR(SUMIFS('Dépenses'!$J$6:$J$105,'Dépenses'!$C$6:$C$105,$A78,'Dépenses'!$H$6:$H$105,"Prévu"),0))</f>
        <v/>
      </c>
      <c r="H78" s="34">
        <f>IF($A78="","",IFERROR($F78+$G78,0))</f>
        <v/>
      </c>
      <c r="I78" s="34">
        <f>IF($A78="","",IFERROR($E78-$H78,0))</f>
        <v/>
      </c>
      <c r="J78" s="35">
        <f>IF($A78="","",IFERROR($H78/$E78,0))</f>
        <v/>
      </c>
      <c r="K78" s="20">
        <f>IF($A78="","",IFERROR(IF($I78&lt;0,"Dépassement",IF($J78&gt;='Paramètres'!$B$8,"Vigilance","Conforme")),"À vérifier"))</f>
        <v/>
      </c>
    </row>
    <row r="79">
      <c r="A79" s="3" t="n"/>
      <c r="B79" s="3" t="n"/>
      <c r="C79" s="16" t="n"/>
      <c r="D79" s="3" t="n"/>
      <c r="E79" s="33" t="n"/>
      <c r="F79" s="34">
        <f>IF($A79="","",IFERROR(SUMIFS('Dépenses'!$J$6:$J$105,'Dépenses'!$C$6:$C$105,$A79,'Dépenses'!$H$6:$H$105,"Confirmé"),0))</f>
        <v/>
      </c>
      <c r="G79" s="34">
        <f>IF($A79="","",IFERROR(SUMIFS('Dépenses'!$J$6:$J$105,'Dépenses'!$C$6:$C$105,$A79,'Dépenses'!$H$6:$H$105,"Prévu"),0))</f>
        <v/>
      </c>
      <c r="H79" s="34">
        <f>IF($A79="","",IFERROR($F79+$G79,0))</f>
        <v/>
      </c>
      <c r="I79" s="34">
        <f>IF($A79="","",IFERROR($E79-$H79,0))</f>
        <v/>
      </c>
      <c r="J79" s="35">
        <f>IF($A79="","",IFERROR($H79/$E79,0))</f>
        <v/>
      </c>
      <c r="K79" s="20">
        <f>IF($A79="","",IFERROR(IF($I79&lt;0,"Dépassement",IF($J79&gt;='Paramètres'!$B$8,"Vigilance","Conforme")),"À vérifier"))</f>
        <v/>
      </c>
    </row>
    <row r="80">
      <c r="A80" s="3" t="n"/>
      <c r="B80" s="3" t="n"/>
      <c r="C80" s="16" t="n"/>
      <c r="D80" s="3" t="n"/>
      <c r="E80" s="33" t="n"/>
      <c r="F80" s="34">
        <f>IF($A80="","",IFERROR(SUMIFS('Dépenses'!$J$6:$J$105,'Dépenses'!$C$6:$C$105,$A80,'Dépenses'!$H$6:$H$105,"Confirmé"),0))</f>
        <v/>
      </c>
      <c r="G80" s="34">
        <f>IF($A80="","",IFERROR(SUMIFS('Dépenses'!$J$6:$J$105,'Dépenses'!$C$6:$C$105,$A80,'Dépenses'!$H$6:$H$105,"Prévu"),0))</f>
        <v/>
      </c>
      <c r="H80" s="34">
        <f>IF($A80="","",IFERROR($F80+$G80,0))</f>
        <v/>
      </c>
      <c r="I80" s="34">
        <f>IF($A80="","",IFERROR($E80-$H80,0))</f>
        <v/>
      </c>
      <c r="J80" s="35">
        <f>IF($A80="","",IFERROR($H80/$E80,0))</f>
        <v/>
      </c>
      <c r="K80" s="20">
        <f>IF($A80="","",IFERROR(IF($I80&lt;0,"Dépassement",IF($J80&gt;='Paramètres'!$B$8,"Vigilance","Conforme")),"À vérifier"))</f>
        <v/>
      </c>
    </row>
    <row r="81">
      <c r="A81" s="3" t="n"/>
      <c r="B81" s="3" t="n"/>
      <c r="C81" s="16" t="n"/>
      <c r="D81" s="3" t="n"/>
      <c r="E81" s="33" t="n"/>
      <c r="F81" s="34">
        <f>IF($A81="","",IFERROR(SUMIFS('Dépenses'!$J$6:$J$105,'Dépenses'!$C$6:$C$105,$A81,'Dépenses'!$H$6:$H$105,"Confirmé"),0))</f>
        <v/>
      </c>
      <c r="G81" s="34">
        <f>IF($A81="","",IFERROR(SUMIFS('Dépenses'!$J$6:$J$105,'Dépenses'!$C$6:$C$105,$A81,'Dépenses'!$H$6:$H$105,"Prévu"),0))</f>
        <v/>
      </c>
      <c r="H81" s="34">
        <f>IF($A81="","",IFERROR($F81+$G81,0))</f>
        <v/>
      </c>
      <c r="I81" s="34">
        <f>IF($A81="","",IFERROR($E81-$H81,0))</f>
        <v/>
      </c>
      <c r="J81" s="35">
        <f>IF($A81="","",IFERROR($H81/$E81,0))</f>
        <v/>
      </c>
      <c r="K81" s="20">
        <f>IF($A81="","",IFERROR(IF($I81&lt;0,"Dépassement",IF($J81&gt;='Paramètres'!$B$8,"Vigilance","Conforme")),"À vérifier"))</f>
        <v/>
      </c>
    </row>
    <row r="82">
      <c r="A82" s="3" t="n"/>
      <c r="B82" s="3" t="n"/>
      <c r="C82" s="16" t="n"/>
      <c r="D82" s="3" t="n"/>
      <c r="E82" s="33" t="n"/>
      <c r="F82" s="34">
        <f>IF($A82="","",IFERROR(SUMIFS('Dépenses'!$J$6:$J$105,'Dépenses'!$C$6:$C$105,$A82,'Dépenses'!$H$6:$H$105,"Confirmé"),0))</f>
        <v/>
      </c>
      <c r="G82" s="34">
        <f>IF($A82="","",IFERROR(SUMIFS('Dépenses'!$J$6:$J$105,'Dépenses'!$C$6:$C$105,$A82,'Dépenses'!$H$6:$H$105,"Prévu"),0))</f>
        <v/>
      </c>
      <c r="H82" s="34">
        <f>IF($A82="","",IFERROR($F82+$G82,0))</f>
        <v/>
      </c>
      <c r="I82" s="34">
        <f>IF($A82="","",IFERROR($E82-$H82,0))</f>
        <v/>
      </c>
      <c r="J82" s="35">
        <f>IF($A82="","",IFERROR($H82/$E82,0))</f>
        <v/>
      </c>
      <c r="K82" s="20">
        <f>IF($A82="","",IFERROR(IF($I82&lt;0,"Dépassement",IF($J82&gt;='Paramètres'!$B$8,"Vigilance","Conforme")),"À vérifier"))</f>
        <v/>
      </c>
    </row>
    <row r="83">
      <c r="A83" s="3" t="n"/>
      <c r="B83" s="3" t="n"/>
      <c r="C83" s="16" t="n"/>
      <c r="D83" s="3" t="n"/>
      <c r="E83" s="33" t="n"/>
      <c r="F83" s="34">
        <f>IF($A83="","",IFERROR(SUMIFS('Dépenses'!$J$6:$J$105,'Dépenses'!$C$6:$C$105,$A83,'Dépenses'!$H$6:$H$105,"Confirmé"),0))</f>
        <v/>
      </c>
      <c r="G83" s="34">
        <f>IF($A83="","",IFERROR(SUMIFS('Dépenses'!$J$6:$J$105,'Dépenses'!$C$6:$C$105,$A83,'Dépenses'!$H$6:$H$105,"Prévu"),0))</f>
        <v/>
      </c>
      <c r="H83" s="34">
        <f>IF($A83="","",IFERROR($F83+$G83,0))</f>
        <v/>
      </c>
      <c r="I83" s="34">
        <f>IF($A83="","",IFERROR($E83-$H83,0))</f>
        <v/>
      </c>
      <c r="J83" s="35">
        <f>IF($A83="","",IFERROR($H83/$E83,0))</f>
        <v/>
      </c>
      <c r="K83" s="20">
        <f>IF($A83="","",IFERROR(IF($I83&lt;0,"Dépassement",IF($J83&gt;='Paramètres'!$B$8,"Vigilance","Conforme")),"À vérifier"))</f>
        <v/>
      </c>
    </row>
    <row r="84">
      <c r="A84" s="3" t="n"/>
      <c r="B84" s="3" t="n"/>
      <c r="C84" s="16" t="n"/>
      <c r="D84" s="3" t="n"/>
      <c r="E84" s="33" t="n"/>
      <c r="F84" s="34">
        <f>IF($A84="","",IFERROR(SUMIFS('Dépenses'!$J$6:$J$105,'Dépenses'!$C$6:$C$105,$A84,'Dépenses'!$H$6:$H$105,"Confirmé"),0))</f>
        <v/>
      </c>
      <c r="G84" s="34">
        <f>IF($A84="","",IFERROR(SUMIFS('Dépenses'!$J$6:$J$105,'Dépenses'!$C$6:$C$105,$A84,'Dépenses'!$H$6:$H$105,"Prévu"),0))</f>
        <v/>
      </c>
      <c r="H84" s="34">
        <f>IF($A84="","",IFERROR($F84+$G84,0))</f>
        <v/>
      </c>
      <c r="I84" s="34">
        <f>IF($A84="","",IFERROR($E84-$H84,0))</f>
        <v/>
      </c>
      <c r="J84" s="35">
        <f>IF($A84="","",IFERROR($H84/$E84,0))</f>
        <v/>
      </c>
      <c r="K84" s="20">
        <f>IF($A84="","",IFERROR(IF($I84&lt;0,"Dépassement",IF($J84&gt;='Paramètres'!$B$8,"Vigilance","Conforme")),"À vérifier"))</f>
        <v/>
      </c>
    </row>
    <row r="85">
      <c r="A85" s="3" t="n"/>
      <c r="B85" s="3" t="n"/>
      <c r="C85" s="16" t="n"/>
      <c r="D85" s="3" t="n"/>
      <c r="E85" s="33" t="n"/>
      <c r="F85" s="34">
        <f>IF($A85="","",IFERROR(SUMIFS('Dépenses'!$J$6:$J$105,'Dépenses'!$C$6:$C$105,$A85,'Dépenses'!$H$6:$H$105,"Confirmé"),0))</f>
        <v/>
      </c>
      <c r="G85" s="34">
        <f>IF($A85="","",IFERROR(SUMIFS('Dépenses'!$J$6:$J$105,'Dépenses'!$C$6:$C$105,$A85,'Dépenses'!$H$6:$H$105,"Prévu"),0))</f>
        <v/>
      </c>
      <c r="H85" s="34">
        <f>IF($A85="","",IFERROR($F85+$G85,0))</f>
        <v/>
      </c>
      <c r="I85" s="34">
        <f>IF($A85="","",IFERROR($E85-$H85,0))</f>
        <v/>
      </c>
      <c r="J85" s="35">
        <f>IF($A85="","",IFERROR($H85/$E85,0))</f>
        <v/>
      </c>
      <c r="K85" s="20">
        <f>IF($A85="","",IFERROR(IF($I85&lt;0,"Dépassement",IF($J85&gt;='Paramètres'!$B$8,"Vigilance","Conforme")),"À vérifier"))</f>
        <v/>
      </c>
    </row>
    <row r="86">
      <c r="A86" s="3" t="n"/>
      <c r="B86" s="3" t="n"/>
      <c r="C86" s="16" t="n"/>
      <c r="D86" s="3" t="n"/>
      <c r="E86" s="33" t="n"/>
      <c r="F86" s="34">
        <f>IF($A86="","",IFERROR(SUMIFS('Dépenses'!$J$6:$J$105,'Dépenses'!$C$6:$C$105,$A86,'Dépenses'!$H$6:$H$105,"Confirmé"),0))</f>
        <v/>
      </c>
      <c r="G86" s="34">
        <f>IF($A86="","",IFERROR(SUMIFS('Dépenses'!$J$6:$J$105,'Dépenses'!$C$6:$C$105,$A86,'Dépenses'!$H$6:$H$105,"Prévu"),0))</f>
        <v/>
      </c>
      <c r="H86" s="34">
        <f>IF($A86="","",IFERROR($F86+$G86,0))</f>
        <v/>
      </c>
      <c r="I86" s="34">
        <f>IF($A86="","",IFERROR($E86-$H86,0))</f>
        <v/>
      </c>
      <c r="J86" s="35">
        <f>IF($A86="","",IFERROR($H86/$E86,0))</f>
        <v/>
      </c>
      <c r="K86" s="20">
        <f>IF($A86="","",IFERROR(IF($I86&lt;0,"Dépassement",IF($J86&gt;='Paramètres'!$B$8,"Vigilance","Conforme")),"À vérifier"))</f>
        <v/>
      </c>
    </row>
    <row r="87">
      <c r="A87" s="3" t="n"/>
      <c r="B87" s="3" t="n"/>
      <c r="C87" s="16" t="n"/>
      <c r="D87" s="3" t="n"/>
      <c r="E87" s="33" t="n"/>
      <c r="F87" s="34">
        <f>IF($A87="","",IFERROR(SUMIFS('Dépenses'!$J$6:$J$105,'Dépenses'!$C$6:$C$105,$A87,'Dépenses'!$H$6:$H$105,"Confirmé"),0))</f>
        <v/>
      </c>
      <c r="G87" s="34">
        <f>IF($A87="","",IFERROR(SUMIFS('Dépenses'!$J$6:$J$105,'Dépenses'!$C$6:$C$105,$A87,'Dépenses'!$H$6:$H$105,"Prévu"),0))</f>
        <v/>
      </c>
      <c r="H87" s="34">
        <f>IF($A87="","",IFERROR($F87+$G87,0))</f>
        <v/>
      </c>
      <c r="I87" s="34">
        <f>IF($A87="","",IFERROR($E87-$H87,0))</f>
        <v/>
      </c>
      <c r="J87" s="35">
        <f>IF($A87="","",IFERROR($H87/$E87,0))</f>
        <v/>
      </c>
      <c r="K87" s="20">
        <f>IF($A87="","",IFERROR(IF($I87&lt;0,"Dépassement",IF($J87&gt;='Paramètres'!$B$8,"Vigilance","Conforme")),"À vérifier"))</f>
        <v/>
      </c>
    </row>
    <row r="88">
      <c r="A88" s="3" t="n"/>
      <c r="B88" s="3" t="n"/>
      <c r="C88" s="16" t="n"/>
      <c r="D88" s="3" t="n"/>
      <c r="E88" s="33" t="n"/>
      <c r="F88" s="34">
        <f>IF($A88="","",IFERROR(SUMIFS('Dépenses'!$J$6:$J$105,'Dépenses'!$C$6:$C$105,$A88,'Dépenses'!$H$6:$H$105,"Confirmé"),0))</f>
        <v/>
      </c>
      <c r="G88" s="34">
        <f>IF($A88="","",IFERROR(SUMIFS('Dépenses'!$J$6:$J$105,'Dépenses'!$C$6:$C$105,$A88,'Dépenses'!$H$6:$H$105,"Prévu"),0))</f>
        <v/>
      </c>
      <c r="H88" s="34">
        <f>IF($A88="","",IFERROR($F88+$G88,0))</f>
        <v/>
      </c>
      <c r="I88" s="34">
        <f>IF($A88="","",IFERROR($E88-$H88,0))</f>
        <v/>
      </c>
      <c r="J88" s="35">
        <f>IF($A88="","",IFERROR($H88/$E88,0))</f>
        <v/>
      </c>
      <c r="K88" s="20">
        <f>IF($A88="","",IFERROR(IF($I88&lt;0,"Dépassement",IF($J88&gt;='Paramètres'!$B$8,"Vigilance","Conforme")),"À vérifier"))</f>
        <v/>
      </c>
    </row>
    <row r="89">
      <c r="A89" s="3" t="n"/>
      <c r="B89" s="3" t="n"/>
      <c r="C89" s="16" t="n"/>
      <c r="D89" s="3" t="n"/>
      <c r="E89" s="33" t="n"/>
      <c r="F89" s="34">
        <f>IF($A89="","",IFERROR(SUMIFS('Dépenses'!$J$6:$J$105,'Dépenses'!$C$6:$C$105,$A89,'Dépenses'!$H$6:$H$105,"Confirmé"),0))</f>
        <v/>
      </c>
      <c r="G89" s="34">
        <f>IF($A89="","",IFERROR(SUMIFS('Dépenses'!$J$6:$J$105,'Dépenses'!$C$6:$C$105,$A89,'Dépenses'!$H$6:$H$105,"Prévu"),0))</f>
        <v/>
      </c>
      <c r="H89" s="34">
        <f>IF($A89="","",IFERROR($F89+$G89,0))</f>
        <v/>
      </c>
      <c r="I89" s="34">
        <f>IF($A89="","",IFERROR($E89-$H89,0))</f>
        <v/>
      </c>
      <c r="J89" s="35">
        <f>IF($A89="","",IFERROR($H89/$E89,0))</f>
        <v/>
      </c>
      <c r="K89" s="20">
        <f>IF($A89="","",IFERROR(IF($I89&lt;0,"Dépassement",IF($J89&gt;='Paramètres'!$B$8,"Vigilance","Conforme")),"À vérifier"))</f>
        <v/>
      </c>
    </row>
    <row r="90">
      <c r="A90" s="3" t="n"/>
      <c r="B90" s="3" t="n"/>
      <c r="C90" s="16" t="n"/>
      <c r="D90" s="3" t="n"/>
      <c r="E90" s="33" t="n"/>
      <c r="F90" s="34">
        <f>IF($A90="","",IFERROR(SUMIFS('Dépenses'!$J$6:$J$105,'Dépenses'!$C$6:$C$105,$A90,'Dépenses'!$H$6:$H$105,"Confirmé"),0))</f>
        <v/>
      </c>
      <c r="G90" s="34">
        <f>IF($A90="","",IFERROR(SUMIFS('Dépenses'!$J$6:$J$105,'Dépenses'!$C$6:$C$105,$A90,'Dépenses'!$H$6:$H$105,"Prévu"),0))</f>
        <v/>
      </c>
      <c r="H90" s="34">
        <f>IF($A90="","",IFERROR($F90+$G90,0))</f>
        <v/>
      </c>
      <c r="I90" s="34">
        <f>IF($A90="","",IFERROR($E90-$H90,0))</f>
        <v/>
      </c>
      <c r="J90" s="35">
        <f>IF($A90="","",IFERROR($H90/$E90,0))</f>
        <v/>
      </c>
      <c r="K90" s="20">
        <f>IF($A90="","",IFERROR(IF($I90&lt;0,"Dépassement",IF($J90&gt;='Paramètres'!$B$8,"Vigilance","Conforme")),"À vérifier"))</f>
        <v/>
      </c>
    </row>
    <row r="91">
      <c r="A91" s="3" t="n"/>
      <c r="B91" s="3" t="n"/>
      <c r="C91" s="16" t="n"/>
      <c r="D91" s="3" t="n"/>
      <c r="E91" s="33" t="n"/>
      <c r="F91" s="34">
        <f>IF($A91="","",IFERROR(SUMIFS('Dépenses'!$J$6:$J$105,'Dépenses'!$C$6:$C$105,$A91,'Dépenses'!$H$6:$H$105,"Confirmé"),0))</f>
        <v/>
      </c>
      <c r="G91" s="34">
        <f>IF($A91="","",IFERROR(SUMIFS('Dépenses'!$J$6:$J$105,'Dépenses'!$C$6:$C$105,$A91,'Dépenses'!$H$6:$H$105,"Prévu"),0))</f>
        <v/>
      </c>
      <c r="H91" s="34">
        <f>IF($A91="","",IFERROR($F91+$G91,0))</f>
        <v/>
      </c>
      <c r="I91" s="34">
        <f>IF($A91="","",IFERROR($E91-$H91,0))</f>
        <v/>
      </c>
      <c r="J91" s="35">
        <f>IF($A91="","",IFERROR($H91/$E91,0))</f>
        <v/>
      </c>
      <c r="K91" s="20">
        <f>IF($A91="","",IFERROR(IF($I91&lt;0,"Dépassement",IF($J91&gt;='Paramètres'!$B$8,"Vigilance","Conforme")),"À vérifier"))</f>
        <v/>
      </c>
    </row>
    <row r="92">
      <c r="A92" s="3" t="n"/>
      <c r="B92" s="3" t="n"/>
      <c r="C92" s="16" t="n"/>
      <c r="D92" s="3" t="n"/>
      <c r="E92" s="33" t="n"/>
      <c r="F92" s="34">
        <f>IF($A92="","",IFERROR(SUMIFS('Dépenses'!$J$6:$J$105,'Dépenses'!$C$6:$C$105,$A92,'Dépenses'!$H$6:$H$105,"Confirmé"),0))</f>
        <v/>
      </c>
      <c r="G92" s="34">
        <f>IF($A92="","",IFERROR(SUMIFS('Dépenses'!$J$6:$J$105,'Dépenses'!$C$6:$C$105,$A92,'Dépenses'!$H$6:$H$105,"Prévu"),0))</f>
        <v/>
      </c>
      <c r="H92" s="34">
        <f>IF($A92="","",IFERROR($F92+$G92,0))</f>
        <v/>
      </c>
      <c r="I92" s="34">
        <f>IF($A92="","",IFERROR($E92-$H92,0))</f>
        <v/>
      </c>
      <c r="J92" s="35">
        <f>IF($A92="","",IFERROR($H92/$E92,0))</f>
        <v/>
      </c>
      <c r="K92" s="20">
        <f>IF($A92="","",IFERROR(IF($I92&lt;0,"Dépassement",IF($J92&gt;='Paramètres'!$B$8,"Vigilance","Conforme")),"À vérifier"))</f>
        <v/>
      </c>
    </row>
    <row r="93">
      <c r="A93" s="3" t="n"/>
      <c r="B93" s="3" t="n"/>
      <c r="C93" s="16" t="n"/>
      <c r="D93" s="3" t="n"/>
      <c r="E93" s="33" t="n"/>
      <c r="F93" s="34">
        <f>IF($A93="","",IFERROR(SUMIFS('Dépenses'!$J$6:$J$105,'Dépenses'!$C$6:$C$105,$A93,'Dépenses'!$H$6:$H$105,"Confirmé"),0))</f>
        <v/>
      </c>
      <c r="G93" s="34">
        <f>IF($A93="","",IFERROR(SUMIFS('Dépenses'!$J$6:$J$105,'Dépenses'!$C$6:$C$105,$A93,'Dépenses'!$H$6:$H$105,"Prévu"),0))</f>
        <v/>
      </c>
      <c r="H93" s="34">
        <f>IF($A93="","",IFERROR($F93+$G93,0))</f>
        <v/>
      </c>
      <c r="I93" s="34">
        <f>IF($A93="","",IFERROR($E93-$H93,0))</f>
        <v/>
      </c>
      <c r="J93" s="35">
        <f>IF($A93="","",IFERROR($H93/$E93,0))</f>
        <v/>
      </c>
      <c r="K93" s="20">
        <f>IF($A93="","",IFERROR(IF($I93&lt;0,"Dépassement",IF($J93&gt;='Paramètres'!$B$8,"Vigilance","Conforme")),"À vérifier"))</f>
        <v/>
      </c>
    </row>
    <row r="94">
      <c r="A94" s="3" t="n"/>
      <c r="B94" s="3" t="n"/>
      <c r="C94" s="16" t="n"/>
      <c r="D94" s="3" t="n"/>
      <c r="E94" s="33" t="n"/>
      <c r="F94" s="34">
        <f>IF($A94="","",IFERROR(SUMIFS('Dépenses'!$J$6:$J$105,'Dépenses'!$C$6:$C$105,$A94,'Dépenses'!$H$6:$H$105,"Confirmé"),0))</f>
        <v/>
      </c>
      <c r="G94" s="34">
        <f>IF($A94="","",IFERROR(SUMIFS('Dépenses'!$J$6:$J$105,'Dépenses'!$C$6:$C$105,$A94,'Dépenses'!$H$6:$H$105,"Prévu"),0))</f>
        <v/>
      </c>
      <c r="H94" s="34">
        <f>IF($A94="","",IFERROR($F94+$G94,0))</f>
        <v/>
      </c>
      <c r="I94" s="34">
        <f>IF($A94="","",IFERROR($E94-$H94,0))</f>
        <v/>
      </c>
      <c r="J94" s="35">
        <f>IF($A94="","",IFERROR($H94/$E94,0))</f>
        <v/>
      </c>
      <c r="K94" s="20">
        <f>IF($A94="","",IFERROR(IF($I94&lt;0,"Dépassement",IF($J94&gt;='Paramètres'!$B$8,"Vigilance","Conforme")),"À vérifier"))</f>
        <v/>
      </c>
    </row>
    <row r="95">
      <c r="A95" s="3" t="n"/>
      <c r="B95" s="3" t="n"/>
      <c r="C95" s="16" t="n"/>
      <c r="D95" s="3" t="n"/>
      <c r="E95" s="33" t="n"/>
      <c r="F95" s="34">
        <f>IF($A95="","",IFERROR(SUMIFS('Dépenses'!$J$6:$J$105,'Dépenses'!$C$6:$C$105,$A95,'Dépenses'!$H$6:$H$105,"Confirmé"),0))</f>
        <v/>
      </c>
      <c r="G95" s="34">
        <f>IF($A95="","",IFERROR(SUMIFS('Dépenses'!$J$6:$J$105,'Dépenses'!$C$6:$C$105,$A95,'Dépenses'!$H$6:$H$105,"Prévu"),0))</f>
        <v/>
      </c>
      <c r="H95" s="34">
        <f>IF($A95="","",IFERROR($F95+$G95,0))</f>
        <v/>
      </c>
      <c r="I95" s="34">
        <f>IF($A95="","",IFERROR($E95-$H95,0))</f>
        <v/>
      </c>
      <c r="J95" s="35">
        <f>IF($A95="","",IFERROR($H95/$E95,0))</f>
        <v/>
      </c>
      <c r="K95" s="20">
        <f>IF($A95="","",IFERROR(IF($I95&lt;0,"Dépassement",IF($J95&gt;='Paramètres'!$B$8,"Vigilance","Conforme")),"À vérifier"))</f>
        <v/>
      </c>
    </row>
    <row r="96">
      <c r="A96" s="3" t="n"/>
      <c r="B96" s="3" t="n"/>
      <c r="C96" s="16" t="n"/>
      <c r="D96" s="3" t="n"/>
      <c r="E96" s="33" t="n"/>
      <c r="F96" s="34">
        <f>IF($A96="","",IFERROR(SUMIFS('Dépenses'!$J$6:$J$105,'Dépenses'!$C$6:$C$105,$A96,'Dépenses'!$H$6:$H$105,"Confirmé"),0))</f>
        <v/>
      </c>
      <c r="G96" s="34">
        <f>IF($A96="","",IFERROR(SUMIFS('Dépenses'!$J$6:$J$105,'Dépenses'!$C$6:$C$105,$A96,'Dépenses'!$H$6:$H$105,"Prévu"),0))</f>
        <v/>
      </c>
      <c r="H96" s="34">
        <f>IF($A96="","",IFERROR($F96+$G96,0))</f>
        <v/>
      </c>
      <c r="I96" s="34">
        <f>IF($A96="","",IFERROR($E96-$H96,0))</f>
        <v/>
      </c>
      <c r="J96" s="35">
        <f>IF($A96="","",IFERROR($H96/$E96,0))</f>
        <v/>
      </c>
      <c r="K96" s="20">
        <f>IF($A96="","",IFERROR(IF($I96&lt;0,"Dépassement",IF($J96&gt;='Paramètres'!$B$8,"Vigilance","Conforme")),"À vérifier"))</f>
        <v/>
      </c>
    </row>
    <row r="97">
      <c r="A97" s="3" t="n"/>
      <c r="B97" s="3" t="n"/>
      <c r="C97" s="16" t="n"/>
      <c r="D97" s="3" t="n"/>
      <c r="E97" s="33" t="n"/>
      <c r="F97" s="34">
        <f>IF($A97="","",IFERROR(SUMIFS('Dépenses'!$J$6:$J$105,'Dépenses'!$C$6:$C$105,$A97,'Dépenses'!$H$6:$H$105,"Confirmé"),0))</f>
        <v/>
      </c>
      <c r="G97" s="34">
        <f>IF($A97="","",IFERROR(SUMIFS('Dépenses'!$J$6:$J$105,'Dépenses'!$C$6:$C$105,$A97,'Dépenses'!$H$6:$H$105,"Prévu"),0))</f>
        <v/>
      </c>
      <c r="H97" s="34">
        <f>IF($A97="","",IFERROR($F97+$G97,0))</f>
        <v/>
      </c>
      <c r="I97" s="34">
        <f>IF($A97="","",IFERROR($E97-$H97,0))</f>
        <v/>
      </c>
      <c r="J97" s="35">
        <f>IF($A97="","",IFERROR($H97/$E97,0))</f>
        <v/>
      </c>
      <c r="K97" s="20">
        <f>IF($A97="","",IFERROR(IF($I97&lt;0,"Dépassement",IF($J97&gt;='Paramètres'!$B$8,"Vigilance","Conforme")),"À vérifier"))</f>
        <v/>
      </c>
    </row>
    <row r="98">
      <c r="A98" s="3" t="n"/>
      <c r="B98" s="3" t="n"/>
      <c r="C98" s="16" t="n"/>
      <c r="D98" s="3" t="n"/>
      <c r="E98" s="33" t="n"/>
      <c r="F98" s="34">
        <f>IF($A98="","",IFERROR(SUMIFS('Dépenses'!$J$6:$J$105,'Dépenses'!$C$6:$C$105,$A98,'Dépenses'!$H$6:$H$105,"Confirmé"),0))</f>
        <v/>
      </c>
      <c r="G98" s="34">
        <f>IF($A98="","",IFERROR(SUMIFS('Dépenses'!$J$6:$J$105,'Dépenses'!$C$6:$C$105,$A98,'Dépenses'!$H$6:$H$105,"Prévu"),0))</f>
        <v/>
      </c>
      <c r="H98" s="34">
        <f>IF($A98="","",IFERROR($F98+$G98,0))</f>
        <v/>
      </c>
      <c r="I98" s="34">
        <f>IF($A98="","",IFERROR($E98-$H98,0))</f>
        <v/>
      </c>
      <c r="J98" s="35">
        <f>IF($A98="","",IFERROR($H98/$E98,0))</f>
        <v/>
      </c>
      <c r="K98" s="20">
        <f>IF($A98="","",IFERROR(IF($I98&lt;0,"Dépassement",IF($J98&gt;='Paramètres'!$B$8,"Vigilance","Conforme")),"À vérifier"))</f>
        <v/>
      </c>
    </row>
    <row r="99">
      <c r="A99" s="3" t="n"/>
      <c r="B99" s="3" t="n"/>
      <c r="C99" s="16" t="n"/>
      <c r="D99" s="3" t="n"/>
      <c r="E99" s="33" t="n"/>
      <c r="F99" s="34">
        <f>IF($A99="","",IFERROR(SUMIFS('Dépenses'!$J$6:$J$105,'Dépenses'!$C$6:$C$105,$A99,'Dépenses'!$H$6:$H$105,"Confirmé"),0))</f>
        <v/>
      </c>
      <c r="G99" s="34">
        <f>IF($A99="","",IFERROR(SUMIFS('Dépenses'!$J$6:$J$105,'Dépenses'!$C$6:$C$105,$A99,'Dépenses'!$H$6:$H$105,"Prévu"),0))</f>
        <v/>
      </c>
      <c r="H99" s="34">
        <f>IF($A99="","",IFERROR($F99+$G99,0))</f>
        <v/>
      </c>
      <c r="I99" s="34">
        <f>IF($A99="","",IFERROR($E99-$H99,0))</f>
        <v/>
      </c>
      <c r="J99" s="35">
        <f>IF($A99="","",IFERROR($H99/$E99,0))</f>
        <v/>
      </c>
      <c r="K99" s="20">
        <f>IF($A99="","",IFERROR(IF($I99&lt;0,"Dépassement",IF($J99&gt;='Paramètres'!$B$8,"Vigilance","Conforme")),"À vérifier"))</f>
        <v/>
      </c>
    </row>
    <row r="100">
      <c r="A100" s="3" t="n"/>
      <c r="B100" s="3" t="n"/>
      <c r="C100" s="16" t="n"/>
      <c r="D100" s="3" t="n"/>
      <c r="E100" s="33" t="n"/>
      <c r="F100" s="34">
        <f>IF($A100="","",IFERROR(SUMIFS('Dépenses'!$J$6:$J$105,'Dépenses'!$C$6:$C$105,$A100,'Dépenses'!$H$6:$H$105,"Confirmé"),0))</f>
        <v/>
      </c>
      <c r="G100" s="34">
        <f>IF($A100="","",IFERROR(SUMIFS('Dépenses'!$J$6:$J$105,'Dépenses'!$C$6:$C$105,$A100,'Dépenses'!$H$6:$H$105,"Prévu"),0))</f>
        <v/>
      </c>
      <c r="H100" s="34">
        <f>IF($A100="","",IFERROR($F100+$G100,0))</f>
        <v/>
      </c>
      <c r="I100" s="34">
        <f>IF($A100="","",IFERROR($E100-$H100,0))</f>
        <v/>
      </c>
      <c r="J100" s="35">
        <f>IF($A100="","",IFERROR($H100/$E100,0))</f>
        <v/>
      </c>
      <c r="K100" s="20">
        <f>IF($A100="","",IFERROR(IF($I100&lt;0,"Dépassement",IF($J100&gt;='Paramètres'!$B$8,"Vigilance","Conforme")),"À vérifier"))</f>
        <v/>
      </c>
    </row>
    <row r="101">
      <c r="A101" s="3" t="n"/>
      <c r="B101" s="3" t="n"/>
      <c r="C101" s="16" t="n"/>
      <c r="D101" s="3" t="n"/>
      <c r="E101" s="33" t="n"/>
      <c r="F101" s="34">
        <f>IF($A101="","",IFERROR(SUMIFS('Dépenses'!$J$6:$J$105,'Dépenses'!$C$6:$C$105,$A101,'Dépenses'!$H$6:$H$105,"Confirmé"),0))</f>
        <v/>
      </c>
      <c r="G101" s="34">
        <f>IF($A101="","",IFERROR(SUMIFS('Dépenses'!$J$6:$J$105,'Dépenses'!$C$6:$C$105,$A101,'Dépenses'!$H$6:$H$105,"Prévu"),0))</f>
        <v/>
      </c>
      <c r="H101" s="34">
        <f>IF($A101="","",IFERROR($F101+$G101,0))</f>
        <v/>
      </c>
      <c r="I101" s="34">
        <f>IF($A101="","",IFERROR($E101-$H101,0))</f>
        <v/>
      </c>
      <c r="J101" s="35">
        <f>IF($A101="","",IFERROR($H101/$E101,0))</f>
        <v/>
      </c>
      <c r="K101" s="20">
        <f>IF($A101="","",IFERROR(IF($I101&lt;0,"Dépassement",IF($J101&gt;='Paramètres'!$B$8,"Vigilance","Conforme")),"À vérifier"))</f>
        <v/>
      </c>
    </row>
    <row r="102">
      <c r="A102" s="3" t="n"/>
      <c r="B102" s="3" t="n"/>
      <c r="C102" s="16" t="n"/>
      <c r="D102" s="3" t="n"/>
      <c r="E102" s="33" t="n"/>
      <c r="F102" s="34">
        <f>IF($A102="","",IFERROR(SUMIFS('Dépenses'!$J$6:$J$105,'Dépenses'!$C$6:$C$105,$A102,'Dépenses'!$H$6:$H$105,"Confirmé"),0))</f>
        <v/>
      </c>
      <c r="G102" s="34">
        <f>IF($A102="","",IFERROR(SUMIFS('Dépenses'!$J$6:$J$105,'Dépenses'!$C$6:$C$105,$A102,'Dépenses'!$H$6:$H$105,"Prévu"),0))</f>
        <v/>
      </c>
      <c r="H102" s="34">
        <f>IF($A102="","",IFERROR($F102+$G102,0))</f>
        <v/>
      </c>
      <c r="I102" s="34">
        <f>IF($A102="","",IFERROR($E102-$H102,0))</f>
        <v/>
      </c>
      <c r="J102" s="35">
        <f>IF($A102="","",IFERROR($H102/$E102,0))</f>
        <v/>
      </c>
      <c r="K102" s="20">
        <f>IF($A102="","",IFERROR(IF($I102&lt;0,"Dépassement",IF($J102&gt;='Paramètres'!$B$8,"Vigilance","Conforme")),"À vérifier"))</f>
        <v/>
      </c>
    </row>
    <row r="103">
      <c r="A103" s="3" t="n"/>
      <c r="B103" s="3" t="n"/>
      <c r="C103" s="16" t="n"/>
      <c r="D103" s="3" t="n"/>
      <c r="E103" s="33" t="n"/>
      <c r="F103" s="34">
        <f>IF($A103="","",IFERROR(SUMIFS('Dépenses'!$J$6:$J$105,'Dépenses'!$C$6:$C$105,$A103,'Dépenses'!$H$6:$H$105,"Confirmé"),0))</f>
        <v/>
      </c>
      <c r="G103" s="34">
        <f>IF($A103="","",IFERROR(SUMIFS('Dépenses'!$J$6:$J$105,'Dépenses'!$C$6:$C$105,$A103,'Dépenses'!$H$6:$H$105,"Prévu"),0))</f>
        <v/>
      </c>
      <c r="H103" s="34">
        <f>IF($A103="","",IFERROR($F103+$G103,0))</f>
        <v/>
      </c>
      <c r="I103" s="34">
        <f>IF($A103="","",IFERROR($E103-$H103,0))</f>
        <v/>
      </c>
      <c r="J103" s="35">
        <f>IF($A103="","",IFERROR($H103/$E103,0))</f>
        <v/>
      </c>
      <c r="K103" s="20">
        <f>IF($A103="","",IFERROR(IF($I103&lt;0,"Dépassement",IF($J103&gt;='Paramètres'!$B$8,"Vigilance","Conforme")),"À vérifier"))</f>
        <v/>
      </c>
    </row>
    <row r="104">
      <c r="A104" s="3" t="n"/>
      <c r="B104" s="3" t="n"/>
      <c r="C104" s="16" t="n"/>
      <c r="D104" s="3" t="n"/>
      <c r="E104" s="33" t="n"/>
      <c r="F104" s="34">
        <f>IF($A104="","",IFERROR(SUMIFS('Dépenses'!$J$6:$J$105,'Dépenses'!$C$6:$C$105,$A104,'Dépenses'!$H$6:$H$105,"Confirmé"),0))</f>
        <v/>
      </c>
      <c r="G104" s="34">
        <f>IF($A104="","",IFERROR(SUMIFS('Dépenses'!$J$6:$J$105,'Dépenses'!$C$6:$C$105,$A104,'Dépenses'!$H$6:$H$105,"Prévu"),0))</f>
        <v/>
      </c>
      <c r="H104" s="34">
        <f>IF($A104="","",IFERROR($F104+$G104,0))</f>
        <v/>
      </c>
      <c r="I104" s="34">
        <f>IF($A104="","",IFERROR($E104-$H104,0))</f>
        <v/>
      </c>
      <c r="J104" s="35">
        <f>IF($A104="","",IFERROR($H104/$E104,0))</f>
        <v/>
      </c>
      <c r="K104" s="20">
        <f>IF($A104="","",IFERROR(IF($I104&lt;0,"Dépassement",IF($J104&gt;='Paramètres'!$B$8,"Vigilance","Conforme")),"À vérifier"))</f>
        <v/>
      </c>
    </row>
    <row r="105">
      <c r="A105" s="3" t="n"/>
      <c r="B105" s="3" t="n"/>
      <c r="C105" s="16" t="n"/>
      <c r="D105" s="3" t="n"/>
      <c r="E105" s="33" t="n"/>
      <c r="F105" s="34">
        <f>IF($A105="","",IFERROR(SUMIFS('Dépenses'!$J$6:$J$105,'Dépenses'!$C$6:$C$105,$A105,'Dépenses'!$H$6:$H$105,"Confirmé"),0))</f>
        <v/>
      </c>
      <c r="G105" s="34">
        <f>IF($A105="","",IFERROR(SUMIFS('Dépenses'!$J$6:$J$105,'Dépenses'!$C$6:$C$105,$A105,'Dépenses'!$H$6:$H$105,"Prévu"),0))</f>
        <v/>
      </c>
      <c r="H105" s="34">
        <f>IF($A105="","",IFERROR($F105+$G105,0))</f>
        <v/>
      </c>
      <c r="I105" s="34">
        <f>IF($A105="","",IFERROR($E105-$H105,0))</f>
        <v/>
      </c>
      <c r="J105" s="35">
        <f>IF($A105="","",IFERROR($H105/$E105,0))</f>
        <v/>
      </c>
      <c r="K105" s="20">
        <f>IF($A105="","",IFERROR(IF($I105&lt;0,"Dépassement",IF($J105&gt;='Paramètres'!$B$8,"Vigilance","Conforme")),"À vérifier"))</f>
        <v/>
      </c>
    </row>
  </sheetData>
  <mergeCells count="2">
    <mergeCell ref="A1:K1"/>
    <mergeCell ref="A3:K3"/>
  </mergeCells>
  <conditionalFormatting sqref="K6:K105">
    <cfRule type="expression" priority="1" dxfId="2">
      <formula>$K6="Conforme"</formula>
    </cfRule>
    <cfRule type="expression" priority="2" dxfId="1">
      <formula>$K6="Vigilance"</formula>
    </cfRule>
    <cfRule type="expression" priority="3" dxfId="0">
      <formula>$K6="Dépassement"</formula>
    </cfRule>
    <cfRule type="expression" priority="4" dxfId="1">
      <formula>$K6="À vérifier"</formula>
    </cfRule>
  </conditionalFormatting>
  <conditionalFormatting sqref="I6:I105">
    <cfRule type="cellIs" priority="5" operator="lessThan" dxfId="0">
      <formula>0</formula>
    </cfRule>
  </conditionalFormatting>
  <dataValidations count="3">
    <dataValidation sqref="A6:A105" showErrorMessage="1" showInputMessage="1" allowBlank="0" errorTitle="Code budget non valide" error="Chaque code budget doit être unique." type="custom">
      <formula1>=COUNTIF($A$6:$A$105,A6)=1</formula1>
    </dataValidation>
    <dataValidation sqref="B6:B105" showErrorMessage="1" showInputMessage="1" allowBlank="0" errorTitle="Catégorie non valide" error="Sélectionner une catégorie existante." type="list">
      <formula1>'Paramètres'!$E$6:$E$15</formula1>
    </dataValidation>
    <dataValidation sqref="E6:E105" showErrorMessage="1" showInputMessage="1" allowBlank="0" errorTitle="Montant non valide" error="Saisir un montant budgétaire positif ou nul, avant taxes." type="decimal" operator="between">
      <formula1>0</formula1>
      <formula2>9999999.99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6" customWidth="1" min="3" max="3"/>
    <col width="22" customWidth="1" min="4" max="4"/>
    <col width="36" customWidth="1" min="5" max="5"/>
    <col width="32" customWidth="1" min="6" max="6"/>
    <col width="42" customWidth="1" min="7" max="7"/>
    <col width="15" customWidth="1" min="8" max="8"/>
    <col width="19" customWidth="1" min="9" max="9"/>
    <col width="19" customWidth="1" min="10" max="10"/>
    <col width="16" customWidth="1" min="11" max="11"/>
    <col width="16" customWidth="1" min="12" max="12"/>
    <col width="17" customWidth="1" min="13" max="13"/>
    <col width="21" customWidth="1" min="14" max="14"/>
  </cols>
  <sheetData>
    <row r="1" ht="25" customHeight="1">
      <c r="A1" s="1" t="inlineStr">
        <is>
          <t>Registre des dépenses et engagements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9" t="n"/>
    </row>
    <row r="3" ht="32" customHeight="1">
      <c r="A3" s="14" t="inlineStr">
        <is>
          <t>Saisir les dépenses confirmées et les engagements prévus. Les montants doivent être saisis avant taxes. Les taux de TPS et de TVQ sont configurables dans la feuille Paramètres.</t>
        </is>
      </c>
      <c r="B3" s="28" t="n"/>
      <c r="C3" s="28" t="n"/>
      <c r="D3" s="28" t="n"/>
      <c r="E3" s="28" t="n"/>
      <c r="F3" s="28" t="n"/>
      <c r="G3" s="28" t="n"/>
      <c r="H3" s="28" t="n"/>
      <c r="I3" s="28" t="n"/>
      <c r="J3" s="28" t="n"/>
      <c r="K3" s="28" t="n"/>
      <c r="L3" s="28" t="n"/>
      <c r="M3" s="28" t="n"/>
      <c r="N3" s="29" t="n"/>
    </row>
    <row r="5">
      <c r="A5" s="15" t="inlineStr">
        <is>
          <t>No dépense</t>
        </is>
      </c>
      <c r="B5" s="15" t="inlineStr">
        <is>
          <t>Date</t>
        </is>
      </c>
      <c r="C5" s="15" t="inlineStr">
        <is>
          <t>Code budget</t>
        </is>
      </c>
      <c r="D5" s="15" t="inlineStr">
        <is>
          <t>Catégorie</t>
        </is>
      </c>
      <c r="E5" s="15" t="inlineStr">
        <is>
          <t>Poste budgétaire</t>
        </is>
      </c>
      <c r="F5" s="15" t="inlineStr">
        <is>
          <t>Fournisseur</t>
        </is>
      </c>
      <c r="G5" s="15" t="inlineStr">
        <is>
          <t>Description</t>
        </is>
      </c>
      <c r="H5" s="15" t="inlineStr">
        <is>
          <t>Statut</t>
        </is>
      </c>
      <c r="I5" s="15" t="inlineStr">
        <is>
          <t>Traitement fiscal</t>
        </is>
      </c>
      <c r="J5" s="15" t="inlineStr">
        <is>
          <t>Montant avant taxes</t>
        </is>
      </c>
      <c r="K5" s="15" t="inlineStr">
        <is>
          <t>TPS</t>
        </is>
      </c>
      <c r="L5" s="15" t="inlineStr">
        <is>
          <t>TVQ</t>
        </is>
      </c>
      <c r="M5" s="15" t="inlineStr">
        <is>
          <t>Total taxes</t>
        </is>
      </c>
      <c r="N5" s="15" t="inlineStr">
        <is>
          <t>Total incluant taxes</t>
        </is>
      </c>
    </row>
    <row r="6">
      <c r="A6" s="3" t="inlineStr">
        <is>
          <t>DEP-001</t>
        </is>
      </c>
      <c r="B6" s="30" t="n">
        <v>46115</v>
      </c>
      <c r="C6" s="3" t="inlineStr">
        <is>
          <t>BUD-001</t>
        </is>
      </c>
      <c r="D6" s="21">
        <f>IF($C6="","",IFERROR(VLOOKUP($C6,'Budget'!$A$6:$C$105,2,FALSE),""))</f>
        <v/>
      </c>
      <c r="E6" s="21">
        <f>IF($C6="","",IFERROR(VLOOKUP($C6,'Budget'!$A$6:$C$105,3,FALSE),""))</f>
        <v/>
      </c>
      <c r="F6" s="16" t="inlineStr">
        <is>
          <t>Solutions Gestion Boréale inc.</t>
        </is>
      </c>
      <c r="G6" s="16" t="inlineStr">
        <is>
          <t>Dépôt pour planification de projet</t>
        </is>
      </c>
      <c r="H6" s="3" t="inlineStr">
        <is>
          <t>Confirmé</t>
        </is>
      </c>
      <c r="I6" s="3" t="inlineStr">
        <is>
          <t>TPS et TVQ</t>
        </is>
      </c>
      <c r="J6" s="33" t="n">
        <v>1200</v>
      </c>
      <c r="K6" s="34">
        <f>IF($J6="","",IFERROR($J6*VLOOKUP($I6,'Paramètres'!$A$12:$C$14,2,FALSE),0))</f>
        <v/>
      </c>
      <c r="L6" s="34">
        <f>IF($J6="","",IFERROR($J6*VLOOKUP($I6,'Paramètres'!$A$12:$C$14,3,FALSE),0))</f>
        <v/>
      </c>
      <c r="M6" s="34">
        <f>IF($J6="","",IFERROR($K6+$L6,0))</f>
        <v/>
      </c>
      <c r="N6" s="34">
        <f>IF($J6="","",IFERROR($J6+$M6,0))</f>
        <v/>
      </c>
    </row>
    <row r="7">
      <c r="A7" s="3" t="inlineStr">
        <is>
          <t>DEP-002</t>
        </is>
      </c>
      <c r="B7" s="30" t="n">
        <v>46122</v>
      </c>
      <c r="C7" s="3" t="inlineStr">
        <is>
          <t>BUD-002</t>
        </is>
      </c>
      <c r="D7" s="21">
        <f>IF($C7="","",IFERROR(VLOOKUP($C7,'Budget'!$A$6:$C$105,2,FALSE),""))</f>
        <v/>
      </c>
      <c r="E7" s="21">
        <f>IF($C7="","",IFERROR(VLOOKUP($C7,'Budget'!$A$6:$C$105,3,FALSE),""))</f>
        <v/>
      </c>
      <c r="F7" s="16" t="inlineStr">
        <is>
          <t>Studio Pixel Montréal inc.</t>
        </is>
      </c>
      <c r="G7" s="16" t="inlineStr">
        <is>
          <t>Maquettes de la page d’accueil</t>
        </is>
      </c>
      <c r="H7" s="3" t="inlineStr">
        <is>
          <t>Confirmé</t>
        </is>
      </c>
      <c r="I7" s="3" t="inlineStr">
        <is>
          <t>TPS et TVQ</t>
        </is>
      </c>
      <c r="J7" s="33" t="n">
        <v>2200</v>
      </c>
      <c r="K7" s="34">
        <f>IF($J7="","",IFERROR($J7*VLOOKUP($I7,'Paramètres'!$A$12:$C$14,2,FALSE),0))</f>
        <v/>
      </c>
      <c r="L7" s="34">
        <f>IF($J7="","",IFERROR($J7*VLOOKUP($I7,'Paramètres'!$A$12:$C$14,3,FALSE),0))</f>
        <v/>
      </c>
      <c r="M7" s="34">
        <f>IF($J7="","",IFERROR($K7+$L7,0))</f>
        <v/>
      </c>
      <c r="N7" s="34">
        <f>IF($J7="","",IFERROR($J7+$M7,0))</f>
        <v/>
      </c>
    </row>
    <row r="8">
      <c r="A8" s="3" t="inlineStr">
        <is>
          <t>DEP-003</t>
        </is>
      </c>
      <c r="B8" s="30" t="n">
        <v>46130</v>
      </c>
      <c r="C8" s="3" t="inlineStr">
        <is>
          <t>BUD-003</t>
        </is>
      </c>
      <c r="D8" s="21">
        <f>IF($C8="","",IFERROR(VLOOKUP($C8,'Budget'!$A$6:$C$105,2,FALSE),""))</f>
        <v/>
      </c>
      <c r="E8" s="21">
        <f>IF($C8="","",IFERROR(VLOOKUP($C8,'Budget'!$A$6:$C$105,3,FALSE),""))</f>
        <v/>
      </c>
      <c r="F8" s="16" t="inlineStr">
        <is>
          <t>WebTech Québec inc.</t>
        </is>
      </c>
      <c r="G8" s="16" t="inlineStr">
        <is>
          <t>Développement du sprint 1</t>
        </is>
      </c>
      <c r="H8" s="3" t="inlineStr">
        <is>
          <t>Confirmé</t>
        </is>
      </c>
      <c r="I8" s="3" t="inlineStr">
        <is>
          <t>TPS et TVQ</t>
        </is>
      </c>
      <c r="J8" s="33" t="n">
        <v>4500</v>
      </c>
      <c r="K8" s="34">
        <f>IF($J8="","",IFERROR($J8*VLOOKUP($I8,'Paramètres'!$A$12:$C$14,2,FALSE),0))</f>
        <v/>
      </c>
      <c r="L8" s="34">
        <f>IF($J8="","",IFERROR($J8*VLOOKUP($I8,'Paramètres'!$A$12:$C$14,3,FALSE),0))</f>
        <v/>
      </c>
      <c r="M8" s="34">
        <f>IF($J8="","",IFERROR($K8+$L8,0))</f>
        <v/>
      </c>
      <c r="N8" s="34">
        <f>IF($J8="","",IFERROR($J8+$M8,0))</f>
        <v/>
      </c>
    </row>
    <row r="9">
      <c r="A9" s="3" t="inlineStr">
        <is>
          <t>DEP-004</t>
        </is>
      </c>
      <c r="B9" s="30" t="n">
        <v>46134</v>
      </c>
      <c r="C9" s="3" t="inlineStr">
        <is>
          <t>BUD-006</t>
        </is>
      </c>
      <c r="D9" s="21">
        <f>IF($C9="","",IFERROR(VLOOKUP($C9,'Budget'!$A$6:$C$105,2,FALSE),""))</f>
        <v/>
      </c>
      <c r="E9" s="21">
        <f>IF($C9="","",IFERROR(VLOOKUP($C9,'Budget'!$A$6:$C$105,3,FALSE),""))</f>
        <v/>
      </c>
      <c r="F9" s="16" t="inlineStr">
        <is>
          <t>Outils Numériques Canada inc.</t>
        </is>
      </c>
      <c r="G9" s="16" t="inlineStr">
        <is>
          <t>Abonnement annuel à un outil de collaboration</t>
        </is>
      </c>
      <c r="H9" s="3" t="inlineStr">
        <is>
          <t>Confirmé</t>
        </is>
      </c>
      <c r="I9" s="3" t="inlineStr">
        <is>
          <t>TPS et TVQ</t>
        </is>
      </c>
      <c r="J9" s="33" t="n">
        <v>420</v>
      </c>
      <c r="K9" s="34">
        <f>IF($J9="","",IFERROR($J9*VLOOKUP($I9,'Paramètres'!$A$12:$C$14,2,FALSE),0))</f>
        <v/>
      </c>
      <c r="L9" s="34">
        <f>IF($J9="","",IFERROR($J9*VLOOKUP($I9,'Paramètres'!$A$12:$C$14,3,FALSE),0))</f>
        <v/>
      </c>
      <c r="M9" s="34">
        <f>IF($J9="","",IFERROR($K9+$L9,0))</f>
        <v/>
      </c>
      <c r="N9" s="34">
        <f>IF($J9="","",IFERROR($J9+$M9,0))</f>
        <v/>
      </c>
    </row>
    <row r="10">
      <c r="A10" s="3" t="inlineStr">
        <is>
          <t>DEP-005</t>
        </is>
      </c>
      <c r="B10" s="30" t="n">
        <v>46144</v>
      </c>
      <c r="C10" s="3" t="inlineStr">
        <is>
          <t>BUD-004</t>
        </is>
      </c>
      <c r="D10" s="21">
        <f>IF($C10="","",IFERROR(VLOOKUP($C10,'Budget'!$A$6:$C$105,2,FALSE),""))</f>
        <v/>
      </c>
      <c r="E10" s="21">
        <f>IF($C10="","",IFERROR(VLOOKUP($C10,'Budget'!$A$6:$C$105,3,FALSE),""))</f>
        <v/>
      </c>
      <c r="F10" s="16" t="inlineStr">
        <is>
          <t>Photos du Vieux-Port inc.</t>
        </is>
      </c>
      <c r="G10" s="16" t="inlineStr">
        <is>
          <t>Séance photo des produits</t>
        </is>
      </c>
      <c r="H10" s="3" t="inlineStr">
        <is>
          <t>Confirmé</t>
        </is>
      </c>
      <c r="I10" s="3" t="inlineStr">
        <is>
          <t>TPS et TVQ</t>
        </is>
      </c>
      <c r="J10" s="33" t="n">
        <v>850</v>
      </c>
      <c r="K10" s="34">
        <f>IF($J10="","",IFERROR($J10*VLOOKUP($I10,'Paramètres'!$A$12:$C$14,2,FALSE),0))</f>
        <v/>
      </c>
      <c r="L10" s="34">
        <f>IF($J10="","",IFERROR($J10*VLOOKUP($I10,'Paramètres'!$A$12:$C$14,3,FALSE),0))</f>
        <v/>
      </c>
      <c r="M10" s="34">
        <f>IF($J10="","",IFERROR($K10+$L10,0))</f>
        <v/>
      </c>
      <c r="N10" s="34">
        <f>IF($J10="","",IFERROR($J10+$M10,0))</f>
        <v/>
      </c>
    </row>
    <row r="11">
      <c r="A11" s="3" t="inlineStr">
        <is>
          <t>DEP-006</t>
        </is>
      </c>
      <c r="B11" s="30" t="n">
        <v>46154</v>
      </c>
      <c r="C11" s="3" t="inlineStr">
        <is>
          <t>BUD-003</t>
        </is>
      </c>
      <c r="D11" s="21">
        <f>IF($C11="","",IFERROR(VLOOKUP($C11,'Budget'!$A$6:$C$105,2,FALSE),""))</f>
        <v/>
      </c>
      <c r="E11" s="21">
        <f>IF($C11="","",IFERROR(VLOOKUP($C11,'Budget'!$A$6:$C$105,3,FALSE),""))</f>
        <v/>
      </c>
      <c r="F11" s="16" t="inlineStr">
        <is>
          <t>WebTech Québec inc.</t>
        </is>
      </c>
      <c r="G11" s="16" t="inlineStr">
        <is>
          <t>Développement du sprint 2</t>
        </is>
      </c>
      <c r="H11" s="3" t="inlineStr">
        <is>
          <t>Confirmé</t>
        </is>
      </c>
      <c r="I11" s="3" t="inlineStr">
        <is>
          <t>TPS et TVQ</t>
        </is>
      </c>
      <c r="J11" s="33" t="n">
        <v>3900</v>
      </c>
      <c r="K11" s="34">
        <f>IF($J11="","",IFERROR($J11*VLOOKUP($I11,'Paramètres'!$A$12:$C$14,2,FALSE),0))</f>
        <v/>
      </c>
      <c r="L11" s="34">
        <f>IF($J11="","",IFERROR($J11*VLOOKUP($I11,'Paramètres'!$A$12:$C$14,3,FALSE),0))</f>
        <v/>
      </c>
      <c r="M11" s="34">
        <f>IF($J11="","",IFERROR($K11+$L11,0))</f>
        <v/>
      </c>
      <c r="N11" s="34">
        <f>IF($J11="","",IFERROR($J11+$M11,0))</f>
        <v/>
      </c>
    </row>
    <row r="12">
      <c r="A12" s="3" t="inlineStr">
        <is>
          <t>DEP-007</t>
        </is>
      </c>
      <c r="B12" s="30" t="n">
        <v>46162</v>
      </c>
      <c r="C12" s="3" t="inlineStr">
        <is>
          <t>BUD-005</t>
        </is>
      </c>
      <c r="D12" s="21">
        <f>IF($C12="","",IFERROR(VLOOKUP($C12,'Budget'!$A$6:$C$105,2,FALSE),""))</f>
        <v/>
      </c>
      <c r="E12" s="21">
        <f>IF($C12="","",IFERROR(VLOOKUP($C12,'Budget'!$A$6:$C$105,3,FALSE),""))</f>
        <v/>
      </c>
      <c r="F12" s="16" t="inlineStr">
        <is>
          <t>Média Local Québec inc.</t>
        </is>
      </c>
      <c r="G12" s="16" t="inlineStr">
        <is>
          <t>Création de campagne numérique</t>
        </is>
      </c>
      <c r="H12" s="3" t="inlineStr">
        <is>
          <t>Prévu</t>
        </is>
      </c>
      <c r="I12" s="3" t="inlineStr">
        <is>
          <t>TPS et TVQ</t>
        </is>
      </c>
      <c r="J12" s="33" t="n">
        <v>1750</v>
      </c>
      <c r="K12" s="34">
        <f>IF($J12="","",IFERROR($J12*VLOOKUP($I12,'Paramètres'!$A$12:$C$14,2,FALSE),0))</f>
        <v/>
      </c>
      <c r="L12" s="34">
        <f>IF($J12="","",IFERROR($J12*VLOOKUP($I12,'Paramètres'!$A$12:$C$14,3,FALSE),0))</f>
        <v/>
      </c>
      <c r="M12" s="34">
        <f>IF($J12="","",IFERROR($K12+$L12,0))</f>
        <v/>
      </c>
      <c r="N12" s="34">
        <f>IF($J12="","",IFERROR($J12+$M12,0))</f>
        <v/>
      </c>
    </row>
    <row r="13">
      <c r="A13" s="3" t="inlineStr">
        <is>
          <t>DEP-008</t>
        </is>
      </c>
      <c r="B13" s="30" t="n">
        <v>46174</v>
      </c>
      <c r="C13" s="3" t="inlineStr">
        <is>
          <t>BUD-004</t>
        </is>
      </c>
      <c r="D13" s="21">
        <f>IF($C13="","",IFERROR(VLOOKUP($C13,'Budget'!$A$6:$C$105,2,FALSE),""))</f>
        <v/>
      </c>
      <c r="E13" s="21">
        <f>IF($C13="","",IFERROR(VLOOKUP($C13,'Budget'!$A$6:$C$105,3,FALSE),""))</f>
        <v/>
      </c>
      <c r="F13" s="16" t="inlineStr">
        <is>
          <t>Julie Roy, rédactrice</t>
        </is>
      </c>
      <c r="G13" s="16" t="inlineStr">
        <is>
          <t>Rédaction des pages de services</t>
        </is>
      </c>
      <c r="H13" s="3" t="inlineStr">
        <is>
          <t>Prévu</t>
        </is>
      </c>
      <c r="I13" s="3" t="inlineStr">
        <is>
          <t>TPS et TVQ</t>
        </is>
      </c>
      <c r="J13" s="33" t="n">
        <v>1200</v>
      </c>
      <c r="K13" s="34">
        <f>IF($J13="","",IFERROR($J13*VLOOKUP($I13,'Paramètres'!$A$12:$C$14,2,FALSE),0))</f>
        <v/>
      </c>
      <c r="L13" s="34">
        <f>IF($J13="","",IFERROR($J13*VLOOKUP($I13,'Paramètres'!$A$12:$C$14,3,FALSE),0))</f>
        <v/>
      </c>
      <c r="M13" s="34">
        <f>IF($J13="","",IFERROR($K13+$L13,0))</f>
        <v/>
      </c>
      <c r="N13" s="34">
        <f>IF($J13="","",IFERROR($J13+$M13,0))</f>
        <v/>
      </c>
    </row>
    <row r="14">
      <c r="A14" s="3" t="inlineStr">
        <is>
          <t>DEP-009</t>
        </is>
      </c>
      <c r="B14" s="30" t="n">
        <v>46188</v>
      </c>
      <c r="C14" s="3" t="inlineStr">
        <is>
          <t>BUD-007</t>
        </is>
      </c>
      <c r="D14" s="21">
        <f>IF($C14="","",IFERROR(VLOOKUP($C14,'Budget'!$A$6:$C$105,2,FALSE),""))</f>
        <v/>
      </c>
      <c r="E14" s="21">
        <f>IF($C14="","",IFERROR(VLOOKUP($C14,'Budget'!$A$6:$C$105,3,FALSE),""))</f>
        <v/>
      </c>
      <c r="F14" s="16" t="inlineStr">
        <is>
          <t>Formation Numérique Estrie inc.</t>
        </is>
      </c>
      <c r="G14" s="16" t="inlineStr">
        <is>
          <t>Atelier de formation pour l’équipe cliente</t>
        </is>
      </c>
      <c r="H14" s="3" t="inlineStr">
        <is>
          <t>Prévu</t>
        </is>
      </c>
      <c r="I14" s="3" t="inlineStr">
        <is>
          <t>TPS et TVQ</t>
        </is>
      </c>
      <c r="J14" s="33" t="n">
        <v>1350</v>
      </c>
      <c r="K14" s="34">
        <f>IF($J14="","",IFERROR($J14*VLOOKUP($I14,'Paramètres'!$A$12:$C$14,2,FALSE),0))</f>
        <v/>
      </c>
      <c r="L14" s="34">
        <f>IF($J14="","",IFERROR($J14*VLOOKUP($I14,'Paramètres'!$A$12:$C$14,3,FALSE),0))</f>
        <v/>
      </c>
      <c r="M14" s="34">
        <f>IF($J14="","",IFERROR($K14+$L14,0))</f>
        <v/>
      </c>
      <c r="N14" s="34">
        <f>IF($J14="","",IFERROR($J14+$M14,0))</f>
        <v/>
      </c>
    </row>
    <row r="15">
      <c r="A15" s="3" t="inlineStr">
        <is>
          <t>DEP-010</t>
        </is>
      </c>
      <c r="B15" s="30" t="n">
        <v>46204</v>
      </c>
      <c r="C15" s="3" t="inlineStr">
        <is>
          <t>BUD-005</t>
        </is>
      </c>
      <c r="D15" s="21">
        <f>IF($C15="","",IFERROR(VLOOKUP($C15,'Budget'!$A$6:$C$105,2,FALSE),""))</f>
        <v/>
      </c>
      <c r="E15" s="21">
        <f>IF($C15="","",IFERROR(VLOOKUP($C15,'Budget'!$A$6:$C$105,3,FALSE),""))</f>
        <v/>
      </c>
      <c r="F15" s="16" t="inlineStr">
        <is>
          <t>Média Local Québec inc.</t>
        </is>
      </c>
      <c r="G15" s="16" t="inlineStr">
        <is>
          <t>Placement publicitaire de lancement</t>
        </is>
      </c>
      <c r="H15" s="3" t="inlineStr">
        <is>
          <t>Prévu</t>
        </is>
      </c>
      <c r="I15" s="3" t="inlineStr">
        <is>
          <t>TPS et TVQ</t>
        </is>
      </c>
      <c r="J15" s="33" t="n">
        <v>1900</v>
      </c>
      <c r="K15" s="34">
        <f>IF($J15="","",IFERROR($J15*VLOOKUP($I15,'Paramètres'!$A$12:$C$14,2,FALSE),0))</f>
        <v/>
      </c>
      <c r="L15" s="34">
        <f>IF($J15="","",IFERROR($J15*VLOOKUP($I15,'Paramètres'!$A$12:$C$14,3,FALSE),0))</f>
        <v/>
      </c>
      <c r="M15" s="34">
        <f>IF($J15="","",IFERROR($K15+$L15,0))</f>
        <v/>
      </c>
      <c r="N15" s="34">
        <f>IF($J15="","",IFERROR($J15+$M15,0))</f>
        <v/>
      </c>
    </row>
    <row r="16">
      <c r="A16" s="3" t="n"/>
      <c r="B16" s="30" t="n"/>
      <c r="C16" s="3" t="n"/>
      <c r="D16" s="21">
        <f>IF($C16="","",IFERROR(VLOOKUP($C16,'Budget'!$A$6:$C$105,2,FALSE),""))</f>
        <v/>
      </c>
      <c r="E16" s="21">
        <f>IF($C16="","",IFERROR(VLOOKUP($C16,'Budget'!$A$6:$C$105,3,FALSE),""))</f>
        <v/>
      </c>
      <c r="F16" s="16" t="n"/>
      <c r="G16" s="16" t="n"/>
      <c r="H16" s="3" t="n"/>
      <c r="I16" s="3" t="n"/>
      <c r="J16" s="33" t="n"/>
      <c r="K16" s="34">
        <f>IF($J16="","",IFERROR($J16*VLOOKUP($I16,'Paramètres'!$A$12:$C$14,2,FALSE),0))</f>
        <v/>
      </c>
      <c r="L16" s="34">
        <f>IF($J16="","",IFERROR($J16*VLOOKUP($I16,'Paramètres'!$A$12:$C$14,3,FALSE),0))</f>
        <v/>
      </c>
      <c r="M16" s="34">
        <f>IF($J16="","",IFERROR($K16+$L16,0))</f>
        <v/>
      </c>
      <c r="N16" s="34">
        <f>IF($J16="","",IFERROR($J16+$M16,0))</f>
        <v/>
      </c>
    </row>
    <row r="17">
      <c r="A17" s="3" t="n"/>
      <c r="B17" s="30" t="n"/>
      <c r="C17" s="3" t="n"/>
      <c r="D17" s="21">
        <f>IF($C17="","",IFERROR(VLOOKUP($C17,'Budget'!$A$6:$C$105,2,FALSE),""))</f>
        <v/>
      </c>
      <c r="E17" s="21">
        <f>IF($C17="","",IFERROR(VLOOKUP($C17,'Budget'!$A$6:$C$105,3,FALSE),""))</f>
        <v/>
      </c>
      <c r="F17" s="16" t="n"/>
      <c r="G17" s="16" t="n"/>
      <c r="H17" s="3" t="n"/>
      <c r="I17" s="3" t="n"/>
      <c r="J17" s="33" t="n"/>
      <c r="K17" s="34">
        <f>IF($J17="","",IFERROR($J17*VLOOKUP($I17,'Paramètres'!$A$12:$C$14,2,FALSE),0))</f>
        <v/>
      </c>
      <c r="L17" s="34">
        <f>IF($J17="","",IFERROR($J17*VLOOKUP($I17,'Paramètres'!$A$12:$C$14,3,FALSE),0))</f>
        <v/>
      </c>
      <c r="M17" s="34">
        <f>IF($J17="","",IFERROR($K17+$L17,0))</f>
        <v/>
      </c>
      <c r="N17" s="34">
        <f>IF($J17="","",IFERROR($J17+$M17,0))</f>
        <v/>
      </c>
    </row>
    <row r="18">
      <c r="A18" s="3" t="n"/>
      <c r="B18" s="30" t="n"/>
      <c r="C18" s="3" t="n"/>
      <c r="D18" s="21">
        <f>IF($C18="","",IFERROR(VLOOKUP($C18,'Budget'!$A$6:$C$105,2,FALSE),""))</f>
        <v/>
      </c>
      <c r="E18" s="21">
        <f>IF($C18="","",IFERROR(VLOOKUP($C18,'Budget'!$A$6:$C$105,3,FALSE),""))</f>
        <v/>
      </c>
      <c r="F18" s="16" t="n"/>
      <c r="G18" s="16" t="n"/>
      <c r="H18" s="3" t="n"/>
      <c r="I18" s="3" t="n"/>
      <c r="J18" s="33" t="n"/>
      <c r="K18" s="34">
        <f>IF($J18="","",IFERROR($J18*VLOOKUP($I18,'Paramètres'!$A$12:$C$14,2,FALSE),0))</f>
        <v/>
      </c>
      <c r="L18" s="34">
        <f>IF($J18="","",IFERROR($J18*VLOOKUP($I18,'Paramètres'!$A$12:$C$14,3,FALSE),0))</f>
        <v/>
      </c>
      <c r="M18" s="34">
        <f>IF($J18="","",IFERROR($K18+$L18,0))</f>
        <v/>
      </c>
      <c r="N18" s="34">
        <f>IF($J18="","",IFERROR($J18+$M18,0))</f>
        <v/>
      </c>
    </row>
    <row r="19">
      <c r="A19" s="3" t="n"/>
      <c r="B19" s="30" t="n"/>
      <c r="C19" s="3" t="n"/>
      <c r="D19" s="21">
        <f>IF($C19="","",IFERROR(VLOOKUP($C19,'Budget'!$A$6:$C$105,2,FALSE),""))</f>
        <v/>
      </c>
      <c r="E19" s="21">
        <f>IF($C19="","",IFERROR(VLOOKUP($C19,'Budget'!$A$6:$C$105,3,FALSE),""))</f>
        <v/>
      </c>
      <c r="F19" s="16" t="n"/>
      <c r="G19" s="16" t="n"/>
      <c r="H19" s="3" t="n"/>
      <c r="I19" s="3" t="n"/>
      <c r="J19" s="33" t="n"/>
      <c r="K19" s="34">
        <f>IF($J19="","",IFERROR($J19*VLOOKUP($I19,'Paramètres'!$A$12:$C$14,2,FALSE),0))</f>
        <v/>
      </c>
      <c r="L19" s="34">
        <f>IF($J19="","",IFERROR($J19*VLOOKUP($I19,'Paramètres'!$A$12:$C$14,3,FALSE),0))</f>
        <v/>
      </c>
      <c r="M19" s="34">
        <f>IF($J19="","",IFERROR($K19+$L19,0))</f>
        <v/>
      </c>
      <c r="N19" s="34">
        <f>IF($J19="","",IFERROR($J19+$M19,0))</f>
        <v/>
      </c>
    </row>
    <row r="20">
      <c r="A20" s="3" t="n"/>
      <c r="B20" s="30" t="n"/>
      <c r="C20" s="3" t="n"/>
      <c r="D20" s="21">
        <f>IF($C20="","",IFERROR(VLOOKUP($C20,'Budget'!$A$6:$C$105,2,FALSE),""))</f>
        <v/>
      </c>
      <c r="E20" s="21">
        <f>IF($C20="","",IFERROR(VLOOKUP($C20,'Budget'!$A$6:$C$105,3,FALSE),""))</f>
        <v/>
      </c>
      <c r="F20" s="16" t="n"/>
      <c r="G20" s="16" t="n"/>
      <c r="H20" s="3" t="n"/>
      <c r="I20" s="3" t="n"/>
      <c r="J20" s="33" t="n"/>
      <c r="K20" s="34">
        <f>IF($J20="","",IFERROR($J20*VLOOKUP($I20,'Paramètres'!$A$12:$C$14,2,FALSE),0))</f>
        <v/>
      </c>
      <c r="L20" s="34">
        <f>IF($J20="","",IFERROR($J20*VLOOKUP($I20,'Paramètres'!$A$12:$C$14,3,FALSE),0))</f>
        <v/>
      </c>
      <c r="M20" s="34">
        <f>IF($J20="","",IFERROR($K20+$L20,0))</f>
        <v/>
      </c>
      <c r="N20" s="34">
        <f>IF($J20="","",IFERROR($J20+$M20,0))</f>
        <v/>
      </c>
    </row>
    <row r="21">
      <c r="A21" s="3" t="n"/>
      <c r="B21" s="30" t="n"/>
      <c r="C21" s="3" t="n"/>
      <c r="D21" s="21">
        <f>IF($C21="","",IFERROR(VLOOKUP($C21,'Budget'!$A$6:$C$105,2,FALSE),""))</f>
        <v/>
      </c>
      <c r="E21" s="21">
        <f>IF($C21="","",IFERROR(VLOOKUP($C21,'Budget'!$A$6:$C$105,3,FALSE),""))</f>
        <v/>
      </c>
      <c r="F21" s="16" t="n"/>
      <c r="G21" s="16" t="n"/>
      <c r="H21" s="3" t="n"/>
      <c r="I21" s="3" t="n"/>
      <c r="J21" s="33" t="n"/>
      <c r="K21" s="34">
        <f>IF($J21="","",IFERROR($J21*VLOOKUP($I21,'Paramètres'!$A$12:$C$14,2,FALSE),0))</f>
        <v/>
      </c>
      <c r="L21" s="34">
        <f>IF($J21="","",IFERROR($J21*VLOOKUP($I21,'Paramètres'!$A$12:$C$14,3,FALSE),0))</f>
        <v/>
      </c>
      <c r="M21" s="34">
        <f>IF($J21="","",IFERROR($K21+$L21,0))</f>
        <v/>
      </c>
      <c r="N21" s="34">
        <f>IF($J21="","",IFERROR($J21+$M21,0))</f>
        <v/>
      </c>
    </row>
    <row r="22">
      <c r="A22" s="3" t="n"/>
      <c r="B22" s="30" t="n"/>
      <c r="C22" s="3" t="n"/>
      <c r="D22" s="21">
        <f>IF($C22="","",IFERROR(VLOOKUP($C22,'Budget'!$A$6:$C$105,2,FALSE),""))</f>
        <v/>
      </c>
      <c r="E22" s="21">
        <f>IF($C22="","",IFERROR(VLOOKUP($C22,'Budget'!$A$6:$C$105,3,FALSE),""))</f>
        <v/>
      </c>
      <c r="F22" s="16" t="n"/>
      <c r="G22" s="16" t="n"/>
      <c r="H22" s="3" t="n"/>
      <c r="I22" s="3" t="n"/>
      <c r="J22" s="33" t="n"/>
      <c r="K22" s="34">
        <f>IF($J22="","",IFERROR($J22*VLOOKUP($I22,'Paramètres'!$A$12:$C$14,2,FALSE),0))</f>
        <v/>
      </c>
      <c r="L22" s="34">
        <f>IF($J22="","",IFERROR($J22*VLOOKUP($I22,'Paramètres'!$A$12:$C$14,3,FALSE),0))</f>
        <v/>
      </c>
      <c r="M22" s="34">
        <f>IF($J22="","",IFERROR($K22+$L22,0))</f>
        <v/>
      </c>
      <c r="N22" s="34">
        <f>IF($J22="","",IFERROR($J22+$M22,0))</f>
        <v/>
      </c>
    </row>
    <row r="23">
      <c r="A23" s="3" t="n"/>
      <c r="B23" s="30" t="n"/>
      <c r="C23" s="3" t="n"/>
      <c r="D23" s="21">
        <f>IF($C23="","",IFERROR(VLOOKUP($C23,'Budget'!$A$6:$C$105,2,FALSE),""))</f>
        <v/>
      </c>
      <c r="E23" s="21">
        <f>IF($C23="","",IFERROR(VLOOKUP($C23,'Budget'!$A$6:$C$105,3,FALSE),""))</f>
        <v/>
      </c>
      <c r="F23" s="16" t="n"/>
      <c r="G23" s="16" t="n"/>
      <c r="H23" s="3" t="n"/>
      <c r="I23" s="3" t="n"/>
      <c r="J23" s="33" t="n"/>
      <c r="K23" s="34">
        <f>IF($J23="","",IFERROR($J23*VLOOKUP($I23,'Paramètres'!$A$12:$C$14,2,FALSE),0))</f>
        <v/>
      </c>
      <c r="L23" s="34">
        <f>IF($J23="","",IFERROR($J23*VLOOKUP($I23,'Paramètres'!$A$12:$C$14,3,FALSE),0))</f>
        <v/>
      </c>
      <c r="M23" s="34">
        <f>IF($J23="","",IFERROR($K23+$L23,0))</f>
        <v/>
      </c>
      <c r="N23" s="34">
        <f>IF($J23="","",IFERROR($J23+$M23,0))</f>
        <v/>
      </c>
    </row>
    <row r="24">
      <c r="A24" s="3" t="n"/>
      <c r="B24" s="30" t="n"/>
      <c r="C24" s="3" t="n"/>
      <c r="D24" s="21">
        <f>IF($C24="","",IFERROR(VLOOKUP($C24,'Budget'!$A$6:$C$105,2,FALSE),""))</f>
        <v/>
      </c>
      <c r="E24" s="21">
        <f>IF($C24="","",IFERROR(VLOOKUP($C24,'Budget'!$A$6:$C$105,3,FALSE),""))</f>
        <v/>
      </c>
      <c r="F24" s="16" t="n"/>
      <c r="G24" s="16" t="n"/>
      <c r="H24" s="3" t="n"/>
      <c r="I24" s="3" t="n"/>
      <c r="J24" s="33" t="n"/>
      <c r="K24" s="34">
        <f>IF($J24="","",IFERROR($J24*VLOOKUP($I24,'Paramètres'!$A$12:$C$14,2,FALSE),0))</f>
        <v/>
      </c>
      <c r="L24" s="34">
        <f>IF($J24="","",IFERROR($J24*VLOOKUP($I24,'Paramètres'!$A$12:$C$14,3,FALSE),0))</f>
        <v/>
      </c>
      <c r="M24" s="34">
        <f>IF($J24="","",IFERROR($K24+$L24,0))</f>
        <v/>
      </c>
      <c r="N24" s="34">
        <f>IF($J24="","",IFERROR($J24+$M24,0))</f>
        <v/>
      </c>
    </row>
    <row r="25">
      <c r="A25" s="3" t="n"/>
      <c r="B25" s="30" t="n"/>
      <c r="C25" s="3" t="n"/>
      <c r="D25" s="21">
        <f>IF($C25="","",IFERROR(VLOOKUP($C25,'Budget'!$A$6:$C$105,2,FALSE),""))</f>
        <v/>
      </c>
      <c r="E25" s="21">
        <f>IF($C25="","",IFERROR(VLOOKUP($C25,'Budget'!$A$6:$C$105,3,FALSE),""))</f>
        <v/>
      </c>
      <c r="F25" s="16" t="n"/>
      <c r="G25" s="16" t="n"/>
      <c r="H25" s="3" t="n"/>
      <c r="I25" s="3" t="n"/>
      <c r="J25" s="33" t="n"/>
      <c r="K25" s="34">
        <f>IF($J25="","",IFERROR($J25*VLOOKUP($I25,'Paramètres'!$A$12:$C$14,2,FALSE),0))</f>
        <v/>
      </c>
      <c r="L25" s="34">
        <f>IF($J25="","",IFERROR($J25*VLOOKUP($I25,'Paramètres'!$A$12:$C$14,3,FALSE),0))</f>
        <v/>
      </c>
      <c r="M25" s="34">
        <f>IF($J25="","",IFERROR($K25+$L25,0))</f>
        <v/>
      </c>
      <c r="N25" s="34">
        <f>IF($J25="","",IFERROR($J25+$M25,0))</f>
        <v/>
      </c>
    </row>
    <row r="26">
      <c r="A26" s="3" t="n"/>
      <c r="B26" s="30" t="n"/>
      <c r="C26" s="3" t="n"/>
      <c r="D26" s="21">
        <f>IF($C26="","",IFERROR(VLOOKUP($C26,'Budget'!$A$6:$C$105,2,FALSE),""))</f>
        <v/>
      </c>
      <c r="E26" s="21">
        <f>IF($C26="","",IFERROR(VLOOKUP($C26,'Budget'!$A$6:$C$105,3,FALSE),""))</f>
        <v/>
      </c>
      <c r="F26" s="16" t="n"/>
      <c r="G26" s="16" t="n"/>
      <c r="H26" s="3" t="n"/>
      <c r="I26" s="3" t="n"/>
      <c r="J26" s="33" t="n"/>
      <c r="K26" s="34">
        <f>IF($J26="","",IFERROR($J26*VLOOKUP($I26,'Paramètres'!$A$12:$C$14,2,FALSE),0))</f>
        <v/>
      </c>
      <c r="L26" s="34">
        <f>IF($J26="","",IFERROR($J26*VLOOKUP($I26,'Paramètres'!$A$12:$C$14,3,FALSE),0))</f>
        <v/>
      </c>
      <c r="M26" s="34">
        <f>IF($J26="","",IFERROR($K26+$L26,0))</f>
        <v/>
      </c>
      <c r="N26" s="34">
        <f>IF($J26="","",IFERROR($J26+$M26,0))</f>
        <v/>
      </c>
    </row>
    <row r="27">
      <c r="A27" s="3" t="n"/>
      <c r="B27" s="30" t="n"/>
      <c r="C27" s="3" t="n"/>
      <c r="D27" s="21">
        <f>IF($C27="","",IFERROR(VLOOKUP($C27,'Budget'!$A$6:$C$105,2,FALSE),""))</f>
        <v/>
      </c>
      <c r="E27" s="21">
        <f>IF($C27="","",IFERROR(VLOOKUP($C27,'Budget'!$A$6:$C$105,3,FALSE),""))</f>
        <v/>
      </c>
      <c r="F27" s="16" t="n"/>
      <c r="G27" s="16" t="n"/>
      <c r="H27" s="3" t="n"/>
      <c r="I27" s="3" t="n"/>
      <c r="J27" s="33" t="n"/>
      <c r="K27" s="34">
        <f>IF($J27="","",IFERROR($J27*VLOOKUP($I27,'Paramètres'!$A$12:$C$14,2,FALSE),0))</f>
        <v/>
      </c>
      <c r="L27" s="34">
        <f>IF($J27="","",IFERROR($J27*VLOOKUP($I27,'Paramètres'!$A$12:$C$14,3,FALSE),0))</f>
        <v/>
      </c>
      <c r="M27" s="34">
        <f>IF($J27="","",IFERROR($K27+$L27,0))</f>
        <v/>
      </c>
      <c r="N27" s="34">
        <f>IF($J27="","",IFERROR($J27+$M27,0))</f>
        <v/>
      </c>
    </row>
    <row r="28">
      <c r="A28" s="3" t="n"/>
      <c r="B28" s="30" t="n"/>
      <c r="C28" s="3" t="n"/>
      <c r="D28" s="21">
        <f>IF($C28="","",IFERROR(VLOOKUP($C28,'Budget'!$A$6:$C$105,2,FALSE),""))</f>
        <v/>
      </c>
      <c r="E28" s="21">
        <f>IF($C28="","",IFERROR(VLOOKUP($C28,'Budget'!$A$6:$C$105,3,FALSE),""))</f>
        <v/>
      </c>
      <c r="F28" s="16" t="n"/>
      <c r="G28" s="16" t="n"/>
      <c r="H28" s="3" t="n"/>
      <c r="I28" s="3" t="n"/>
      <c r="J28" s="33" t="n"/>
      <c r="K28" s="34">
        <f>IF($J28="","",IFERROR($J28*VLOOKUP($I28,'Paramètres'!$A$12:$C$14,2,FALSE),0))</f>
        <v/>
      </c>
      <c r="L28" s="34">
        <f>IF($J28="","",IFERROR($J28*VLOOKUP($I28,'Paramètres'!$A$12:$C$14,3,FALSE),0))</f>
        <v/>
      </c>
      <c r="M28" s="34">
        <f>IF($J28="","",IFERROR($K28+$L28,0))</f>
        <v/>
      </c>
      <c r="N28" s="34">
        <f>IF($J28="","",IFERROR($J28+$M28,0))</f>
        <v/>
      </c>
    </row>
    <row r="29">
      <c r="A29" s="3" t="n"/>
      <c r="B29" s="30" t="n"/>
      <c r="C29" s="3" t="n"/>
      <c r="D29" s="21">
        <f>IF($C29="","",IFERROR(VLOOKUP($C29,'Budget'!$A$6:$C$105,2,FALSE),""))</f>
        <v/>
      </c>
      <c r="E29" s="21">
        <f>IF($C29="","",IFERROR(VLOOKUP($C29,'Budget'!$A$6:$C$105,3,FALSE),""))</f>
        <v/>
      </c>
      <c r="F29" s="16" t="n"/>
      <c r="G29" s="16" t="n"/>
      <c r="H29" s="3" t="n"/>
      <c r="I29" s="3" t="n"/>
      <c r="J29" s="33" t="n"/>
      <c r="K29" s="34">
        <f>IF($J29="","",IFERROR($J29*VLOOKUP($I29,'Paramètres'!$A$12:$C$14,2,FALSE),0))</f>
        <v/>
      </c>
      <c r="L29" s="34">
        <f>IF($J29="","",IFERROR($J29*VLOOKUP($I29,'Paramètres'!$A$12:$C$14,3,FALSE),0))</f>
        <v/>
      </c>
      <c r="M29" s="34">
        <f>IF($J29="","",IFERROR($K29+$L29,0))</f>
        <v/>
      </c>
      <c r="N29" s="34">
        <f>IF($J29="","",IFERROR($J29+$M29,0))</f>
        <v/>
      </c>
    </row>
    <row r="30">
      <c r="A30" s="3" t="n"/>
      <c r="B30" s="30" t="n"/>
      <c r="C30" s="3" t="n"/>
      <c r="D30" s="21">
        <f>IF($C30="","",IFERROR(VLOOKUP($C30,'Budget'!$A$6:$C$105,2,FALSE),""))</f>
        <v/>
      </c>
      <c r="E30" s="21">
        <f>IF($C30="","",IFERROR(VLOOKUP($C30,'Budget'!$A$6:$C$105,3,FALSE),""))</f>
        <v/>
      </c>
      <c r="F30" s="16" t="n"/>
      <c r="G30" s="16" t="n"/>
      <c r="H30" s="3" t="n"/>
      <c r="I30" s="3" t="n"/>
      <c r="J30" s="33" t="n"/>
      <c r="K30" s="34">
        <f>IF($J30="","",IFERROR($J30*VLOOKUP($I30,'Paramètres'!$A$12:$C$14,2,FALSE),0))</f>
        <v/>
      </c>
      <c r="L30" s="34">
        <f>IF($J30="","",IFERROR($J30*VLOOKUP($I30,'Paramètres'!$A$12:$C$14,3,FALSE),0))</f>
        <v/>
      </c>
      <c r="M30" s="34">
        <f>IF($J30="","",IFERROR($K30+$L30,0))</f>
        <v/>
      </c>
      <c r="N30" s="34">
        <f>IF($J30="","",IFERROR($J30+$M30,0))</f>
        <v/>
      </c>
    </row>
    <row r="31">
      <c r="A31" s="3" t="n"/>
      <c r="B31" s="30" t="n"/>
      <c r="C31" s="3" t="n"/>
      <c r="D31" s="21">
        <f>IF($C31="","",IFERROR(VLOOKUP($C31,'Budget'!$A$6:$C$105,2,FALSE),""))</f>
        <v/>
      </c>
      <c r="E31" s="21">
        <f>IF($C31="","",IFERROR(VLOOKUP($C31,'Budget'!$A$6:$C$105,3,FALSE),""))</f>
        <v/>
      </c>
      <c r="F31" s="16" t="n"/>
      <c r="G31" s="16" t="n"/>
      <c r="H31" s="3" t="n"/>
      <c r="I31" s="3" t="n"/>
      <c r="J31" s="33" t="n"/>
      <c r="K31" s="34">
        <f>IF($J31="","",IFERROR($J31*VLOOKUP($I31,'Paramètres'!$A$12:$C$14,2,FALSE),0))</f>
        <v/>
      </c>
      <c r="L31" s="34">
        <f>IF($J31="","",IFERROR($J31*VLOOKUP($I31,'Paramètres'!$A$12:$C$14,3,FALSE),0))</f>
        <v/>
      </c>
      <c r="M31" s="34">
        <f>IF($J31="","",IFERROR($K31+$L31,0))</f>
        <v/>
      </c>
      <c r="N31" s="34">
        <f>IF($J31="","",IFERROR($J31+$M31,0))</f>
        <v/>
      </c>
    </row>
    <row r="32">
      <c r="A32" s="3" t="n"/>
      <c r="B32" s="30" t="n"/>
      <c r="C32" s="3" t="n"/>
      <c r="D32" s="21">
        <f>IF($C32="","",IFERROR(VLOOKUP($C32,'Budget'!$A$6:$C$105,2,FALSE),""))</f>
        <v/>
      </c>
      <c r="E32" s="21">
        <f>IF($C32="","",IFERROR(VLOOKUP($C32,'Budget'!$A$6:$C$105,3,FALSE),""))</f>
        <v/>
      </c>
      <c r="F32" s="16" t="n"/>
      <c r="G32" s="16" t="n"/>
      <c r="H32" s="3" t="n"/>
      <c r="I32" s="3" t="n"/>
      <c r="J32" s="33" t="n"/>
      <c r="K32" s="34">
        <f>IF($J32="","",IFERROR($J32*VLOOKUP($I32,'Paramètres'!$A$12:$C$14,2,FALSE),0))</f>
        <v/>
      </c>
      <c r="L32" s="34">
        <f>IF($J32="","",IFERROR($J32*VLOOKUP($I32,'Paramètres'!$A$12:$C$14,3,FALSE),0))</f>
        <v/>
      </c>
      <c r="M32" s="34">
        <f>IF($J32="","",IFERROR($K32+$L32,0))</f>
        <v/>
      </c>
      <c r="N32" s="34">
        <f>IF($J32="","",IFERROR($J32+$M32,0))</f>
        <v/>
      </c>
    </row>
    <row r="33">
      <c r="A33" s="3" t="n"/>
      <c r="B33" s="30" t="n"/>
      <c r="C33" s="3" t="n"/>
      <c r="D33" s="21">
        <f>IF($C33="","",IFERROR(VLOOKUP($C33,'Budget'!$A$6:$C$105,2,FALSE),""))</f>
        <v/>
      </c>
      <c r="E33" s="21">
        <f>IF($C33="","",IFERROR(VLOOKUP($C33,'Budget'!$A$6:$C$105,3,FALSE),""))</f>
        <v/>
      </c>
      <c r="F33" s="16" t="n"/>
      <c r="G33" s="16" t="n"/>
      <c r="H33" s="3" t="n"/>
      <c r="I33" s="3" t="n"/>
      <c r="J33" s="33" t="n"/>
      <c r="K33" s="34">
        <f>IF($J33="","",IFERROR($J33*VLOOKUP($I33,'Paramètres'!$A$12:$C$14,2,FALSE),0))</f>
        <v/>
      </c>
      <c r="L33" s="34">
        <f>IF($J33="","",IFERROR($J33*VLOOKUP($I33,'Paramètres'!$A$12:$C$14,3,FALSE),0))</f>
        <v/>
      </c>
      <c r="M33" s="34">
        <f>IF($J33="","",IFERROR($K33+$L33,0))</f>
        <v/>
      </c>
      <c r="N33" s="34">
        <f>IF($J33="","",IFERROR($J33+$M33,0))</f>
        <v/>
      </c>
    </row>
    <row r="34">
      <c r="A34" s="3" t="n"/>
      <c r="B34" s="30" t="n"/>
      <c r="C34" s="3" t="n"/>
      <c r="D34" s="21">
        <f>IF($C34="","",IFERROR(VLOOKUP($C34,'Budget'!$A$6:$C$105,2,FALSE),""))</f>
        <v/>
      </c>
      <c r="E34" s="21">
        <f>IF($C34="","",IFERROR(VLOOKUP($C34,'Budget'!$A$6:$C$105,3,FALSE),""))</f>
        <v/>
      </c>
      <c r="F34" s="16" t="n"/>
      <c r="G34" s="16" t="n"/>
      <c r="H34" s="3" t="n"/>
      <c r="I34" s="3" t="n"/>
      <c r="J34" s="33" t="n"/>
      <c r="K34" s="34">
        <f>IF($J34="","",IFERROR($J34*VLOOKUP($I34,'Paramètres'!$A$12:$C$14,2,FALSE),0))</f>
        <v/>
      </c>
      <c r="L34" s="34">
        <f>IF($J34="","",IFERROR($J34*VLOOKUP($I34,'Paramètres'!$A$12:$C$14,3,FALSE),0))</f>
        <v/>
      </c>
      <c r="M34" s="34">
        <f>IF($J34="","",IFERROR($K34+$L34,0))</f>
        <v/>
      </c>
      <c r="N34" s="34">
        <f>IF($J34="","",IFERROR($J34+$M34,0))</f>
        <v/>
      </c>
    </row>
    <row r="35">
      <c r="A35" s="3" t="n"/>
      <c r="B35" s="30" t="n"/>
      <c r="C35" s="3" t="n"/>
      <c r="D35" s="21">
        <f>IF($C35="","",IFERROR(VLOOKUP($C35,'Budget'!$A$6:$C$105,2,FALSE),""))</f>
        <v/>
      </c>
      <c r="E35" s="21">
        <f>IF($C35="","",IFERROR(VLOOKUP($C35,'Budget'!$A$6:$C$105,3,FALSE),""))</f>
        <v/>
      </c>
      <c r="F35" s="16" t="n"/>
      <c r="G35" s="16" t="n"/>
      <c r="H35" s="3" t="n"/>
      <c r="I35" s="3" t="n"/>
      <c r="J35" s="33" t="n"/>
      <c r="K35" s="34">
        <f>IF($J35="","",IFERROR($J35*VLOOKUP($I35,'Paramètres'!$A$12:$C$14,2,FALSE),0))</f>
        <v/>
      </c>
      <c r="L35" s="34">
        <f>IF($J35="","",IFERROR($J35*VLOOKUP($I35,'Paramètres'!$A$12:$C$14,3,FALSE),0))</f>
        <v/>
      </c>
      <c r="M35" s="34">
        <f>IF($J35="","",IFERROR($K35+$L35,0))</f>
        <v/>
      </c>
      <c r="N35" s="34">
        <f>IF($J35="","",IFERROR($J35+$M35,0))</f>
        <v/>
      </c>
    </row>
    <row r="36">
      <c r="A36" s="3" t="n"/>
      <c r="B36" s="30" t="n"/>
      <c r="C36" s="3" t="n"/>
      <c r="D36" s="21">
        <f>IF($C36="","",IFERROR(VLOOKUP($C36,'Budget'!$A$6:$C$105,2,FALSE),""))</f>
        <v/>
      </c>
      <c r="E36" s="21">
        <f>IF($C36="","",IFERROR(VLOOKUP($C36,'Budget'!$A$6:$C$105,3,FALSE),""))</f>
        <v/>
      </c>
      <c r="F36" s="16" t="n"/>
      <c r="G36" s="16" t="n"/>
      <c r="H36" s="3" t="n"/>
      <c r="I36" s="3" t="n"/>
      <c r="J36" s="33" t="n"/>
      <c r="K36" s="34">
        <f>IF($J36="","",IFERROR($J36*VLOOKUP($I36,'Paramètres'!$A$12:$C$14,2,FALSE),0))</f>
        <v/>
      </c>
      <c r="L36" s="34">
        <f>IF($J36="","",IFERROR($J36*VLOOKUP($I36,'Paramètres'!$A$12:$C$14,3,FALSE),0))</f>
        <v/>
      </c>
      <c r="M36" s="34">
        <f>IF($J36="","",IFERROR($K36+$L36,0))</f>
        <v/>
      </c>
      <c r="N36" s="34">
        <f>IF($J36="","",IFERROR($J36+$M36,0))</f>
        <v/>
      </c>
    </row>
    <row r="37">
      <c r="A37" s="3" t="n"/>
      <c r="B37" s="30" t="n"/>
      <c r="C37" s="3" t="n"/>
      <c r="D37" s="21">
        <f>IF($C37="","",IFERROR(VLOOKUP($C37,'Budget'!$A$6:$C$105,2,FALSE),""))</f>
        <v/>
      </c>
      <c r="E37" s="21">
        <f>IF($C37="","",IFERROR(VLOOKUP($C37,'Budget'!$A$6:$C$105,3,FALSE),""))</f>
        <v/>
      </c>
      <c r="F37" s="16" t="n"/>
      <c r="G37" s="16" t="n"/>
      <c r="H37" s="3" t="n"/>
      <c r="I37" s="3" t="n"/>
      <c r="J37" s="33" t="n"/>
      <c r="K37" s="34">
        <f>IF($J37="","",IFERROR($J37*VLOOKUP($I37,'Paramètres'!$A$12:$C$14,2,FALSE),0))</f>
        <v/>
      </c>
      <c r="L37" s="34">
        <f>IF($J37="","",IFERROR($J37*VLOOKUP($I37,'Paramètres'!$A$12:$C$14,3,FALSE),0))</f>
        <v/>
      </c>
      <c r="M37" s="34">
        <f>IF($J37="","",IFERROR($K37+$L37,0))</f>
        <v/>
      </c>
      <c r="N37" s="34">
        <f>IF($J37="","",IFERROR($J37+$M37,0))</f>
        <v/>
      </c>
    </row>
    <row r="38">
      <c r="A38" s="3" t="n"/>
      <c r="B38" s="30" t="n"/>
      <c r="C38" s="3" t="n"/>
      <c r="D38" s="21">
        <f>IF($C38="","",IFERROR(VLOOKUP($C38,'Budget'!$A$6:$C$105,2,FALSE),""))</f>
        <v/>
      </c>
      <c r="E38" s="21">
        <f>IF($C38="","",IFERROR(VLOOKUP($C38,'Budget'!$A$6:$C$105,3,FALSE),""))</f>
        <v/>
      </c>
      <c r="F38" s="16" t="n"/>
      <c r="G38" s="16" t="n"/>
      <c r="H38" s="3" t="n"/>
      <c r="I38" s="3" t="n"/>
      <c r="J38" s="33" t="n"/>
      <c r="K38" s="34">
        <f>IF($J38="","",IFERROR($J38*VLOOKUP($I38,'Paramètres'!$A$12:$C$14,2,FALSE),0))</f>
        <v/>
      </c>
      <c r="L38" s="34">
        <f>IF($J38="","",IFERROR($J38*VLOOKUP($I38,'Paramètres'!$A$12:$C$14,3,FALSE),0))</f>
        <v/>
      </c>
      <c r="M38" s="34">
        <f>IF($J38="","",IFERROR($K38+$L38,0))</f>
        <v/>
      </c>
      <c r="N38" s="34">
        <f>IF($J38="","",IFERROR($J38+$M38,0))</f>
        <v/>
      </c>
    </row>
    <row r="39">
      <c r="A39" s="3" t="n"/>
      <c r="B39" s="30" t="n"/>
      <c r="C39" s="3" t="n"/>
      <c r="D39" s="21">
        <f>IF($C39="","",IFERROR(VLOOKUP($C39,'Budget'!$A$6:$C$105,2,FALSE),""))</f>
        <v/>
      </c>
      <c r="E39" s="21">
        <f>IF($C39="","",IFERROR(VLOOKUP($C39,'Budget'!$A$6:$C$105,3,FALSE),""))</f>
        <v/>
      </c>
      <c r="F39" s="16" t="n"/>
      <c r="G39" s="16" t="n"/>
      <c r="H39" s="3" t="n"/>
      <c r="I39" s="3" t="n"/>
      <c r="J39" s="33" t="n"/>
      <c r="K39" s="34">
        <f>IF($J39="","",IFERROR($J39*VLOOKUP($I39,'Paramètres'!$A$12:$C$14,2,FALSE),0))</f>
        <v/>
      </c>
      <c r="L39" s="34">
        <f>IF($J39="","",IFERROR($J39*VLOOKUP($I39,'Paramètres'!$A$12:$C$14,3,FALSE),0))</f>
        <v/>
      </c>
      <c r="M39" s="34">
        <f>IF($J39="","",IFERROR($K39+$L39,0))</f>
        <v/>
      </c>
      <c r="N39" s="34">
        <f>IF($J39="","",IFERROR($J39+$M39,0))</f>
        <v/>
      </c>
    </row>
    <row r="40">
      <c r="A40" s="3" t="n"/>
      <c r="B40" s="30" t="n"/>
      <c r="C40" s="3" t="n"/>
      <c r="D40" s="21">
        <f>IF($C40="","",IFERROR(VLOOKUP($C40,'Budget'!$A$6:$C$105,2,FALSE),""))</f>
        <v/>
      </c>
      <c r="E40" s="21">
        <f>IF($C40="","",IFERROR(VLOOKUP($C40,'Budget'!$A$6:$C$105,3,FALSE),""))</f>
        <v/>
      </c>
      <c r="F40" s="16" t="n"/>
      <c r="G40" s="16" t="n"/>
      <c r="H40" s="3" t="n"/>
      <c r="I40" s="3" t="n"/>
      <c r="J40" s="33" t="n"/>
      <c r="K40" s="34">
        <f>IF($J40="","",IFERROR($J40*VLOOKUP($I40,'Paramètres'!$A$12:$C$14,2,FALSE),0))</f>
        <v/>
      </c>
      <c r="L40" s="34">
        <f>IF($J40="","",IFERROR($J40*VLOOKUP($I40,'Paramètres'!$A$12:$C$14,3,FALSE),0))</f>
        <v/>
      </c>
      <c r="M40" s="34">
        <f>IF($J40="","",IFERROR($K40+$L40,0))</f>
        <v/>
      </c>
      <c r="N40" s="34">
        <f>IF($J40="","",IFERROR($J40+$M40,0))</f>
        <v/>
      </c>
    </row>
    <row r="41">
      <c r="A41" s="3" t="n"/>
      <c r="B41" s="30" t="n"/>
      <c r="C41" s="3" t="n"/>
      <c r="D41" s="21">
        <f>IF($C41="","",IFERROR(VLOOKUP($C41,'Budget'!$A$6:$C$105,2,FALSE),""))</f>
        <v/>
      </c>
      <c r="E41" s="21">
        <f>IF($C41="","",IFERROR(VLOOKUP($C41,'Budget'!$A$6:$C$105,3,FALSE),""))</f>
        <v/>
      </c>
      <c r="F41" s="16" t="n"/>
      <c r="G41" s="16" t="n"/>
      <c r="H41" s="3" t="n"/>
      <c r="I41" s="3" t="n"/>
      <c r="J41" s="33" t="n"/>
      <c r="K41" s="34">
        <f>IF($J41="","",IFERROR($J41*VLOOKUP($I41,'Paramètres'!$A$12:$C$14,2,FALSE),0))</f>
        <v/>
      </c>
      <c r="L41" s="34">
        <f>IF($J41="","",IFERROR($J41*VLOOKUP($I41,'Paramètres'!$A$12:$C$14,3,FALSE),0))</f>
        <v/>
      </c>
      <c r="M41" s="34">
        <f>IF($J41="","",IFERROR($K41+$L41,0))</f>
        <v/>
      </c>
      <c r="N41" s="34">
        <f>IF($J41="","",IFERROR($J41+$M41,0))</f>
        <v/>
      </c>
    </row>
    <row r="42">
      <c r="A42" s="3" t="n"/>
      <c r="B42" s="30" t="n"/>
      <c r="C42" s="3" t="n"/>
      <c r="D42" s="21">
        <f>IF($C42="","",IFERROR(VLOOKUP($C42,'Budget'!$A$6:$C$105,2,FALSE),""))</f>
        <v/>
      </c>
      <c r="E42" s="21">
        <f>IF($C42="","",IFERROR(VLOOKUP($C42,'Budget'!$A$6:$C$105,3,FALSE),""))</f>
        <v/>
      </c>
      <c r="F42" s="16" t="n"/>
      <c r="G42" s="16" t="n"/>
      <c r="H42" s="3" t="n"/>
      <c r="I42" s="3" t="n"/>
      <c r="J42" s="33" t="n"/>
      <c r="K42" s="34">
        <f>IF($J42="","",IFERROR($J42*VLOOKUP($I42,'Paramètres'!$A$12:$C$14,2,FALSE),0))</f>
        <v/>
      </c>
      <c r="L42" s="34">
        <f>IF($J42="","",IFERROR($J42*VLOOKUP($I42,'Paramètres'!$A$12:$C$14,3,FALSE),0))</f>
        <v/>
      </c>
      <c r="M42" s="34">
        <f>IF($J42="","",IFERROR($K42+$L42,0))</f>
        <v/>
      </c>
      <c r="N42" s="34">
        <f>IF($J42="","",IFERROR($J42+$M42,0))</f>
        <v/>
      </c>
    </row>
    <row r="43">
      <c r="A43" s="3" t="n"/>
      <c r="B43" s="30" t="n"/>
      <c r="C43" s="3" t="n"/>
      <c r="D43" s="21">
        <f>IF($C43="","",IFERROR(VLOOKUP($C43,'Budget'!$A$6:$C$105,2,FALSE),""))</f>
        <v/>
      </c>
      <c r="E43" s="21">
        <f>IF($C43="","",IFERROR(VLOOKUP($C43,'Budget'!$A$6:$C$105,3,FALSE),""))</f>
        <v/>
      </c>
      <c r="F43" s="16" t="n"/>
      <c r="G43" s="16" t="n"/>
      <c r="H43" s="3" t="n"/>
      <c r="I43" s="3" t="n"/>
      <c r="J43" s="33" t="n"/>
      <c r="K43" s="34">
        <f>IF($J43="","",IFERROR($J43*VLOOKUP($I43,'Paramètres'!$A$12:$C$14,2,FALSE),0))</f>
        <v/>
      </c>
      <c r="L43" s="34">
        <f>IF($J43="","",IFERROR($J43*VLOOKUP($I43,'Paramètres'!$A$12:$C$14,3,FALSE),0))</f>
        <v/>
      </c>
      <c r="M43" s="34">
        <f>IF($J43="","",IFERROR($K43+$L43,0))</f>
        <v/>
      </c>
      <c r="N43" s="34">
        <f>IF($J43="","",IFERROR($J43+$M43,0))</f>
        <v/>
      </c>
    </row>
    <row r="44">
      <c r="A44" s="3" t="n"/>
      <c r="B44" s="30" t="n"/>
      <c r="C44" s="3" t="n"/>
      <c r="D44" s="21">
        <f>IF($C44="","",IFERROR(VLOOKUP($C44,'Budget'!$A$6:$C$105,2,FALSE),""))</f>
        <v/>
      </c>
      <c r="E44" s="21">
        <f>IF($C44="","",IFERROR(VLOOKUP($C44,'Budget'!$A$6:$C$105,3,FALSE),""))</f>
        <v/>
      </c>
      <c r="F44" s="16" t="n"/>
      <c r="G44" s="16" t="n"/>
      <c r="H44" s="3" t="n"/>
      <c r="I44" s="3" t="n"/>
      <c r="J44" s="33" t="n"/>
      <c r="K44" s="34">
        <f>IF($J44="","",IFERROR($J44*VLOOKUP($I44,'Paramètres'!$A$12:$C$14,2,FALSE),0))</f>
        <v/>
      </c>
      <c r="L44" s="34">
        <f>IF($J44="","",IFERROR($J44*VLOOKUP($I44,'Paramètres'!$A$12:$C$14,3,FALSE),0))</f>
        <v/>
      </c>
      <c r="M44" s="34">
        <f>IF($J44="","",IFERROR($K44+$L44,0))</f>
        <v/>
      </c>
      <c r="N44" s="34">
        <f>IF($J44="","",IFERROR($J44+$M44,0))</f>
        <v/>
      </c>
    </row>
    <row r="45">
      <c r="A45" s="3" t="n"/>
      <c r="B45" s="30" t="n"/>
      <c r="C45" s="3" t="n"/>
      <c r="D45" s="21">
        <f>IF($C45="","",IFERROR(VLOOKUP($C45,'Budget'!$A$6:$C$105,2,FALSE),""))</f>
        <v/>
      </c>
      <c r="E45" s="21">
        <f>IF($C45="","",IFERROR(VLOOKUP($C45,'Budget'!$A$6:$C$105,3,FALSE),""))</f>
        <v/>
      </c>
      <c r="F45" s="16" t="n"/>
      <c r="G45" s="16" t="n"/>
      <c r="H45" s="3" t="n"/>
      <c r="I45" s="3" t="n"/>
      <c r="J45" s="33" t="n"/>
      <c r="K45" s="34">
        <f>IF($J45="","",IFERROR($J45*VLOOKUP($I45,'Paramètres'!$A$12:$C$14,2,FALSE),0))</f>
        <v/>
      </c>
      <c r="L45" s="34">
        <f>IF($J45="","",IFERROR($J45*VLOOKUP($I45,'Paramètres'!$A$12:$C$14,3,FALSE),0))</f>
        <v/>
      </c>
      <c r="M45" s="34">
        <f>IF($J45="","",IFERROR($K45+$L45,0))</f>
        <v/>
      </c>
      <c r="N45" s="34">
        <f>IF($J45="","",IFERROR($J45+$M45,0))</f>
        <v/>
      </c>
    </row>
    <row r="46">
      <c r="A46" s="3" t="n"/>
      <c r="B46" s="30" t="n"/>
      <c r="C46" s="3" t="n"/>
      <c r="D46" s="21">
        <f>IF($C46="","",IFERROR(VLOOKUP($C46,'Budget'!$A$6:$C$105,2,FALSE),""))</f>
        <v/>
      </c>
      <c r="E46" s="21">
        <f>IF($C46="","",IFERROR(VLOOKUP($C46,'Budget'!$A$6:$C$105,3,FALSE),""))</f>
        <v/>
      </c>
      <c r="F46" s="16" t="n"/>
      <c r="G46" s="16" t="n"/>
      <c r="H46" s="3" t="n"/>
      <c r="I46" s="3" t="n"/>
      <c r="J46" s="33" t="n"/>
      <c r="K46" s="34">
        <f>IF($J46="","",IFERROR($J46*VLOOKUP($I46,'Paramètres'!$A$12:$C$14,2,FALSE),0))</f>
        <v/>
      </c>
      <c r="L46" s="34">
        <f>IF($J46="","",IFERROR($J46*VLOOKUP($I46,'Paramètres'!$A$12:$C$14,3,FALSE),0))</f>
        <v/>
      </c>
      <c r="M46" s="34">
        <f>IF($J46="","",IFERROR($K46+$L46,0))</f>
        <v/>
      </c>
      <c r="N46" s="34">
        <f>IF($J46="","",IFERROR($J46+$M46,0))</f>
        <v/>
      </c>
    </row>
    <row r="47">
      <c r="A47" s="3" t="n"/>
      <c r="B47" s="30" t="n"/>
      <c r="C47" s="3" t="n"/>
      <c r="D47" s="21">
        <f>IF($C47="","",IFERROR(VLOOKUP($C47,'Budget'!$A$6:$C$105,2,FALSE),""))</f>
        <v/>
      </c>
      <c r="E47" s="21">
        <f>IF($C47="","",IFERROR(VLOOKUP($C47,'Budget'!$A$6:$C$105,3,FALSE),""))</f>
        <v/>
      </c>
      <c r="F47" s="16" t="n"/>
      <c r="G47" s="16" t="n"/>
      <c r="H47" s="3" t="n"/>
      <c r="I47" s="3" t="n"/>
      <c r="J47" s="33" t="n"/>
      <c r="K47" s="34">
        <f>IF($J47="","",IFERROR($J47*VLOOKUP($I47,'Paramètres'!$A$12:$C$14,2,FALSE),0))</f>
        <v/>
      </c>
      <c r="L47" s="34">
        <f>IF($J47="","",IFERROR($J47*VLOOKUP($I47,'Paramètres'!$A$12:$C$14,3,FALSE),0))</f>
        <v/>
      </c>
      <c r="M47" s="34">
        <f>IF($J47="","",IFERROR($K47+$L47,0))</f>
        <v/>
      </c>
      <c r="N47" s="34">
        <f>IF($J47="","",IFERROR($J47+$M47,0))</f>
        <v/>
      </c>
    </row>
    <row r="48">
      <c r="A48" s="3" t="n"/>
      <c r="B48" s="30" t="n"/>
      <c r="C48" s="3" t="n"/>
      <c r="D48" s="21">
        <f>IF($C48="","",IFERROR(VLOOKUP($C48,'Budget'!$A$6:$C$105,2,FALSE),""))</f>
        <v/>
      </c>
      <c r="E48" s="21">
        <f>IF($C48="","",IFERROR(VLOOKUP($C48,'Budget'!$A$6:$C$105,3,FALSE),""))</f>
        <v/>
      </c>
      <c r="F48" s="16" t="n"/>
      <c r="G48" s="16" t="n"/>
      <c r="H48" s="3" t="n"/>
      <c r="I48" s="3" t="n"/>
      <c r="J48" s="33" t="n"/>
      <c r="K48" s="34">
        <f>IF($J48="","",IFERROR($J48*VLOOKUP($I48,'Paramètres'!$A$12:$C$14,2,FALSE),0))</f>
        <v/>
      </c>
      <c r="L48" s="34">
        <f>IF($J48="","",IFERROR($J48*VLOOKUP($I48,'Paramètres'!$A$12:$C$14,3,FALSE),0))</f>
        <v/>
      </c>
      <c r="M48" s="34">
        <f>IF($J48="","",IFERROR($K48+$L48,0))</f>
        <v/>
      </c>
      <c r="N48" s="34">
        <f>IF($J48="","",IFERROR($J48+$M48,0))</f>
        <v/>
      </c>
    </row>
    <row r="49">
      <c r="A49" s="3" t="n"/>
      <c r="B49" s="30" t="n"/>
      <c r="C49" s="3" t="n"/>
      <c r="D49" s="21">
        <f>IF($C49="","",IFERROR(VLOOKUP($C49,'Budget'!$A$6:$C$105,2,FALSE),""))</f>
        <v/>
      </c>
      <c r="E49" s="21">
        <f>IF($C49="","",IFERROR(VLOOKUP($C49,'Budget'!$A$6:$C$105,3,FALSE),""))</f>
        <v/>
      </c>
      <c r="F49" s="16" t="n"/>
      <c r="G49" s="16" t="n"/>
      <c r="H49" s="3" t="n"/>
      <c r="I49" s="3" t="n"/>
      <c r="J49" s="33" t="n"/>
      <c r="K49" s="34">
        <f>IF($J49="","",IFERROR($J49*VLOOKUP($I49,'Paramètres'!$A$12:$C$14,2,FALSE),0))</f>
        <v/>
      </c>
      <c r="L49" s="34">
        <f>IF($J49="","",IFERROR($J49*VLOOKUP($I49,'Paramètres'!$A$12:$C$14,3,FALSE),0))</f>
        <v/>
      </c>
      <c r="M49" s="34">
        <f>IF($J49="","",IFERROR($K49+$L49,0))</f>
        <v/>
      </c>
      <c r="N49" s="34">
        <f>IF($J49="","",IFERROR($J49+$M49,0))</f>
        <v/>
      </c>
    </row>
    <row r="50">
      <c r="A50" s="3" t="n"/>
      <c r="B50" s="30" t="n"/>
      <c r="C50" s="3" t="n"/>
      <c r="D50" s="21">
        <f>IF($C50="","",IFERROR(VLOOKUP($C50,'Budget'!$A$6:$C$105,2,FALSE),""))</f>
        <v/>
      </c>
      <c r="E50" s="21">
        <f>IF($C50="","",IFERROR(VLOOKUP($C50,'Budget'!$A$6:$C$105,3,FALSE),""))</f>
        <v/>
      </c>
      <c r="F50" s="16" t="n"/>
      <c r="G50" s="16" t="n"/>
      <c r="H50" s="3" t="n"/>
      <c r="I50" s="3" t="n"/>
      <c r="J50" s="33" t="n"/>
      <c r="K50" s="34">
        <f>IF($J50="","",IFERROR($J50*VLOOKUP($I50,'Paramètres'!$A$12:$C$14,2,FALSE),0))</f>
        <v/>
      </c>
      <c r="L50" s="34">
        <f>IF($J50="","",IFERROR($J50*VLOOKUP($I50,'Paramètres'!$A$12:$C$14,3,FALSE),0))</f>
        <v/>
      </c>
      <c r="M50" s="34">
        <f>IF($J50="","",IFERROR($K50+$L50,0))</f>
        <v/>
      </c>
      <c r="N50" s="34">
        <f>IF($J50="","",IFERROR($J50+$M50,0))</f>
        <v/>
      </c>
    </row>
    <row r="51">
      <c r="A51" s="3" t="n"/>
      <c r="B51" s="30" t="n"/>
      <c r="C51" s="3" t="n"/>
      <c r="D51" s="21">
        <f>IF($C51="","",IFERROR(VLOOKUP($C51,'Budget'!$A$6:$C$105,2,FALSE),""))</f>
        <v/>
      </c>
      <c r="E51" s="21">
        <f>IF($C51="","",IFERROR(VLOOKUP($C51,'Budget'!$A$6:$C$105,3,FALSE),""))</f>
        <v/>
      </c>
      <c r="F51" s="16" t="n"/>
      <c r="G51" s="16" t="n"/>
      <c r="H51" s="3" t="n"/>
      <c r="I51" s="3" t="n"/>
      <c r="J51" s="33" t="n"/>
      <c r="K51" s="34">
        <f>IF($J51="","",IFERROR($J51*VLOOKUP($I51,'Paramètres'!$A$12:$C$14,2,FALSE),0))</f>
        <v/>
      </c>
      <c r="L51" s="34">
        <f>IF($J51="","",IFERROR($J51*VLOOKUP($I51,'Paramètres'!$A$12:$C$14,3,FALSE),0))</f>
        <v/>
      </c>
      <c r="M51" s="34">
        <f>IF($J51="","",IFERROR($K51+$L51,0))</f>
        <v/>
      </c>
      <c r="N51" s="34">
        <f>IF($J51="","",IFERROR($J51+$M51,0))</f>
        <v/>
      </c>
    </row>
    <row r="52">
      <c r="A52" s="3" t="n"/>
      <c r="B52" s="30" t="n"/>
      <c r="C52" s="3" t="n"/>
      <c r="D52" s="21">
        <f>IF($C52="","",IFERROR(VLOOKUP($C52,'Budget'!$A$6:$C$105,2,FALSE),""))</f>
        <v/>
      </c>
      <c r="E52" s="21">
        <f>IF($C52="","",IFERROR(VLOOKUP($C52,'Budget'!$A$6:$C$105,3,FALSE),""))</f>
        <v/>
      </c>
      <c r="F52" s="16" t="n"/>
      <c r="G52" s="16" t="n"/>
      <c r="H52" s="3" t="n"/>
      <c r="I52" s="3" t="n"/>
      <c r="J52" s="33" t="n"/>
      <c r="K52" s="34">
        <f>IF($J52="","",IFERROR($J52*VLOOKUP($I52,'Paramètres'!$A$12:$C$14,2,FALSE),0))</f>
        <v/>
      </c>
      <c r="L52" s="34">
        <f>IF($J52="","",IFERROR($J52*VLOOKUP($I52,'Paramètres'!$A$12:$C$14,3,FALSE),0))</f>
        <v/>
      </c>
      <c r="M52" s="34">
        <f>IF($J52="","",IFERROR($K52+$L52,0))</f>
        <v/>
      </c>
      <c r="N52" s="34">
        <f>IF($J52="","",IFERROR($J52+$M52,0))</f>
        <v/>
      </c>
    </row>
    <row r="53">
      <c r="A53" s="3" t="n"/>
      <c r="B53" s="30" t="n"/>
      <c r="C53" s="3" t="n"/>
      <c r="D53" s="21">
        <f>IF($C53="","",IFERROR(VLOOKUP($C53,'Budget'!$A$6:$C$105,2,FALSE),""))</f>
        <v/>
      </c>
      <c r="E53" s="21">
        <f>IF($C53="","",IFERROR(VLOOKUP($C53,'Budget'!$A$6:$C$105,3,FALSE),""))</f>
        <v/>
      </c>
      <c r="F53" s="16" t="n"/>
      <c r="G53" s="16" t="n"/>
      <c r="H53" s="3" t="n"/>
      <c r="I53" s="3" t="n"/>
      <c r="J53" s="33" t="n"/>
      <c r="K53" s="34">
        <f>IF($J53="","",IFERROR($J53*VLOOKUP($I53,'Paramètres'!$A$12:$C$14,2,FALSE),0))</f>
        <v/>
      </c>
      <c r="L53" s="34">
        <f>IF($J53="","",IFERROR($J53*VLOOKUP($I53,'Paramètres'!$A$12:$C$14,3,FALSE),0))</f>
        <v/>
      </c>
      <c r="M53" s="34">
        <f>IF($J53="","",IFERROR($K53+$L53,0))</f>
        <v/>
      </c>
      <c r="N53" s="34">
        <f>IF($J53="","",IFERROR($J53+$M53,0))</f>
        <v/>
      </c>
    </row>
    <row r="54">
      <c r="A54" s="3" t="n"/>
      <c r="B54" s="30" t="n"/>
      <c r="C54" s="3" t="n"/>
      <c r="D54" s="21">
        <f>IF($C54="","",IFERROR(VLOOKUP($C54,'Budget'!$A$6:$C$105,2,FALSE),""))</f>
        <v/>
      </c>
      <c r="E54" s="21">
        <f>IF($C54="","",IFERROR(VLOOKUP($C54,'Budget'!$A$6:$C$105,3,FALSE),""))</f>
        <v/>
      </c>
      <c r="F54" s="16" t="n"/>
      <c r="G54" s="16" t="n"/>
      <c r="H54" s="3" t="n"/>
      <c r="I54" s="3" t="n"/>
      <c r="J54" s="33" t="n"/>
      <c r="K54" s="34">
        <f>IF($J54="","",IFERROR($J54*VLOOKUP($I54,'Paramètres'!$A$12:$C$14,2,FALSE),0))</f>
        <v/>
      </c>
      <c r="L54" s="34">
        <f>IF($J54="","",IFERROR($J54*VLOOKUP($I54,'Paramètres'!$A$12:$C$14,3,FALSE),0))</f>
        <v/>
      </c>
      <c r="M54" s="34">
        <f>IF($J54="","",IFERROR($K54+$L54,0))</f>
        <v/>
      </c>
      <c r="N54" s="34">
        <f>IF($J54="","",IFERROR($J54+$M54,0))</f>
        <v/>
      </c>
    </row>
    <row r="55">
      <c r="A55" s="3" t="n"/>
      <c r="B55" s="30" t="n"/>
      <c r="C55" s="3" t="n"/>
      <c r="D55" s="21">
        <f>IF($C55="","",IFERROR(VLOOKUP($C55,'Budget'!$A$6:$C$105,2,FALSE),""))</f>
        <v/>
      </c>
      <c r="E55" s="21">
        <f>IF($C55="","",IFERROR(VLOOKUP($C55,'Budget'!$A$6:$C$105,3,FALSE),""))</f>
        <v/>
      </c>
      <c r="F55" s="16" t="n"/>
      <c r="G55" s="16" t="n"/>
      <c r="H55" s="3" t="n"/>
      <c r="I55" s="3" t="n"/>
      <c r="J55" s="33" t="n"/>
      <c r="K55" s="34">
        <f>IF($J55="","",IFERROR($J55*VLOOKUP($I55,'Paramètres'!$A$12:$C$14,2,FALSE),0))</f>
        <v/>
      </c>
      <c r="L55" s="34">
        <f>IF($J55="","",IFERROR($J55*VLOOKUP($I55,'Paramètres'!$A$12:$C$14,3,FALSE),0))</f>
        <v/>
      </c>
      <c r="M55" s="34">
        <f>IF($J55="","",IFERROR($K55+$L55,0))</f>
        <v/>
      </c>
      <c r="N55" s="34">
        <f>IF($J55="","",IFERROR($J55+$M55,0))</f>
        <v/>
      </c>
    </row>
    <row r="56">
      <c r="A56" s="3" t="n"/>
      <c r="B56" s="30" t="n"/>
      <c r="C56" s="3" t="n"/>
      <c r="D56" s="21">
        <f>IF($C56="","",IFERROR(VLOOKUP($C56,'Budget'!$A$6:$C$105,2,FALSE),""))</f>
        <v/>
      </c>
      <c r="E56" s="21">
        <f>IF($C56="","",IFERROR(VLOOKUP($C56,'Budget'!$A$6:$C$105,3,FALSE),""))</f>
        <v/>
      </c>
      <c r="F56" s="16" t="n"/>
      <c r="G56" s="16" t="n"/>
      <c r="H56" s="3" t="n"/>
      <c r="I56" s="3" t="n"/>
      <c r="J56" s="33" t="n"/>
      <c r="K56" s="34">
        <f>IF($J56="","",IFERROR($J56*VLOOKUP($I56,'Paramètres'!$A$12:$C$14,2,FALSE),0))</f>
        <v/>
      </c>
      <c r="L56" s="34">
        <f>IF($J56="","",IFERROR($J56*VLOOKUP($I56,'Paramètres'!$A$12:$C$14,3,FALSE),0))</f>
        <v/>
      </c>
      <c r="M56" s="34">
        <f>IF($J56="","",IFERROR($K56+$L56,0))</f>
        <v/>
      </c>
      <c r="N56" s="34">
        <f>IF($J56="","",IFERROR($J56+$M56,0))</f>
        <v/>
      </c>
    </row>
    <row r="57">
      <c r="A57" s="3" t="n"/>
      <c r="B57" s="30" t="n"/>
      <c r="C57" s="3" t="n"/>
      <c r="D57" s="21">
        <f>IF($C57="","",IFERROR(VLOOKUP($C57,'Budget'!$A$6:$C$105,2,FALSE),""))</f>
        <v/>
      </c>
      <c r="E57" s="21">
        <f>IF($C57="","",IFERROR(VLOOKUP($C57,'Budget'!$A$6:$C$105,3,FALSE),""))</f>
        <v/>
      </c>
      <c r="F57" s="16" t="n"/>
      <c r="G57" s="16" t="n"/>
      <c r="H57" s="3" t="n"/>
      <c r="I57" s="3" t="n"/>
      <c r="J57" s="33" t="n"/>
      <c r="K57" s="34">
        <f>IF($J57="","",IFERROR($J57*VLOOKUP($I57,'Paramètres'!$A$12:$C$14,2,FALSE),0))</f>
        <v/>
      </c>
      <c r="L57" s="34">
        <f>IF($J57="","",IFERROR($J57*VLOOKUP($I57,'Paramètres'!$A$12:$C$14,3,FALSE),0))</f>
        <v/>
      </c>
      <c r="M57" s="34">
        <f>IF($J57="","",IFERROR($K57+$L57,0))</f>
        <v/>
      </c>
      <c r="N57" s="34">
        <f>IF($J57="","",IFERROR($J57+$M57,0))</f>
        <v/>
      </c>
    </row>
    <row r="58">
      <c r="A58" s="3" t="n"/>
      <c r="B58" s="30" t="n"/>
      <c r="C58" s="3" t="n"/>
      <c r="D58" s="21">
        <f>IF($C58="","",IFERROR(VLOOKUP($C58,'Budget'!$A$6:$C$105,2,FALSE),""))</f>
        <v/>
      </c>
      <c r="E58" s="21">
        <f>IF($C58="","",IFERROR(VLOOKUP($C58,'Budget'!$A$6:$C$105,3,FALSE),""))</f>
        <v/>
      </c>
      <c r="F58" s="16" t="n"/>
      <c r="G58" s="16" t="n"/>
      <c r="H58" s="3" t="n"/>
      <c r="I58" s="3" t="n"/>
      <c r="J58" s="33" t="n"/>
      <c r="K58" s="34">
        <f>IF($J58="","",IFERROR($J58*VLOOKUP($I58,'Paramètres'!$A$12:$C$14,2,FALSE),0))</f>
        <v/>
      </c>
      <c r="L58" s="34">
        <f>IF($J58="","",IFERROR($J58*VLOOKUP($I58,'Paramètres'!$A$12:$C$14,3,FALSE),0))</f>
        <v/>
      </c>
      <c r="M58" s="34">
        <f>IF($J58="","",IFERROR($K58+$L58,0))</f>
        <v/>
      </c>
      <c r="N58" s="34">
        <f>IF($J58="","",IFERROR($J58+$M58,0))</f>
        <v/>
      </c>
    </row>
    <row r="59">
      <c r="A59" s="3" t="n"/>
      <c r="B59" s="30" t="n"/>
      <c r="C59" s="3" t="n"/>
      <c r="D59" s="21">
        <f>IF($C59="","",IFERROR(VLOOKUP($C59,'Budget'!$A$6:$C$105,2,FALSE),""))</f>
        <v/>
      </c>
      <c r="E59" s="21">
        <f>IF($C59="","",IFERROR(VLOOKUP($C59,'Budget'!$A$6:$C$105,3,FALSE),""))</f>
        <v/>
      </c>
      <c r="F59" s="16" t="n"/>
      <c r="G59" s="16" t="n"/>
      <c r="H59" s="3" t="n"/>
      <c r="I59" s="3" t="n"/>
      <c r="J59" s="33" t="n"/>
      <c r="K59" s="34">
        <f>IF($J59="","",IFERROR($J59*VLOOKUP($I59,'Paramètres'!$A$12:$C$14,2,FALSE),0))</f>
        <v/>
      </c>
      <c r="L59" s="34">
        <f>IF($J59="","",IFERROR($J59*VLOOKUP($I59,'Paramètres'!$A$12:$C$14,3,FALSE),0))</f>
        <v/>
      </c>
      <c r="M59" s="34">
        <f>IF($J59="","",IFERROR($K59+$L59,0))</f>
        <v/>
      </c>
      <c r="N59" s="34">
        <f>IF($J59="","",IFERROR($J59+$M59,0))</f>
        <v/>
      </c>
    </row>
    <row r="60">
      <c r="A60" s="3" t="n"/>
      <c r="B60" s="30" t="n"/>
      <c r="C60" s="3" t="n"/>
      <c r="D60" s="21">
        <f>IF($C60="","",IFERROR(VLOOKUP($C60,'Budget'!$A$6:$C$105,2,FALSE),""))</f>
        <v/>
      </c>
      <c r="E60" s="21">
        <f>IF($C60="","",IFERROR(VLOOKUP($C60,'Budget'!$A$6:$C$105,3,FALSE),""))</f>
        <v/>
      </c>
      <c r="F60" s="16" t="n"/>
      <c r="G60" s="16" t="n"/>
      <c r="H60" s="3" t="n"/>
      <c r="I60" s="3" t="n"/>
      <c r="J60" s="33" t="n"/>
      <c r="K60" s="34">
        <f>IF($J60="","",IFERROR($J60*VLOOKUP($I60,'Paramètres'!$A$12:$C$14,2,FALSE),0))</f>
        <v/>
      </c>
      <c r="L60" s="34">
        <f>IF($J60="","",IFERROR($J60*VLOOKUP($I60,'Paramètres'!$A$12:$C$14,3,FALSE),0))</f>
        <v/>
      </c>
      <c r="M60" s="34">
        <f>IF($J60="","",IFERROR($K60+$L60,0))</f>
        <v/>
      </c>
      <c r="N60" s="34">
        <f>IF($J60="","",IFERROR($J60+$M60,0))</f>
        <v/>
      </c>
    </row>
    <row r="61">
      <c r="A61" s="3" t="n"/>
      <c r="B61" s="30" t="n"/>
      <c r="C61" s="3" t="n"/>
      <c r="D61" s="21">
        <f>IF($C61="","",IFERROR(VLOOKUP($C61,'Budget'!$A$6:$C$105,2,FALSE),""))</f>
        <v/>
      </c>
      <c r="E61" s="21">
        <f>IF($C61="","",IFERROR(VLOOKUP($C61,'Budget'!$A$6:$C$105,3,FALSE),""))</f>
        <v/>
      </c>
      <c r="F61" s="16" t="n"/>
      <c r="G61" s="16" t="n"/>
      <c r="H61" s="3" t="n"/>
      <c r="I61" s="3" t="n"/>
      <c r="J61" s="33" t="n"/>
      <c r="K61" s="34">
        <f>IF($J61="","",IFERROR($J61*VLOOKUP($I61,'Paramètres'!$A$12:$C$14,2,FALSE),0))</f>
        <v/>
      </c>
      <c r="L61" s="34">
        <f>IF($J61="","",IFERROR($J61*VLOOKUP($I61,'Paramètres'!$A$12:$C$14,3,FALSE),0))</f>
        <v/>
      </c>
      <c r="M61" s="34">
        <f>IF($J61="","",IFERROR($K61+$L61,0))</f>
        <v/>
      </c>
      <c r="N61" s="34">
        <f>IF($J61="","",IFERROR($J61+$M61,0))</f>
        <v/>
      </c>
    </row>
    <row r="62">
      <c r="A62" s="3" t="n"/>
      <c r="B62" s="30" t="n"/>
      <c r="C62" s="3" t="n"/>
      <c r="D62" s="21">
        <f>IF($C62="","",IFERROR(VLOOKUP($C62,'Budget'!$A$6:$C$105,2,FALSE),""))</f>
        <v/>
      </c>
      <c r="E62" s="21">
        <f>IF($C62="","",IFERROR(VLOOKUP($C62,'Budget'!$A$6:$C$105,3,FALSE),""))</f>
        <v/>
      </c>
      <c r="F62" s="16" t="n"/>
      <c r="G62" s="16" t="n"/>
      <c r="H62" s="3" t="n"/>
      <c r="I62" s="3" t="n"/>
      <c r="J62" s="33" t="n"/>
      <c r="K62" s="34">
        <f>IF($J62="","",IFERROR($J62*VLOOKUP($I62,'Paramètres'!$A$12:$C$14,2,FALSE),0))</f>
        <v/>
      </c>
      <c r="L62" s="34">
        <f>IF($J62="","",IFERROR($J62*VLOOKUP($I62,'Paramètres'!$A$12:$C$14,3,FALSE),0))</f>
        <v/>
      </c>
      <c r="M62" s="34">
        <f>IF($J62="","",IFERROR($K62+$L62,0))</f>
        <v/>
      </c>
      <c r="N62" s="34">
        <f>IF($J62="","",IFERROR($J62+$M62,0))</f>
        <v/>
      </c>
    </row>
    <row r="63">
      <c r="A63" s="3" t="n"/>
      <c r="B63" s="30" t="n"/>
      <c r="C63" s="3" t="n"/>
      <c r="D63" s="21">
        <f>IF($C63="","",IFERROR(VLOOKUP($C63,'Budget'!$A$6:$C$105,2,FALSE),""))</f>
        <v/>
      </c>
      <c r="E63" s="21">
        <f>IF($C63="","",IFERROR(VLOOKUP($C63,'Budget'!$A$6:$C$105,3,FALSE),""))</f>
        <v/>
      </c>
      <c r="F63" s="16" t="n"/>
      <c r="G63" s="16" t="n"/>
      <c r="H63" s="3" t="n"/>
      <c r="I63" s="3" t="n"/>
      <c r="J63" s="33" t="n"/>
      <c r="K63" s="34">
        <f>IF($J63="","",IFERROR($J63*VLOOKUP($I63,'Paramètres'!$A$12:$C$14,2,FALSE),0))</f>
        <v/>
      </c>
      <c r="L63" s="34">
        <f>IF($J63="","",IFERROR($J63*VLOOKUP($I63,'Paramètres'!$A$12:$C$14,3,FALSE),0))</f>
        <v/>
      </c>
      <c r="M63" s="34">
        <f>IF($J63="","",IFERROR($K63+$L63,0))</f>
        <v/>
      </c>
      <c r="N63" s="34">
        <f>IF($J63="","",IFERROR($J63+$M63,0))</f>
        <v/>
      </c>
    </row>
    <row r="64">
      <c r="A64" s="3" t="n"/>
      <c r="B64" s="30" t="n"/>
      <c r="C64" s="3" t="n"/>
      <c r="D64" s="21">
        <f>IF($C64="","",IFERROR(VLOOKUP($C64,'Budget'!$A$6:$C$105,2,FALSE),""))</f>
        <v/>
      </c>
      <c r="E64" s="21">
        <f>IF($C64="","",IFERROR(VLOOKUP($C64,'Budget'!$A$6:$C$105,3,FALSE),""))</f>
        <v/>
      </c>
      <c r="F64" s="16" t="n"/>
      <c r="G64" s="16" t="n"/>
      <c r="H64" s="3" t="n"/>
      <c r="I64" s="3" t="n"/>
      <c r="J64" s="33" t="n"/>
      <c r="K64" s="34">
        <f>IF($J64="","",IFERROR($J64*VLOOKUP($I64,'Paramètres'!$A$12:$C$14,2,FALSE),0))</f>
        <v/>
      </c>
      <c r="L64" s="34">
        <f>IF($J64="","",IFERROR($J64*VLOOKUP($I64,'Paramètres'!$A$12:$C$14,3,FALSE),0))</f>
        <v/>
      </c>
      <c r="M64" s="34">
        <f>IF($J64="","",IFERROR($K64+$L64,0))</f>
        <v/>
      </c>
      <c r="N64" s="34">
        <f>IF($J64="","",IFERROR($J64+$M64,0))</f>
        <v/>
      </c>
    </row>
    <row r="65">
      <c r="A65" s="3" t="n"/>
      <c r="B65" s="30" t="n"/>
      <c r="C65" s="3" t="n"/>
      <c r="D65" s="21">
        <f>IF($C65="","",IFERROR(VLOOKUP($C65,'Budget'!$A$6:$C$105,2,FALSE),""))</f>
        <v/>
      </c>
      <c r="E65" s="21">
        <f>IF($C65="","",IFERROR(VLOOKUP($C65,'Budget'!$A$6:$C$105,3,FALSE),""))</f>
        <v/>
      </c>
      <c r="F65" s="16" t="n"/>
      <c r="G65" s="16" t="n"/>
      <c r="H65" s="3" t="n"/>
      <c r="I65" s="3" t="n"/>
      <c r="J65" s="33" t="n"/>
      <c r="K65" s="34">
        <f>IF($J65="","",IFERROR($J65*VLOOKUP($I65,'Paramètres'!$A$12:$C$14,2,FALSE),0))</f>
        <v/>
      </c>
      <c r="L65" s="34">
        <f>IF($J65="","",IFERROR($J65*VLOOKUP($I65,'Paramètres'!$A$12:$C$14,3,FALSE),0))</f>
        <v/>
      </c>
      <c r="M65" s="34">
        <f>IF($J65="","",IFERROR($K65+$L65,0))</f>
        <v/>
      </c>
      <c r="N65" s="34">
        <f>IF($J65="","",IFERROR($J65+$M65,0))</f>
        <v/>
      </c>
    </row>
    <row r="66">
      <c r="A66" s="3" t="n"/>
      <c r="B66" s="30" t="n"/>
      <c r="C66" s="3" t="n"/>
      <c r="D66" s="21">
        <f>IF($C66="","",IFERROR(VLOOKUP($C66,'Budget'!$A$6:$C$105,2,FALSE),""))</f>
        <v/>
      </c>
      <c r="E66" s="21">
        <f>IF($C66="","",IFERROR(VLOOKUP($C66,'Budget'!$A$6:$C$105,3,FALSE),""))</f>
        <v/>
      </c>
      <c r="F66" s="16" t="n"/>
      <c r="G66" s="16" t="n"/>
      <c r="H66" s="3" t="n"/>
      <c r="I66" s="3" t="n"/>
      <c r="J66" s="33" t="n"/>
      <c r="K66" s="34">
        <f>IF($J66="","",IFERROR($J66*VLOOKUP($I66,'Paramètres'!$A$12:$C$14,2,FALSE),0))</f>
        <v/>
      </c>
      <c r="L66" s="34">
        <f>IF($J66="","",IFERROR($J66*VLOOKUP($I66,'Paramètres'!$A$12:$C$14,3,FALSE),0))</f>
        <v/>
      </c>
      <c r="M66" s="34">
        <f>IF($J66="","",IFERROR($K66+$L66,0))</f>
        <v/>
      </c>
      <c r="N66" s="34">
        <f>IF($J66="","",IFERROR($J66+$M66,0))</f>
        <v/>
      </c>
    </row>
    <row r="67">
      <c r="A67" s="3" t="n"/>
      <c r="B67" s="30" t="n"/>
      <c r="C67" s="3" t="n"/>
      <c r="D67" s="21">
        <f>IF($C67="","",IFERROR(VLOOKUP($C67,'Budget'!$A$6:$C$105,2,FALSE),""))</f>
        <v/>
      </c>
      <c r="E67" s="21">
        <f>IF($C67="","",IFERROR(VLOOKUP($C67,'Budget'!$A$6:$C$105,3,FALSE),""))</f>
        <v/>
      </c>
      <c r="F67" s="16" t="n"/>
      <c r="G67" s="16" t="n"/>
      <c r="H67" s="3" t="n"/>
      <c r="I67" s="3" t="n"/>
      <c r="J67" s="33" t="n"/>
      <c r="K67" s="34">
        <f>IF($J67="","",IFERROR($J67*VLOOKUP($I67,'Paramètres'!$A$12:$C$14,2,FALSE),0))</f>
        <v/>
      </c>
      <c r="L67" s="34">
        <f>IF($J67="","",IFERROR($J67*VLOOKUP($I67,'Paramètres'!$A$12:$C$14,3,FALSE),0))</f>
        <v/>
      </c>
      <c r="M67" s="34">
        <f>IF($J67="","",IFERROR($K67+$L67,0))</f>
        <v/>
      </c>
      <c r="N67" s="34">
        <f>IF($J67="","",IFERROR($J67+$M67,0))</f>
        <v/>
      </c>
    </row>
    <row r="68">
      <c r="A68" s="3" t="n"/>
      <c r="B68" s="30" t="n"/>
      <c r="C68" s="3" t="n"/>
      <c r="D68" s="21">
        <f>IF($C68="","",IFERROR(VLOOKUP($C68,'Budget'!$A$6:$C$105,2,FALSE),""))</f>
        <v/>
      </c>
      <c r="E68" s="21">
        <f>IF($C68="","",IFERROR(VLOOKUP($C68,'Budget'!$A$6:$C$105,3,FALSE),""))</f>
        <v/>
      </c>
      <c r="F68" s="16" t="n"/>
      <c r="G68" s="16" t="n"/>
      <c r="H68" s="3" t="n"/>
      <c r="I68" s="3" t="n"/>
      <c r="J68" s="33" t="n"/>
      <c r="K68" s="34">
        <f>IF($J68="","",IFERROR($J68*VLOOKUP($I68,'Paramètres'!$A$12:$C$14,2,FALSE),0))</f>
        <v/>
      </c>
      <c r="L68" s="34">
        <f>IF($J68="","",IFERROR($J68*VLOOKUP($I68,'Paramètres'!$A$12:$C$14,3,FALSE),0))</f>
        <v/>
      </c>
      <c r="M68" s="34">
        <f>IF($J68="","",IFERROR($K68+$L68,0))</f>
        <v/>
      </c>
      <c r="N68" s="34">
        <f>IF($J68="","",IFERROR($J68+$M68,0))</f>
        <v/>
      </c>
    </row>
    <row r="69">
      <c r="A69" s="3" t="n"/>
      <c r="B69" s="30" t="n"/>
      <c r="C69" s="3" t="n"/>
      <c r="D69" s="21">
        <f>IF($C69="","",IFERROR(VLOOKUP($C69,'Budget'!$A$6:$C$105,2,FALSE),""))</f>
        <v/>
      </c>
      <c r="E69" s="21">
        <f>IF($C69="","",IFERROR(VLOOKUP($C69,'Budget'!$A$6:$C$105,3,FALSE),""))</f>
        <v/>
      </c>
      <c r="F69" s="16" t="n"/>
      <c r="G69" s="16" t="n"/>
      <c r="H69" s="3" t="n"/>
      <c r="I69" s="3" t="n"/>
      <c r="J69" s="33" t="n"/>
      <c r="K69" s="34">
        <f>IF($J69="","",IFERROR($J69*VLOOKUP($I69,'Paramètres'!$A$12:$C$14,2,FALSE),0))</f>
        <v/>
      </c>
      <c r="L69" s="34">
        <f>IF($J69="","",IFERROR($J69*VLOOKUP($I69,'Paramètres'!$A$12:$C$14,3,FALSE),0))</f>
        <v/>
      </c>
      <c r="M69" s="34">
        <f>IF($J69="","",IFERROR($K69+$L69,0))</f>
        <v/>
      </c>
      <c r="N69" s="34">
        <f>IF($J69="","",IFERROR($J69+$M69,0))</f>
        <v/>
      </c>
    </row>
    <row r="70">
      <c r="A70" s="3" t="n"/>
      <c r="B70" s="30" t="n"/>
      <c r="C70" s="3" t="n"/>
      <c r="D70" s="21">
        <f>IF($C70="","",IFERROR(VLOOKUP($C70,'Budget'!$A$6:$C$105,2,FALSE),""))</f>
        <v/>
      </c>
      <c r="E70" s="21">
        <f>IF($C70="","",IFERROR(VLOOKUP($C70,'Budget'!$A$6:$C$105,3,FALSE),""))</f>
        <v/>
      </c>
      <c r="F70" s="16" t="n"/>
      <c r="G70" s="16" t="n"/>
      <c r="H70" s="3" t="n"/>
      <c r="I70" s="3" t="n"/>
      <c r="J70" s="33" t="n"/>
      <c r="K70" s="34">
        <f>IF($J70="","",IFERROR($J70*VLOOKUP($I70,'Paramètres'!$A$12:$C$14,2,FALSE),0))</f>
        <v/>
      </c>
      <c r="L70" s="34">
        <f>IF($J70="","",IFERROR($J70*VLOOKUP($I70,'Paramètres'!$A$12:$C$14,3,FALSE),0))</f>
        <v/>
      </c>
      <c r="M70" s="34">
        <f>IF($J70="","",IFERROR($K70+$L70,0))</f>
        <v/>
      </c>
      <c r="N70" s="34">
        <f>IF($J70="","",IFERROR($J70+$M70,0))</f>
        <v/>
      </c>
    </row>
    <row r="71">
      <c r="A71" s="3" t="n"/>
      <c r="B71" s="30" t="n"/>
      <c r="C71" s="3" t="n"/>
      <c r="D71" s="21">
        <f>IF($C71="","",IFERROR(VLOOKUP($C71,'Budget'!$A$6:$C$105,2,FALSE),""))</f>
        <v/>
      </c>
      <c r="E71" s="21">
        <f>IF($C71="","",IFERROR(VLOOKUP($C71,'Budget'!$A$6:$C$105,3,FALSE),""))</f>
        <v/>
      </c>
      <c r="F71" s="16" t="n"/>
      <c r="G71" s="16" t="n"/>
      <c r="H71" s="3" t="n"/>
      <c r="I71" s="3" t="n"/>
      <c r="J71" s="33" t="n"/>
      <c r="K71" s="34">
        <f>IF($J71="","",IFERROR($J71*VLOOKUP($I71,'Paramètres'!$A$12:$C$14,2,FALSE),0))</f>
        <v/>
      </c>
      <c r="L71" s="34">
        <f>IF($J71="","",IFERROR($J71*VLOOKUP($I71,'Paramètres'!$A$12:$C$14,3,FALSE),0))</f>
        <v/>
      </c>
      <c r="M71" s="34">
        <f>IF($J71="","",IFERROR($K71+$L71,0))</f>
        <v/>
      </c>
      <c r="N71" s="34">
        <f>IF($J71="","",IFERROR($J71+$M71,0))</f>
        <v/>
      </c>
    </row>
    <row r="72">
      <c r="A72" s="3" t="n"/>
      <c r="B72" s="30" t="n"/>
      <c r="C72" s="3" t="n"/>
      <c r="D72" s="21">
        <f>IF($C72="","",IFERROR(VLOOKUP($C72,'Budget'!$A$6:$C$105,2,FALSE),""))</f>
        <v/>
      </c>
      <c r="E72" s="21">
        <f>IF($C72="","",IFERROR(VLOOKUP($C72,'Budget'!$A$6:$C$105,3,FALSE),""))</f>
        <v/>
      </c>
      <c r="F72" s="16" t="n"/>
      <c r="G72" s="16" t="n"/>
      <c r="H72" s="3" t="n"/>
      <c r="I72" s="3" t="n"/>
      <c r="J72" s="33" t="n"/>
      <c r="K72" s="34">
        <f>IF($J72="","",IFERROR($J72*VLOOKUP($I72,'Paramètres'!$A$12:$C$14,2,FALSE),0))</f>
        <v/>
      </c>
      <c r="L72" s="34">
        <f>IF($J72="","",IFERROR($J72*VLOOKUP($I72,'Paramètres'!$A$12:$C$14,3,FALSE),0))</f>
        <v/>
      </c>
      <c r="M72" s="34">
        <f>IF($J72="","",IFERROR($K72+$L72,0))</f>
        <v/>
      </c>
      <c r="N72" s="34">
        <f>IF($J72="","",IFERROR($J72+$M72,0))</f>
        <v/>
      </c>
    </row>
    <row r="73">
      <c r="A73" s="3" t="n"/>
      <c r="B73" s="30" t="n"/>
      <c r="C73" s="3" t="n"/>
      <c r="D73" s="21">
        <f>IF($C73="","",IFERROR(VLOOKUP($C73,'Budget'!$A$6:$C$105,2,FALSE),""))</f>
        <v/>
      </c>
      <c r="E73" s="21">
        <f>IF($C73="","",IFERROR(VLOOKUP($C73,'Budget'!$A$6:$C$105,3,FALSE),""))</f>
        <v/>
      </c>
      <c r="F73" s="16" t="n"/>
      <c r="G73" s="16" t="n"/>
      <c r="H73" s="3" t="n"/>
      <c r="I73" s="3" t="n"/>
      <c r="J73" s="33" t="n"/>
      <c r="K73" s="34">
        <f>IF($J73="","",IFERROR($J73*VLOOKUP($I73,'Paramètres'!$A$12:$C$14,2,FALSE),0))</f>
        <v/>
      </c>
      <c r="L73" s="34">
        <f>IF($J73="","",IFERROR($J73*VLOOKUP($I73,'Paramètres'!$A$12:$C$14,3,FALSE),0))</f>
        <v/>
      </c>
      <c r="M73" s="34">
        <f>IF($J73="","",IFERROR($K73+$L73,0))</f>
        <v/>
      </c>
      <c r="N73" s="34">
        <f>IF($J73="","",IFERROR($J73+$M73,0))</f>
        <v/>
      </c>
    </row>
    <row r="74">
      <c r="A74" s="3" t="n"/>
      <c r="B74" s="30" t="n"/>
      <c r="C74" s="3" t="n"/>
      <c r="D74" s="21">
        <f>IF($C74="","",IFERROR(VLOOKUP($C74,'Budget'!$A$6:$C$105,2,FALSE),""))</f>
        <v/>
      </c>
      <c r="E74" s="21">
        <f>IF($C74="","",IFERROR(VLOOKUP($C74,'Budget'!$A$6:$C$105,3,FALSE),""))</f>
        <v/>
      </c>
      <c r="F74" s="16" t="n"/>
      <c r="G74" s="16" t="n"/>
      <c r="H74" s="3" t="n"/>
      <c r="I74" s="3" t="n"/>
      <c r="J74" s="33" t="n"/>
      <c r="K74" s="34">
        <f>IF($J74="","",IFERROR($J74*VLOOKUP($I74,'Paramètres'!$A$12:$C$14,2,FALSE),0))</f>
        <v/>
      </c>
      <c r="L74" s="34">
        <f>IF($J74="","",IFERROR($J74*VLOOKUP($I74,'Paramètres'!$A$12:$C$14,3,FALSE),0))</f>
        <v/>
      </c>
      <c r="M74" s="34">
        <f>IF($J74="","",IFERROR($K74+$L74,0))</f>
        <v/>
      </c>
      <c r="N74" s="34">
        <f>IF($J74="","",IFERROR($J74+$M74,0))</f>
        <v/>
      </c>
    </row>
    <row r="75">
      <c r="A75" s="3" t="n"/>
      <c r="B75" s="30" t="n"/>
      <c r="C75" s="3" t="n"/>
      <c r="D75" s="21">
        <f>IF($C75="","",IFERROR(VLOOKUP($C75,'Budget'!$A$6:$C$105,2,FALSE),""))</f>
        <v/>
      </c>
      <c r="E75" s="21">
        <f>IF($C75="","",IFERROR(VLOOKUP($C75,'Budget'!$A$6:$C$105,3,FALSE),""))</f>
        <v/>
      </c>
      <c r="F75" s="16" t="n"/>
      <c r="G75" s="16" t="n"/>
      <c r="H75" s="3" t="n"/>
      <c r="I75" s="3" t="n"/>
      <c r="J75" s="33" t="n"/>
      <c r="K75" s="34">
        <f>IF($J75="","",IFERROR($J75*VLOOKUP($I75,'Paramètres'!$A$12:$C$14,2,FALSE),0))</f>
        <v/>
      </c>
      <c r="L75" s="34">
        <f>IF($J75="","",IFERROR($J75*VLOOKUP($I75,'Paramètres'!$A$12:$C$14,3,FALSE),0))</f>
        <v/>
      </c>
      <c r="M75" s="34">
        <f>IF($J75="","",IFERROR($K75+$L75,0))</f>
        <v/>
      </c>
      <c r="N75" s="34">
        <f>IF($J75="","",IFERROR($J75+$M75,0))</f>
        <v/>
      </c>
    </row>
    <row r="76">
      <c r="A76" s="3" t="n"/>
      <c r="B76" s="30" t="n"/>
      <c r="C76" s="3" t="n"/>
      <c r="D76" s="21">
        <f>IF($C76="","",IFERROR(VLOOKUP($C76,'Budget'!$A$6:$C$105,2,FALSE),""))</f>
        <v/>
      </c>
      <c r="E76" s="21">
        <f>IF($C76="","",IFERROR(VLOOKUP($C76,'Budget'!$A$6:$C$105,3,FALSE),""))</f>
        <v/>
      </c>
      <c r="F76" s="16" t="n"/>
      <c r="G76" s="16" t="n"/>
      <c r="H76" s="3" t="n"/>
      <c r="I76" s="3" t="n"/>
      <c r="J76" s="33" t="n"/>
      <c r="K76" s="34">
        <f>IF($J76="","",IFERROR($J76*VLOOKUP($I76,'Paramètres'!$A$12:$C$14,2,FALSE),0))</f>
        <v/>
      </c>
      <c r="L76" s="34">
        <f>IF($J76="","",IFERROR($J76*VLOOKUP($I76,'Paramètres'!$A$12:$C$14,3,FALSE),0))</f>
        <v/>
      </c>
      <c r="M76" s="34">
        <f>IF($J76="","",IFERROR($K76+$L76,0))</f>
        <v/>
      </c>
      <c r="N76" s="34">
        <f>IF($J76="","",IFERROR($J76+$M76,0))</f>
        <v/>
      </c>
    </row>
    <row r="77">
      <c r="A77" s="3" t="n"/>
      <c r="B77" s="30" t="n"/>
      <c r="C77" s="3" t="n"/>
      <c r="D77" s="21">
        <f>IF($C77="","",IFERROR(VLOOKUP($C77,'Budget'!$A$6:$C$105,2,FALSE),""))</f>
        <v/>
      </c>
      <c r="E77" s="21">
        <f>IF($C77="","",IFERROR(VLOOKUP($C77,'Budget'!$A$6:$C$105,3,FALSE),""))</f>
        <v/>
      </c>
      <c r="F77" s="16" t="n"/>
      <c r="G77" s="16" t="n"/>
      <c r="H77" s="3" t="n"/>
      <c r="I77" s="3" t="n"/>
      <c r="J77" s="33" t="n"/>
      <c r="K77" s="34">
        <f>IF($J77="","",IFERROR($J77*VLOOKUP($I77,'Paramètres'!$A$12:$C$14,2,FALSE),0))</f>
        <v/>
      </c>
      <c r="L77" s="34">
        <f>IF($J77="","",IFERROR($J77*VLOOKUP($I77,'Paramètres'!$A$12:$C$14,3,FALSE),0))</f>
        <v/>
      </c>
      <c r="M77" s="34">
        <f>IF($J77="","",IFERROR($K77+$L77,0))</f>
        <v/>
      </c>
      <c r="N77" s="34">
        <f>IF($J77="","",IFERROR($J77+$M77,0))</f>
        <v/>
      </c>
    </row>
    <row r="78">
      <c r="A78" s="3" t="n"/>
      <c r="B78" s="30" t="n"/>
      <c r="C78" s="3" t="n"/>
      <c r="D78" s="21">
        <f>IF($C78="","",IFERROR(VLOOKUP($C78,'Budget'!$A$6:$C$105,2,FALSE),""))</f>
        <v/>
      </c>
      <c r="E78" s="21">
        <f>IF($C78="","",IFERROR(VLOOKUP($C78,'Budget'!$A$6:$C$105,3,FALSE),""))</f>
        <v/>
      </c>
      <c r="F78" s="16" t="n"/>
      <c r="G78" s="16" t="n"/>
      <c r="H78" s="3" t="n"/>
      <c r="I78" s="3" t="n"/>
      <c r="J78" s="33" t="n"/>
      <c r="K78" s="34">
        <f>IF($J78="","",IFERROR($J78*VLOOKUP($I78,'Paramètres'!$A$12:$C$14,2,FALSE),0))</f>
        <v/>
      </c>
      <c r="L78" s="34">
        <f>IF($J78="","",IFERROR($J78*VLOOKUP($I78,'Paramètres'!$A$12:$C$14,3,FALSE),0))</f>
        <v/>
      </c>
      <c r="M78" s="34">
        <f>IF($J78="","",IFERROR($K78+$L78,0))</f>
        <v/>
      </c>
      <c r="N78" s="34">
        <f>IF($J78="","",IFERROR($J78+$M78,0))</f>
        <v/>
      </c>
    </row>
    <row r="79">
      <c r="A79" s="3" t="n"/>
      <c r="B79" s="30" t="n"/>
      <c r="C79" s="3" t="n"/>
      <c r="D79" s="21">
        <f>IF($C79="","",IFERROR(VLOOKUP($C79,'Budget'!$A$6:$C$105,2,FALSE),""))</f>
        <v/>
      </c>
      <c r="E79" s="21">
        <f>IF($C79="","",IFERROR(VLOOKUP($C79,'Budget'!$A$6:$C$105,3,FALSE),""))</f>
        <v/>
      </c>
      <c r="F79" s="16" t="n"/>
      <c r="G79" s="16" t="n"/>
      <c r="H79" s="3" t="n"/>
      <c r="I79" s="3" t="n"/>
      <c r="J79" s="33" t="n"/>
      <c r="K79" s="34">
        <f>IF($J79="","",IFERROR($J79*VLOOKUP($I79,'Paramètres'!$A$12:$C$14,2,FALSE),0))</f>
        <v/>
      </c>
      <c r="L79" s="34">
        <f>IF($J79="","",IFERROR($J79*VLOOKUP($I79,'Paramètres'!$A$12:$C$14,3,FALSE),0))</f>
        <v/>
      </c>
      <c r="M79" s="34">
        <f>IF($J79="","",IFERROR($K79+$L79,0))</f>
        <v/>
      </c>
      <c r="N79" s="34">
        <f>IF($J79="","",IFERROR($J79+$M79,0))</f>
        <v/>
      </c>
    </row>
    <row r="80">
      <c r="A80" s="3" t="n"/>
      <c r="B80" s="30" t="n"/>
      <c r="C80" s="3" t="n"/>
      <c r="D80" s="21">
        <f>IF($C80="","",IFERROR(VLOOKUP($C80,'Budget'!$A$6:$C$105,2,FALSE),""))</f>
        <v/>
      </c>
      <c r="E80" s="21">
        <f>IF($C80="","",IFERROR(VLOOKUP($C80,'Budget'!$A$6:$C$105,3,FALSE),""))</f>
        <v/>
      </c>
      <c r="F80" s="16" t="n"/>
      <c r="G80" s="16" t="n"/>
      <c r="H80" s="3" t="n"/>
      <c r="I80" s="3" t="n"/>
      <c r="J80" s="33" t="n"/>
      <c r="K80" s="34">
        <f>IF($J80="","",IFERROR($J80*VLOOKUP($I80,'Paramètres'!$A$12:$C$14,2,FALSE),0))</f>
        <v/>
      </c>
      <c r="L80" s="34">
        <f>IF($J80="","",IFERROR($J80*VLOOKUP($I80,'Paramètres'!$A$12:$C$14,3,FALSE),0))</f>
        <v/>
      </c>
      <c r="M80" s="34">
        <f>IF($J80="","",IFERROR($K80+$L80,0))</f>
        <v/>
      </c>
      <c r="N80" s="34">
        <f>IF($J80="","",IFERROR($J80+$M80,0))</f>
        <v/>
      </c>
    </row>
    <row r="81">
      <c r="A81" s="3" t="n"/>
      <c r="B81" s="30" t="n"/>
      <c r="C81" s="3" t="n"/>
      <c r="D81" s="21">
        <f>IF($C81="","",IFERROR(VLOOKUP($C81,'Budget'!$A$6:$C$105,2,FALSE),""))</f>
        <v/>
      </c>
      <c r="E81" s="21">
        <f>IF($C81="","",IFERROR(VLOOKUP($C81,'Budget'!$A$6:$C$105,3,FALSE),""))</f>
        <v/>
      </c>
      <c r="F81" s="16" t="n"/>
      <c r="G81" s="16" t="n"/>
      <c r="H81" s="3" t="n"/>
      <c r="I81" s="3" t="n"/>
      <c r="J81" s="33" t="n"/>
      <c r="K81" s="34">
        <f>IF($J81="","",IFERROR($J81*VLOOKUP($I81,'Paramètres'!$A$12:$C$14,2,FALSE),0))</f>
        <v/>
      </c>
      <c r="L81" s="34">
        <f>IF($J81="","",IFERROR($J81*VLOOKUP($I81,'Paramètres'!$A$12:$C$14,3,FALSE),0))</f>
        <v/>
      </c>
      <c r="M81" s="34">
        <f>IF($J81="","",IFERROR($K81+$L81,0))</f>
        <v/>
      </c>
      <c r="N81" s="34">
        <f>IF($J81="","",IFERROR($J81+$M81,0))</f>
        <v/>
      </c>
    </row>
    <row r="82">
      <c r="A82" s="3" t="n"/>
      <c r="B82" s="30" t="n"/>
      <c r="C82" s="3" t="n"/>
      <c r="D82" s="21">
        <f>IF($C82="","",IFERROR(VLOOKUP($C82,'Budget'!$A$6:$C$105,2,FALSE),""))</f>
        <v/>
      </c>
      <c r="E82" s="21">
        <f>IF($C82="","",IFERROR(VLOOKUP($C82,'Budget'!$A$6:$C$105,3,FALSE),""))</f>
        <v/>
      </c>
      <c r="F82" s="16" t="n"/>
      <c r="G82" s="16" t="n"/>
      <c r="H82" s="3" t="n"/>
      <c r="I82" s="3" t="n"/>
      <c r="J82" s="33" t="n"/>
      <c r="K82" s="34">
        <f>IF($J82="","",IFERROR($J82*VLOOKUP($I82,'Paramètres'!$A$12:$C$14,2,FALSE),0))</f>
        <v/>
      </c>
      <c r="L82" s="34">
        <f>IF($J82="","",IFERROR($J82*VLOOKUP($I82,'Paramètres'!$A$12:$C$14,3,FALSE),0))</f>
        <v/>
      </c>
      <c r="M82" s="34">
        <f>IF($J82="","",IFERROR($K82+$L82,0))</f>
        <v/>
      </c>
      <c r="N82" s="34">
        <f>IF($J82="","",IFERROR($J82+$M82,0))</f>
        <v/>
      </c>
    </row>
    <row r="83">
      <c r="A83" s="3" t="n"/>
      <c r="B83" s="30" t="n"/>
      <c r="C83" s="3" t="n"/>
      <c r="D83" s="21">
        <f>IF($C83="","",IFERROR(VLOOKUP($C83,'Budget'!$A$6:$C$105,2,FALSE),""))</f>
        <v/>
      </c>
      <c r="E83" s="21">
        <f>IF($C83="","",IFERROR(VLOOKUP($C83,'Budget'!$A$6:$C$105,3,FALSE),""))</f>
        <v/>
      </c>
      <c r="F83" s="16" t="n"/>
      <c r="G83" s="16" t="n"/>
      <c r="H83" s="3" t="n"/>
      <c r="I83" s="3" t="n"/>
      <c r="J83" s="33" t="n"/>
      <c r="K83" s="34">
        <f>IF($J83="","",IFERROR($J83*VLOOKUP($I83,'Paramètres'!$A$12:$C$14,2,FALSE),0))</f>
        <v/>
      </c>
      <c r="L83" s="34">
        <f>IF($J83="","",IFERROR($J83*VLOOKUP($I83,'Paramètres'!$A$12:$C$14,3,FALSE),0))</f>
        <v/>
      </c>
      <c r="M83" s="34">
        <f>IF($J83="","",IFERROR($K83+$L83,0))</f>
        <v/>
      </c>
      <c r="N83" s="34">
        <f>IF($J83="","",IFERROR($J83+$M83,0))</f>
        <v/>
      </c>
    </row>
    <row r="84">
      <c r="A84" s="3" t="n"/>
      <c r="B84" s="30" t="n"/>
      <c r="C84" s="3" t="n"/>
      <c r="D84" s="21">
        <f>IF($C84="","",IFERROR(VLOOKUP($C84,'Budget'!$A$6:$C$105,2,FALSE),""))</f>
        <v/>
      </c>
      <c r="E84" s="21">
        <f>IF($C84="","",IFERROR(VLOOKUP($C84,'Budget'!$A$6:$C$105,3,FALSE),""))</f>
        <v/>
      </c>
      <c r="F84" s="16" t="n"/>
      <c r="G84" s="16" t="n"/>
      <c r="H84" s="3" t="n"/>
      <c r="I84" s="3" t="n"/>
      <c r="J84" s="33" t="n"/>
      <c r="K84" s="34">
        <f>IF($J84="","",IFERROR($J84*VLOOKUP($I84,'Paramètres'!$A$12:$C$14,2,FALSE),0))</f>
        <v/>
      </c>
      <c r="L84" s="34">
        <f>IF($J84="","",IFERROR($J84*VLOOKUP($I84,'Paramètres'!$A$12:$C$14,3,FALSE),0))</f>
        <v/>
      </c>
      <c r="M84" s="34">
        <f>IF($J84="","",IFERROR($K84+$L84,0))</f>
        <v/>
      </c>
      <c r="N84" s="34">
        <f>IF($J84="","",IFERROR($J84+$M84,0))</f>
        <v/>
      </c>
    </row>
    <row r="85">
      <c r="A85" s="3" t="n"/>
      <c r="B85" s="30" t="n"/>
      <c r="C85" s="3" t="n"/>
      <c r="D85" s="21">
        <f>IF($C85="","",IFERROR(VLOOKUP($C85,'Budget'!$A$6:$C$105,2,FALSE),""))</f>
        <v/>
      </c>
      <c r="E85" s="21">
        <f>IF($C85="","",IFERROR(VLOOKUP($C85,'Budget'!$A$6:$C$105,3,FALSE),""))</f>
        <v/>
      </c>
      <c r="F85" s="16" t="n"/>
      <c r="G85" s="16" t="n"/>
      <c r="H85" s="3" t="n"/>
      <c r="I85" s="3" t="n"/>
      <c r="J85" s="33" t="n"/>
      <c r="K85" s="34">
        <f>IF($J85="","",IFERROR($J85*VLOOKUP($I85,'Paramètres'!$A$12:$C$14,2,FALSE),0))</f>
        <v/>
      </c>
      <c r="L85" s="34">
        <f>IF($J85="","",IFERROR($J85*VLOOKUP($I85,'Paramètres'!$A$12:$C$14,3,FALSE),0))</f>
        <v/>
      </c>
      <c r="M85" s="34">
        <f>IF($J85="","",IFERROR($K85+$L85,0))</f>
        <v/>
      </c>
      <c r="N85" s="34">
        <f>IF($J85="","",IFERROR($J85+$M85,0))</f>
        <v/>
      </c>
    </row>
    <row r="86">
      <c r="A86" s="3" t="n"/>
      <c r="B86" s="30" t="n"/>
      <c r="C86" s="3" t="n"/>
      <c r="D86" s="21">
        <f>IF($C86="","",IFERROR(VLOOKUP($C86,'Budget'!$A$6:$C$105,2,FALSE),""))</f>
        <v/>
      </c>
      <c r="E86" s="21">
        <f>IF($C86="","",IFERROR(VLOOKUP($C86,'Budget'!$A$6:$C$105,3,FALSE),""))</f>
        <v/>
      </c>
      <c r="F86" s="16" t="n"/>
      <c r="G86" s="16" t="n"/>
      <c r="H86" s="3" t="n"/>
      <c r="I86" s="3" t="n"/>
      <c r="J86" s="33" t="n"/>
      <c r="K86" s="34">
        <f>IF($J86="","",IFERROR($J86*VLOOKUP($I86,'Paramètres'!$A$12:$C$14,2,FALSE),0))</f>
        <v/>
      </c>
      <c r="L86" s="34">
        <f>IF($J86="","",IFERROR($J86*VLOOKUP($I86,'Paramètres'!$A$12:$C$14,3,FALSE),0))</f>
        <v/>
      </c>
      <c r="M86" s="34">
        <f>IF($J86="","",IFERROR($K86+$L86,0))</f>
        <v/>
      </c>
      <c r="N86" s="34">
        <f>IF($J86="","",IFERROR($J86+$M86,0))</f>
        <v/>
      </c>
    </row>
    <row r="87">
      <c r="A87" s="3" t="n"/>
      <c r="B87" s="30" t="n"/>
      <c r="C87" s="3" t="n"/>
      <c r="D87" s="21">
        <f>IF($C87="","",IFERROR(VLOOKUP($C87,'Budget'!$A$6:$C$105,2,FALSE),""))</f>
        <v/>
      </c>
      <c r="E87" s="21">
        <f>IF($C87="","",IFERROR(VLOOKUP($C87,'Budget'!$A$6:$C$105,3,FALSE),""))</f>
        <v/>
      </c>
      <c r="F87" s="16" t="n"/>
      <c r="G87" s="16" t="n"/>
      <c r="H87" s="3" t="n"/>
      <c r="I87" s="3" t="n"/>
      <c r="J87" s="33" t="n"/>
      <c r="K87" s="34">
        <f>IF($J87="","",IFERROR($J87*VLOOKUP($I87,'Paramètres'!$A$12:$C$14,2,FALSE),0))</f>
        <v/>
      </c>
      <c r="L87" s="34">
        <f>IF($J87="","",IFERROR($J87*VLOOKUP($I87,'Paramètres'!$A$12:$C$14,3,FALSE),0))</f>
        <v/>
      </c>
      <c r="M87" s="34">
        <f>IF($J87="","",IFERROR($K87+$L87,0))</f>
        <v/>
      </c>
      <c r="N87" s="34">
        <f>IF($J87="","",IFERROR($J87+$M87,0))</f>
        <v/>
      </c>
    </row>
    <row r="88">
      <c r="A88" s="3" t="n"/>
      <c r="B88" s="30" t="n"/>
      <c r="C88" s="3" t="n"/>
      <c r="D88" s="21">
        <f>IF($C88="","",IFERROR(VLOOKUP($C88,'Budget'!$A$6:$C$105,2,FALSE),""))</f>
        <v/>
      </c>
      <c r="E88" s="21">
        <f>IF($C88="","",IFERROR(VLOOKUP($C88,'Budget'!$A$6:$C$105,3,FALSE),""))</f>
        <v/>
      </c>
      <c r="F88" s="16" t="n"/>
      <c r="G88" s="16" t="n"/>
      <c r="H88" s="3" t="n"/>
      <c r="I88" s="3" t="n"/>
      <c r="J88" s="33" t="n"/>
      <c r="K88" s="34">
        <f>IF($J88="","",IFERROR($J88*VLOOKUP($I88,'Paramètres'!$A$12:$C$14,2,FALSE),0))</f>
        <v/>
      </c>
      <c r="L88" s="34">
        <f>IF($J88="","",IFERROR($J88*VLOOKUP($I88,'Paramètres'!$A$12:$C$14,3,FALSE),0))</f>
        <v/>
      </c>
      <c r="M88" s="34">
        <f>IF($J88="","",IFERROR($K88+$L88,0))</f>
        <v/>
      </c>
      <c r="N88" s="34">
        <f>IF($J88="","",IFERROR($J88+$M88,0))</f>
        <v/>
      </c>
    </row>
    <row r="89">
      <c r="A89" s="3" t="n"/>
      <c r="B89" s="30" t="n"/>
      <c r="C89" s="3" t="n"/>
      <c r="D89" s="21">
        <f>IF($C89="","",IFERROR(VLOOKUP($C89,'Budget'!$A$6:$C$105,2,FALSE),""))</f>
        <v/>
      </c>
      <c r="E89" s="21">
        <f>IF($C89="","",IFERROR(VLOOKUP($C89,'Budget'!$A$6:$C$105,3,FALSE),""))</f>
        <v/>
      </c>
      <c r="F89" s="16" t="n"/>
      <c r="G89" s="16" t="n"/>
      <c r="H89" s="3" t="n"/>
      <c r="I89" s="3" t="n"/>
      <c r="J89" s="33" t="n"/>
      <c r="K89" s="34">
        <f>IF($J89="","",IFERROR($J89*VLOOKUP($I89,'Paramètres'!$A$12:$C$14,2,FALSE),0))</f>
        <v/>
      </c>
      <c r="L89" s="34">
        <f>IF($J89="","",IFERROR($J89*VLOOKUP($I89,'Paramètres'!$A$12:$C$14,3,FALSE),0))</f>
        <v/>
      </c>
      <c r="M89" s="34">
        <f>IF($J89="","",IFERROR($K89+$L89,0))</f>
        <v/>
      </c>
      <c r="N89" s="34">
        <f>IF($J89="","",IFERROR($J89+$M89,0))</f>
        <v/>
      </c>
    </row>
    <row r="90">
      <c r="A90" s="3" t="n"/>
      <c r="B90" s="30" t="n"/>
      <c r="C90" s="3" t="n"/>
      <c r="D90" s="21">
        <f>IF($C90="","",IFERROR(VLOOKUP($C90,'Budget'!$A$6:$C$105,2,FALSE),""))</f>
        <v/>
      </c>
      <c r="E90" s="21">
        <f>IF($C90="","",IFERROR(VLOOKUP($C90,'Budget'!$A$6:$C$105,3,FALSE),""))</f>
        <v/>
      </c>
      <c r="F90" s="16" t="n"/>
      <c r="G90" s="16" t="n"/>
      <c r="H90" s="3" t="n"/>
      <c r="I90" s="3" t="n"/>
      <c r="J90" s="33" t="n"/>
      <c r="K90" s="34">
        <f>IF($J90="","",IFERROR($J90*VLOOKUP($I90,'Paramètres'!$A$12:$C$14,2,FALSE),0))</f>
        <v/>
      </c>
      <c r="L90" s="34">
        <f>IF($J90="","",IFERROR($J90*VLOOKUP($I90,'Paramètres'!$A$12:$C$14,3,FALSE),0))</f>
        <v/>
      </c>
      <c r="M90" s="34">
        <f>IF($J90="","",IFERROR($K90+$L90,0))</f>
        <v/>
      </c>
      <c r="N90" s="34">
        <f>IF($J90="","",IFERROR($J90+$M90,0))</f>
        <v/>
      </c>
    </row>
    <row r="91">
      <c r="A91" s="3" t="n"/>
      <c r="B91" s="30" t="n"/>
      <c r="C91" s="3" t="n"/>
      <c r="D91" s="21">
        <f>IF($C91="","",IFERROR(VLOOKUP($C91,'Budget'!$A$6:$C$105,2,FALSE),""))</f>
        <v/>
      </c>
      <c r="E91" s="21">
        <f>IF($C91="","",IFERROR(VLOOKUP($C91,'Budget'!$A$6:$C$105,3,FALSE),""))</f>
        <v/>
      </c>
      <c r="F91" s="16" t="n"/>
      <c r="G91" s="16" t="n"/>
      <c r="H91" s="3" t="n"/>
      <c r="I91" s="3" t="n"/>
      <c r="J91" s="33" t="n"/>
      <c r="K91" s="34">
        <f>IF($J91="","",IFERROR($J91*VLOOKUP($I91,'Paramètres'!$A$12:$C$14,2,FALSE),0))</f>
        <v/>
      </c>
      <c r="L91" s="34">
        <f>IF($J91="","",IFERROR($J91*VLOOKUP($I91,'Paramètres'!$A$12:$C$14,3,FALSE),0))</f>
        <v/>
      </c>
      <c r="M91" s="34">
        <f>IF($J91="","",IFERROR($K91+$L91,0))</f>
        <v/>
      </c>
      <c r="N91" s="34">
        <f>IF($J91="","",IFERROR($J91+$M91,0))</f>
        <v/>
      </c>
    </row>
    <row r="92">
      <c r="A92" s="3" t="n"/>
      <c r="B92" s="30" t="n"/>
      <c r="C92" s="3" t="n"/>
      <c r="D92" s="21">
        <f>IF($C92="","",IFERROR(VLOOKUP($C92,'Budget'!$A$6:$C$105,2,FALSE),""))</f>
        <v/>
      </c>
      <c r="E92" s="21">
        <f>IF($C92="","",IFERROR(VLOOKUP($C92,'Budget'!$A$6:$C$105,3,FALSE),""))</f>
        <v/>
      </c>
      <c r="F92" s="16" t="n"/>
      <c r="G92" s="16" t="n"/>
      <c r="H92" s="3" t="n"/>
      <c r="I92" s="3" t="n"/>
      <c r="J92" s="33" t="n"/>
      <c r="K92" s="34">
        <f>IF($J92="","",IFERROR($J92*VLOOKUP($I92,'Paramètres'!$A$12:$C$14,2,FALSE),0))</f>
        <v/>
      </c>
      <c r="L92" s="34">
        <f>IF($J92="","",IFERROR($J92*VLOOKUP($I92,'Paramètres'!$A$12:$C$14,3,FALSE),0))</f>
        <v/>
      </c>
      <c r="M92" s="34">
        <f>IF($J92="","",IFERROR($K92+$L92,0))</f>
        <v/>
      </c>
      <c r="N92" s="34">
        <f>IF($J92="","",IFERROR($J92+$M92,0))</f>
        <v/>
      </c>
    </row>
    <row r="93">
      <c r="A93" s="3" t="n"/>
      <c r="B93" s="30" t="n"/>
      <c r="C93" s="3" t="n"/>
      <c r="D93" s="21">
        <f>IF($C93="","",IFERROR(VLOOKUP($C93,'Budget'!$A$6:$C$105,2,FALSE),""))</f>
        <v/>
      </c>
      <c r="E93" s="21">
        <f>IF($C93="","",IFERROR(VLOOKUP($C93,'Budget'!$A$6:$C$105,3,FALSE),""))</f>
        <v/>
      </c>
      <c r="F93" s="16" t="n"/>
      <c r="G93" s="16" t="n"/>
      <c r="H93" s="3" t="n"/>
      <c r="I93" s="3" t="n"/>
      <c r="J93" s="33" t="n"/>
      <c r="K93" s="34">
        <f>IF($J93="","",IFERROR($J93*VLOOKUP($I93,'Paramètres'!$A$12:$C$14,2,FALSE),0))</f>
        <v/>
      </c>
      <c r="L93" s="34">
        <f>IF($J93="","",IFERROR($J93*VLOOKUP($I93,'Paramètres'!$A$12:$C$14,3,FALSE),0))</f>
        <v/>
      </c>
      <c r="M93" s="34">
        <f>IF($J93="","",IFERROR($K93+$L93,0))</f>
        <v/>
      </c>
      <c r="N93" s="34">
        <f>IF($J93="","",IFERROR($J93+$M93,0))</f>
        <v/>
      </c>
    </row>
    <row r="94">
      <c r="A94" s="3" t="n"/>
      <c r="B94" s="30" t="n"/>
      <c r="C94" s="3" t="n"/>
      <c r="D94" s="21">
        <f>IF($C94="","",IFERROR(VLOOKUP($C94,'Budget'!$A$6:$C$105,2,FALSE),""))</f>
        <v/>
      </c>
      <c r="E94" s="21">
        <f>IF($C94="","",IFERROR(VLOOKUP($C94,'Budget'!$A$6:$C$105,3,FALSE),""))</f>
        <v/>
      </c>
      <c r="F94" s="16" t="n"/>
      <c r="G94" s="16" t="n"/>
      <c r="H94" s="3" t="n"/>
      <c r="I94" s="3" t="n"/>
      <c r="J94" s="33" t="n"/>
      <c r="K94" s="34">
        <f>IF($J94="","",IFERROR($J94*VLOOKUP($I94,'Paramètres'!$A$12:$C$14,2,FALSE),0))</f>
        <v/>
      </c>
      <c r="L94" s="34">
        <f>IF($J94="","",IFERROR($J94*VLOOKUP($I94,'Paramètres'!$A$12:$C$14,3,FALSE),0))</f>
        <v/>
      </c>
      <c r="M94" s="34">
        <f>IF($J94="","",IFERROR($K94+$L94,0))</f>
        <v/>
      </c>
      <c r="N94" s="34">
        <f>IF($J94="","",IFERROR($J94+$M94,0))</f>
        <v/>
      </c>
    </row>
    <row r="95">
      <c r="A95" s="3" t="n"/>
      <c r="B95" s="30" t="n"/>
      <c r="C95" s="3" t="n"/>
      <c r="D95" s="21">
        <f>IF($C95="","",IFERROR(VLOOKUP($C95,'Budget'!$A$6:$C$105,2,FALSE),""))</f>
        <v/>
      </c>
      <c r="E95" s="21">
        <f>IF($C95="","",IFERROR(VLOOKUP($C95,'Budget'!$A$6:$C$105,3,FALSE),""))</f>
        <v/>
      </c>
      <c r="F95" s="16" t="n"/>
      <c r="G95" s="16" t="n"/>
      <c r="H95" s="3" t="n"/>
      <c r="I95" s="3" t="n"/>
      <c r="J95" s="33" t="n"/>
      <c r="K95" s="34">
        <f>IF($J95="","",IFERROR($J95*VLOOKUP($I95,'Paramètres'!$A$12:$C$14,2,FALSE),0))</f>
        <v/>
      </c>
      <c r="L95" s="34">
        <f>IF($J95="","",IFERROR($J95*VLOOKUP($I95,'Paramètres'!$A$12:$C$14,3,FALSE),0))</f>
        <v/>
      </c>
      <c r="M95" s="34">
        <f>IF($J95="","",IFERROR($K95+$L95,0))</f>
        <v/>
      </c>
      <c r="N95" s="34">
        <f>IF($J95="","",IFERROR($J95+$M95,0))</f>
        <v/>
      </c>
    </row>
    <row r="96">
      <c r="A96" s="3" t="n"/>
      <c r="B96" s="30" t="n"/>
      <c r="C96" s="3" t="n"/>
      <c r="D96" s="21">
        <f>IF($C96="","",IFERROR(VLOOKUP($C96,'Budget'!$A$6:$C$105,2,FALSE),""))</f>
        <v/>
      </c>
      <c r="E96" s="21">
        <f>IF($C96="","",IFERROR(VLOOKUP($C96,'Budget'!$A$6:$C$105,3,FALSE),""))</f>
        <v/>
      </c>
      <c r="F96" s="16" t="n"/>
      <c r="G96" s="16" t="n"/>
      <c r="H96" s="3" t="n"/>
      <c r="I96" s="3" t="n"/>
      <c r="J96" s="33" t="n"/>
      <c r="K96" s="34">
        <f>IF($J96="","",IFERROR($J96*VLOOKUP($I96,'Paramètres'!$A$12:$C$14,2,FALSE),0))</f>
        <v/>
      </c>
      <c r="L96" s="34">
        <f>IF($J96="","",IFERROR($J96*VLOOKUP($I96,'Paramètres'!$A$12:$C$14,3,FALSE),0))</f>
        <v/>
      </c>
      <c r="M96" s="34">
        <f>IF($J96="","",IFERROR($K96+$L96,0))</f>
        <v/>
      </c>
      <c r="N96" s="34">
        <f>IF($J96="","",IFERROR($J96+$M96,0))</f>
        <v/>
      </c>
    </row>
    <row r="97">
      <c r="A97" s="3" t="n"/>
      <c r="B97" s="30" t="n"/>
      <c r="C97" s="3" t="n"/>
      <c r="D97" s="21">
        <f>IF($C97="","",IFERROR(VLOOKUP($C97,'Budget'!$A$6:$C$105,2,FALSE),""))</f>
        <v/>
      </c>
      <c r="E97" s="21">
        <f>IF($C97="","",IFERROR(VLOOKUP($C97,'Budget'!$A$6:$C$105,3,FALSE),""))</f>
        <v/>
      </c>
      <c r="F97" s="16" t="n"/>
      <c r="G97" s="16" t="n"/>
      <c r="H97" s="3" t="n"/>
      <c r="I97" s="3" t="n"/>
      <c r="J97" s="33" t="n"/>
      <c r="K97" s="34">
        <f>IF($J97="","",IFERROR($J97*VLOOKUP($I97,'Paramètres'!$A$12:$C$14,2,FALSE),0))</f>
        <v/>
      </c>
      <c r="L97" s="34">
        <f>IF($J97="","",IFERROR($J97*VLOOKUP($I97,'Paramètres'!$A$12:$C$14,3,FALSE),0))</f>
        <v/>
      </c>
      <c r="M97" s="34">
        <f>IF($J97="","",IFERROR($K97+$L97,0))</f>
        <v/>
      </c>
      <c r="N97" s="34">
        <f>IF($J97="","",IFERROR($J97+$M97,0))</f>
        <v/>
      </c>
    </row>
    <row r="98">
      <c r="A98" s="3" t="n"/>
      <c r="B98" s="30" t="n"/>
      <c r="C98" s="3" t="n"/>
      <c r="D98" s="21">
        <f>IF($C98="","",IFERROR(VLOOKUP($C98,'Budget'!$A$6:$C$105,2,FALSE),""))</f>
        <v/>
      </c>
      <c r="E98" s="21">
        <f>IF($C98="","",IFERROR(VLOOKUP($C98,'Budget'!$A$6:$C$105,3,FALSE),""))</f>
        <v/>
      </c>
      <c r="F98" s="16" t="n"/>
      <c r="G98" s="16" t="n"/>
      <c r="H98" s="3" t="n"/>
      <c r="I98" s="3" t="n"/>
      <c r="J98" s="33" t="n"/>
      <c r="K98" s="34">
        <f>IF($J98="","",IFERROR($J98*VLOOKUP($I98,'Paramètres'!$A$12:$C$14,2,FALSE),0))</f>
        <v/>
      </c>
      <c r="L98" s="34">
        <f>IF($J98="","",IFERROR($J98*VLOOKUP($I98,'Paramètres'!$A$12:$C$14,3,FALSE),0))</f>
        <v/>
      </c>
      <c r="M98" s="34">
        <f>IF($J98="","",IFERROR($K98+$L98,0))</f>
        <v/>
      </c>
      <c r="N98" s="34">
        <f>IF($J98="","",IFERROR($J98+$M98,0))</f>
        <v/>
      </c>
    </row>
    <row r="99">
      <c r="A99" s="3" t="n"/>
      <c r="B99" s="30" t="n"/>
      <c r="C99" s="3" t="n"/>
      <c r="D99" s="21">
        <f>IF($C99="","",IFERROR(VLOOKUP($C99,'Budget'!$A$6:$C$105,2,FALSE),""))</f>
        <v/>
      </c>
      <c r="E99" s="21">
        <f>IF($C99="","",IFERROR(VLOOKUP($C99,'Budget'!$A$6:$C$105,3,FALSE),""))</f>
        <v/>
      </c>
      <c r="F99" s="16" t="n"/>
      <c r="G99" s="16" t="n"/>
      <c r="H99" s="3" t="n"/>
      <c r="I99" s="3" t="n"/>
      <c r="J99" s="33" t="n"/>
      <c r="K99" s="34">
        <f>IF($J99="","",IFERROR($J99*VLOOKUP($I99,'Paramètres'!$A$12:$C$14,2,FALSE),0))</f>
        <v/>
      </c>
      <c r="L99" s="34">
        <f>IF($J99="","",IFERROR($J99*VLOOKUP($I99,'Paramètres'!$A$12:$C$14,3,FALSE),0))</f>
        <v/>
      </c>
      <c r="M99" s="34">
        <f>IF($J99="","",IFERROR($K99+$L99,0))</f>
        <v/>
      </c>
      <c r="N99" s="34">
        <f>IF($J99="","",IFERROR($J99+$M99,0))</f>
        <v/>
      </c>
    </row>
    <row r="100">
      <c r="A100" s="3" t="n"/>
      <c r="B100" s="30" t="n"/>
      <c r="C100" s="3" t="n"/>
      <c r="D100" s="21">
        <f>IF($C100="","",IFERROR(VLOOKUP($C100,'Budget'!$A$6:$C$105,2,FALSE),""))</f>
        <v/>
      </c>
      <c r="E100" s="21">
        <f>IF($C100="","",IFERROR(VLOOKUP($C100,'Budget'!$A$6:$C$105,3,FALSE),""))</f>
        <v/>
      </c>
      <c r="F100" s="16" t="n"/>
      <c r="G100" s="16" t="n"/>
      <c r="H100" s="3" t="n"/>
      <c r="I100" s="3" t="n"/>
      <c r="J100" s="33" t="n"/>
      <c r="K100" s="34">
        <f>IF($J100="","",IFERROR($J100*VLOOKUP($I100,'Paramètres'!$A$12:$C$14,2,FALSE),0))</f>
        <v/>
      </c>
      <c r="L100" s="34">
        <f>IF($J100="","",IFERROR($J100*VLOOKUP($I100,'Paramètres'!$A$12:$C$14,3,FALSE),0))</f>
        <v/>
      </c>
      <c r="M100" s="34">
        <f>IF($J100="","",IFERROR($K100+$L100,0))</f>
        <v/>
      </c>
      <c r="N100" s="34">
        <f>IF($J100="","",IFERROR($J100+$M100,0))</f>
        <v/>
      </c>
    </row>
    <row r="101">
      <c r="A101" s="3" t="n"/>
      <c r="B101" s="30" t="n"/>
      <c r="C101" s="3" t="n"/>
      <c r="D101" s="21">
        <f>IF($C101="","",IFERROR(VLOOKUP($C101,'Budget'!$A$6:$C$105,2,FALSE),""))</f>
        <v/>
      </c>
      <c r="E101" s="21">
        <f>IF($C101="","",IFERROR(VLOOKUP($C101,'Budget'!$A$6:$C$105,3,FALSE),""))</f>
        <v/>
      </c>
      <c r="F101" s="16" t="n"/>
      <c r="G101" s="16" t="n"/>
      <c r="H101" s="3" t="n"/>
      <c r="I101" s="3" t="n"/>
      <c r="J101" s="33" t="n"/>
      <c r="K101" s="34">
        <f>IF($J101="","",IFERROR($J101*VLOOKUP($I101,'Paramètres'!$A$12:$C$14,2,FALSE),0))</f>
        <v/>
      </c>
      <c r="L101" s="34">
        <f>IF($J101="","",IFERROR($J101*VLOOKUP($I101,'Paramètres'!$A$12:$C$14,3,FALSE),0))</f>
        <v/>
      </c>
      <c r="M101" s="34">
        <f>IF($J101="","",IFERROR($K101+$L101,0))</f>
        <v/>
      </c>
      <c r="N101" s="34">
        <f>IF($J101="","",IFERROR($J101+$M101,0))</f>
        <v/>
      </c>
    </row>
    <row r="102">
      <c r="A102" s="3" t="n"/>
      <c r="B102" s="30" t="n"/>
      <c r="C102" s="3" t="n"/>
      <c r="D102" s="21">
        <f>IF($C102="","",IFERROR(VLOOKUP($C102,'Budget'!$A$6:$C$105,2,FALSE),""))</f>
        <v/>
      </c>
      <c r="E102" s="21">
        <f>IF($C102="","",IFERROR(VLOOKUP($C102,'Budget'!$A$6:$C$105,3,FALSE),""))</f>
        <v/>
      </c>
      <c r="F102" s="16" t="n"/>
      <c r="G102" s="16" t="n"/>
      <c r="H102" s="3" t="n"/>
      <c r="I102" s="3" t="n"/>
      <c r="J102" s="33" t="n"/>
      <c r="K102" s="34">
        <f>IF($J102="","",IFERROR($J102*VLOOKUP($I102,'Paramètres'!$A$12:$C$14,2,FALSE),0))</f>
        <v/>
      </c>
      <c r="L102" s="34">
        <f>IF($J102="","",IFERROR($J102*VLOOKUP($I102,'Paramètres'!$A$12:$C$14,3,FALSE),0))</f>
        <v/>
      </c>
      <c r="M102" s="34">
        <f>IF($J102="","",IFERROR($K102+$L102,0))</f>
        <v/>
      </c>
      <c r="N102" s="34">
        <f>IF($J102="","",IFERROR($J102+$M102,0))</f>
        <v/>
      </c>
    </row>
    <row r="103">
      <c r="A103" s="3" t="n"/>
      <c r="B103" s="30" t="n"/>
      <c r="C103" s="3" t="n"/>
      <c r="D103" s="21">
        <f>IF($C103="","",IFERROR(VLOOKUP($C103,'Budget'!$A$6:$C$105,2,FALSE),""))</f>
        <v/>
      </c>
      <c r="E103" s="21">
        <f>IF($C103="","",IFERROR(VLOOKUP($C103,'Budget'!$A$6:$C$105,3,FALSE),""))</f>
        <v/>
      </c>
      <c r="F103" s="16" t="n"/>
      <c r="G103" s="16" t="n"/>
      <c r="H103" s="3" t="n"/>
      <c r="I103" s="3" t="n"/>
      <c r="J103" s="33" t="n"/>
      <c r="K103" s="34">
        <f>IF($J103="","",IFERROR($J103*VLOOKUP($I103,'Paramètres'!$A$12:$C$14,2,FALSE),0))</f>
        <v/>
      </c>
      <c r="L103" s="34">
        <f>IF($J103="","",IFERROR($J103*VLOOKUP($I103,'Paramètres'!$A$12:$C$14,3,FALSE),0))</f>
        <v/>
      </c>
      <c r="M103" s="34">
        <f>IF($J103="","",IFERROR($K103+$L103,0))</f>
        <v/>
      </c>
      <c r="N103" s="34">
        <f>IF($J103="","",IFERROR($J103+$M103,0))</f>
        <v/>
      </c>
    </row>
    <row r="104">
      <c r="A104" s="3" t="n"/>
      <c r="B104" s="30" t="n"/>
      <c r="C104" s="3" t="n"/>
      <c r="D104" s="21">
        <f>IF($C104="","",IFERROR(VLOOKUP($C104,'Budget'!$A$6:$C$105,2,FALSE),""))</f>
        <v/>
      </c>
      <c r="E104" s="21">
        <f>IF($C104="","",IFERROR(VLOOKUP($C104,'Budget'!$A$6:$C$105,3,FALSE),""))</f>
        <v/>
      </c>
      <c r="F104" s="16" t="n"/>
      <c r="G104" s="16" t="n"/>
      <c r="H104" s="3" t="n"/>
      <c r="I104" s="3" t="n"/>
      <c r="J104" s="33" t="n"/>
      <c r="K104" s="34">
        <f>IF($J104="","",IFERROR($J104*VLOOKUP($I104,'Paramètres'!$A$12:$C$14,2,FALSE),0))</f>
        <v/>
      </c>
      <c r="L104" s="34">
        <f>IF($J104="","",IFERROR($J104*VLOOKUP($I104,'Paramètres'!$A$12:$C$14,3,FALSE),0))</f>
        <v/>
      </c>
      <c r="M104" s="34">
        <f>IF($J104="","",IFERROR($K104+$L104,0))</f>
        <v/>
      </c>
      <c r="N104" s="34">
        <f>IF($J104="","",IFERROR($J104+$M104,0))</f>
        <v/>
      </c>
    </row>
    <row r="105">
      <c r="A105" s="3" t="n"/>
      <c r="B105" s="30" t="n"/>
      <c r="C105" s="3" t="n"/>
      <c r="D105" s="21">
        <f>IF($C105="","",IFERROR(VLOOKUP($C105,'Budget'!$A$6:$C$105,2,FALSE),""))</f>
        <v/>
      </c>
      <c r="E105" s="21">
        <f>IF($C105="","",IFERROR(VLOOKUP($C105,'Budget'!$A$6:$C$105,3,FALSE),""))</f>
        <v/>
      </c>
      <c r="F105" s="16" t="n"/>
      <c r="G105" s="16" t="n"/>
      <c r="H105" s="3" t="n"/>
      <c r="I105" s="3" t="n"/>
      <c r="J105" s="33" t="n"/>
      <c r="K105" s="34">
        <f>IF($J105="","",IFERROR($J105*VLOOKUP($I105,'Paramètres'!$A$12:$C$14,2,FALSE),0))</f>
        <v/>
      </c>
      <c r="L105" s="34">
        <f>IF($J105="","",IFERROR($J105*VLOOKUP($I105,'Paramètres'!$A$12:$C$14,3,FALSE),0))</f>
        <v/>
      </c>
      <c r="M105" s="34">
        <f>IF($J105="","",IFERROR($K105+$L105,0))</f>
        <v/>
      </c>
      <c r="N105" s="34">
        <f>IF($J105="","",IFERROR($J105+$M105,0))</f>
        <v/>
      </c>
    </row>
  </sheetData>
  <mergeCells count="2">
    <mergeCell ref="A1:N1"/>
    <mergeCell ref="A3:N3"/>
  </mergeCells>
  <conditionalFormatting sqref="A6:N105">
    <cfRule type="expression" priority="1" dxfId="1">
      <formula>$H6="Prévu"</formula>
    </cfRule>
    <cfRule type="expression" priority="2" dxfId="0">
      <formula>AND($J6&gt;0,$C6="")</formula>
    </cfRule>
  </conditionalFormatting>
  <conditionalFormatting sqref="I6:I105">
    <cfRule type="expression" priority="3" dxfId="1">
      <formula>$I6=""</formula>
    </cfRule>
  </conditionalFormatting>
  <conditionalFormatting sqref="B6:B105">
    <cfRule type="expression" priority="4" dxfId="1">
      <formula>AND($A6&lt;&gt;"",$B6="")</formula>
    </cfRule>
  </conditionalFormatting>
  <dataValidations count="6">
    <dataValidation sqref="A6:A105" showErrorMessage="1" showInputMessage="1" allowBlank="0" errorTitle="Numéro non valide" error="Chaque numéro de dépense doit être unique." type="custom">
      <formula1>=COUNTIF($A$6:$A$105,A6)=1</formula1>
    </dataValidation>
    <dataValidation sqref="B6:B105" showErrorMessage="1" showInputMessage="1" allowBlank="0" errorTitle="Date non valide" error="Saisir une date valide au format AAAA-MM-JJ." type="date" operator="between">
      <formula1>DATE(2020,1,1)</formula1>
      <formula2>DATE(2100,12,31)</formula2>
    </dataValidation>
    <dataValidation sqref="C6:C105" showErrorMessage="1" showInputMessage="1" allowBlank="0" errorTitle="Code budget non valide" error="Sélectionner un code budget existant dans la liste." type="list">
      <formula1>'Budget'!$A$6:$A$105</formula1>
    </dataValidation>
    <dataValidation sqref="H6:H105" showErrorMessage="1" showInputMessage="1" allowBlank="0" errorTitle="Statut non valide" error="Sélectionner Confirmé ou Prévu." type="list">
      <formula1>'Paramètres'!$F$6:$F$7</formula1>
    </dataValidation>
    <dataValidation sqref="I6:I105" showErrorMessage="1" showInputMessage="1" allowBlank="0" errorTitle="Traitement fiscal non valide" error="Sélectionner un traitement fiscal existant." type="list">
      <formula1>'Paramètres'!$A$12:$A$14</formula1>
    </dataValidation>
    <dataValidation sqref="J6:J105" showErrorMessage="1" showInputMessage="1" allowBlank="0" errorTitle="Montant non valide" error="Saisir un montant positif avant taxes." type="decimal" operator="between">
      <formula1>0.01</formula1>
      <formula2>9999999.99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55" customWidth="1" min="4" max="4"/>
    <col width="26" customWidth="1" min="5" max="5"/>
    <col width="18" customWidth="1" min="6" max="6"/>
  </cols>
  <sheetData>
    <row r="1" ht="25" customHeight="1">
      <c r="A1" s="1" t="inlineStr">
        <is>
          <t>Paramètres du classeur</t>
        </is>
      </c>
      <c r="B1" s="28" t="n"/>
      <c r="C1" s="28" t="n"/>
      <c r="D1" s="28" t="n"/>
      <c r="E1" s="28" t="n"/>
      <c r="F1" s="29" t="n"/>
    </row>
    <row r="3" ht="35" customHeight="1">
      <c r="A3" s="14" t="inlineStr">
        <is>
          <t>Modifier les paramètres avec prudence. Les taux de taxation et le seuil d’alerte peuvent être adaptés selon la situation du projet, du fournisseur et de l’organisation.</t>
        </is>
      </c>
      <c r="B3" s="28" t="n"/>
      <c r="C3" s="28" t="n"/>
      <c r="D3" s="28" t="n"/>
      <c r="E3" s="28" t="n"/>
      <c r="F3" s="29" t="n"/>
    </row>
    <row r="5">
      <c r="A5" s="15" t="inlineStr">
        <is>
          <t>Paramètre</t>
        </is>
      </c>
      <c r="B5" s="15" t="inlineStr">
        <is>
          <t>Valeur</t>
        </is>
      </c>
      <c r="E5" s="15" t="inlineStr">
        <is>
          <t>Catégories budgétaires</t>
        </is>
      </c>
      <c r="F5" s="15" t="inlineStr">
        <is>
          <t>Statuts de dépense</t>
        </is>
      </c>
    </row>
    <row r="6">
      <c r="A6" s="22" t="inlineStr">
        <is>
          <t>Devise du projet</t>
        </is>
      </c>
      <c r="B6" s="23" t="inlineStr">
        <is>
          <t>CAD</t>
        </is>
      </c>
      <c r="E6" s="4" t="inlineStr">
        <is>
          <t>Gestion de projet</t>
        </is>
      </c>
      <c r="F6" s="4" t="inlineStr">
        <is>
          <t>Confirmé</t>
        </is>
      </c>
    </row>
    <row r="7">
      <c r="A7" s="22" t="inlineStr">
        <is>
          <t>Seuil d’alerte budgétaire</t>
        </is>
      </c>
      <c r="B7" s="36" t="n">
        <v>0.8</v>
      </c>
      <c r="E7" s="4" t="inlineStr">
        <is>
          <t>Conception</t>
        </is>
      </c>
      <c r="F7" s="4" t="inlineStr">
        <is>
          <t>Prévu</t>
        </is>
      </c>
    </row>
    <row r="8">
      <c r="A8" s="22" t="inlineStr">
        <is>
          <t>Seuil d’alerte utilisé dans les formules</t>
        </is>
      </c>
      <c r="B8" s="36" t="n">
        <v>0.8</v>
      </c>
      <c r="E8" s="4" t="inlineStr">
        <is>
          <t>Développement</t>
        </is>
      </c>
    </row>
    <row r="9">
      <c r="E9" s="4" t="inlineStr">
        <is>
          <t>Contenu</t>
        </is>
      </c>
    </row>
    <row r="10">
      <c r="E10" s="4" t="inlineStr">
        <is>
          <t>Marketing</t>
        </is>
      </c>
    </row>
    <row r="11">
      <c r="A11" s="15" t="inlineStr">
        <is>
          <t>Code fiscal</t>
        </is>
      </c>
      <c r="B11" s="15" t="inlineStr">
        <is>
          <t>Taux TPS</t>
        </is>
      </c>
      <c r="C11" s="15" t="inlineStr">
        <is>
          <t>Taux TVQ</t>
        </is>
      </c>
      <c r="D11" s="15" t="inlineStr">
        <is>
          <t>Description</t>
        </is>
      </c>
      <c r="E11" s="4" t="inlineStr">
        <is>
          <t>Outils et logiciels</t>
        </is>
      </c>
    </row>
    <row r="12">
      <c r="A12" s="25" t="inlineStr">
        <is>
          <t>TPS et TVQ</t>
        </is>
      </c>
      <c r="B12" s="37" t="n">
        <v>0.05</v>
      </c>
      <c r="C12" s="37" t="n">
        <v>0.09975000000000001</v>
      </c>
      <c r="D12" s="27" t="inlineStr">
        <is>
          <t>Fourniture taxable assujettie à la TPS et à la TVQ</t>
        </is>
      </c>
      <c r="E12" s="4" t="inlineStr">
        <is>
          <t>Formation</t>
        </is>
      </c>
    </row>
    <row r="13">
      <c r="A13" s="25" t="inlineStr">
        <is>
          <t>TPS seulement</t>
        </is>
      </c>
      <c r="B13" s="37" t="n">
        <v>0.05</v>
      </c>
      <c r="C13" s="37" t="n">
        <v>0</v>
      </c>
      <c r="D13" s="27" t="inlineStr">
        <is>
          <t>Fourniture taxable assujettie uniquement à la TPS</t>
        </is>
      </c>
      <c r="E13" s="4" t="inlineStr">
        <is>
          <t>Contingence</t>
        </is>
      </c>
    </row>
    <row r="14">
      <c r="A14" s="25" t="inlineStr">
        <is>
          <t>Sans taxes</t>
        </is>
      </c>
      <c r="B14" s="37" t="n">
        <v>0</v>
      </c>
      <c r="C14" s="37" t="n">
        <v>0</v>
      </c>
      <c r="D14" s="27" t="inlineStr">
        <is>
          <t>Dépense non taxable ou traitement fiscal à confirmer</t>
        </is>
      </c>
      <c r="E14" s="4" t="inlineStr">
        <is>
          <t>Sous-traitance</t>
        </is>
      </c>
    </row>
    <row r="15">
      <c r="E15" s="4" t="inlineStr">
        <is>
          <t>Autre</t>
        </is>
      </c>
    </row>
  </sheetData>
  <mergeCells count="2">
    <mergeCell ref="A1:F1"/>
    <mergeCell ref="A3:F3"/>
  </mergeCells>
  <dataValidations count="1">
    <dataValidation sqref="B8" showErrorMessage="1" showInputMessage="1" allowBlank="0" errorTitle="Valeur non valide" error="Saisir un pourcentage entre 0 % et 100 %." type="decimal" operator="between">
      <formula1>0</formula1>
      <formula2>1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2026-09-02T14:09:04Z</dcterms:created>
  <dcterms:modified xmlns:dcterms="http://purl.org/dc/terms/" xmlns:xsi="http://www.w3.org/2001/XMLSchema-instance" xsi:type="dcterms:W3CDTF">2026-09-02T14:09:04Z</dcterms:modified>
</cp:coreProperties>
</file>