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Factures fournisseur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'Factures fournisseurs'!$A$1:$T$111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%"/>
    <numFmt numFmtId="166" formatCode="#,##0.00 [$$-fr-CA]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1F2933"/>
      <sz val="10"/>
    </font>
    <font>
      <name val="Arial"/>
      <b val="1"/>
      <color rgb="00FFFFFF"/>
      <sz val="11"/>
    </font>
    <font>
      <name val="Arial"/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FFF4D6"/>
      </patternFill>
    </fill>
    <fill>
      <patternFill patternType="solid">
        <fgColor rgb="002D6A9F"/>
      </patternFill>
    </fill>
    <fill>
      <patternFill patternType="solid">
        <fgColor rgb="00FFF2CC"/>
      </patternFill>
    </fill>
    <fill>
      <patternFill patternType="solid">
        <fgColor rgb="00EAF0F5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rial"/>
        <b val="1"/>
        <color rgb="00147D64"/>
        <sz val="10"/>
      </font>
      <fill>
        <patternFill patternType="solid">
          <fgColor rgb="00D9EAD3"/>
        </patternFill>
      </fill>
    </dxf>
    <dxf>
      <font>
        <name val="Arial"/>
        <b val="1"/>
        <color rgb="009B1C1C"/>
        <sz val="10"/>
      </font>
      <fill>
        <patternFill patternType="solid">
          <fgColor rgb="00FCE4E4"/>
        </patternFill>
      </fill>
    </dxf>
    <dxf>
      <font>
        <name val="Arial"/>
        <b val="1"/>
        <color rgb="001F2933"/>
        <sz val="10"/>
      </font>
      <fill>
        <patternFill patternType="solid">
          <fgColor rgb="00FFF2CC"/>
        </patternFill>
      </fill>
    </dxf>
    <dxf>
      <font>
        <name val="Arial"/>
        <b val="1"/>
        <color rgb="009B1C1C"/>
        <sz val="10"/>
      </font>
      <fill>
        <patternFill patternType="solid">
          <fgColor rgb="00FCE5CD"/>
        </patternFill>
      </fill>
    </dxf>
    <dxf>
      <font>
        <name val="Arial"/>
        <b val="1"/>
        <color rgb="009B1C1C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à payer par catégorie d’ancienneté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bord'!B16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solidFill>
                <a:srgbClr val="004B87"/>
              </a:solidFill>
              <a:prstDash val="solid"/>
            </a:ln>
          </spPr>
          <cat>
            <numRef>
              <f>'Tableau de bord'!$A$17:$A$21</f>
            </numRef>
          </cat>
          <val>
            <numRef>
              <f>'Tableau de bord'!$B$17:$B$21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Principaux soldes à payer par fournisseur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bord'!K16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solidFill>
                <a:srgbClr val="147D64"/>
              </a:solidFill>
              <a:prstDash val="solid"/>
            </a:ln>
          </spPr>
          <cat>
            <numRef>
              <f>'Tableau de bord'!$J$17:$J$26</f>
            </numRef>
          </cat>
          <val>
            <numRef>
              <f>'Tableau de bord'!$K$17:$K$26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Fournisseurs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Factures" displayName="tblFactures" ref="A1:T111" headerRowCount="1">
  <autoFilter ref="A1:T111"/>
  <tableColumns count="20">
    <tableColumn id="1" name="ID facture"/>
    <tableColumn id="2" name="Fournisseur"/>
    <tableColumn id="3" name="No de facture fournisseur"/>
    <tableColumn id="4" name="Catégorie"/>
    <tableColumn id="5" name="Traitement des taxes"/>
    <tableColumn id="6" name="Date de facture"/>
    <tableColumn id="7" name="Date d’échéance"/>
    <tableColumn id="8" name="Date de paiement"/>
    <tableColumn id="9" name="Mode de paiement"/>
    <tableColumn id="10" name="Montant avant taxes"/>
    <tableColumn id="11" name="TPS"/>
    <tableColumn id="12" name="TVQ"/>
    <tableColumn id="13" name="Total de la facture"/>
    <tableColumn id="14" name="Montant payé"/>
    <tableColumn id="15" name="Solde à payer"/>
    <tableColumn id="16" name="Jours avant ou après échéance"/>
    <tableColumn id="17" name="Catégorie d’ancienneté"/>
    <tableColumn id="18" name="Statut calculé"/>
    <tableColumn id="19" name="Statut manuel"/>
    <tableColumn id="20" name="Com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31" customWidth="1" min="4" max="4"/>
    <col width="18" customWidth="1" min="5" max="5"/>
    <col width="20" customWidth="1" min="6" max="6"/>
    <col width="28" customWidth="1" min="7" max="7"/>
    <col width="18" customWidth="1" min="8" max="8"/>
    <col width="3" customWidth="1" min="9" max="9"/>
    <col width="31" customWidth="1" min="10" max="10"/>
    <col width="18" customWidth="1" min="11" max="11"/>
    <col width="3" customWidth="1" min="12" max="12"/>
    <col width="15" customWidth="1" min="13" max="13"/>
  </cols>
  <sheetData>
    <row r="1" ht="28" customHeight="1">
      <c r="A1" s="1" t="inlineStr">
        <is>
          <t>Suivi des comptes fournisseurs</t>
        </is>
      </c>
    </row>
    <row r="2" ht="21" customHeight="1">
      <c r="A2" s="2" t="inlineStr">
        <is>
          <t>Entreprise :</t>
        </is>
      </c>
      <c r="B2" s="3">
        <f>'Paramètres'!$B$10</f>
        <v/>
      </c>
      <c r="D2" s="2" t="inlineStr">
        <is>
          <t>Date de référence :</t>
        </is>
      </c>
      <c r="E2" s="4">
        <f>'Paramètres'!$B$8</f>
        <v/>
      </c>
      <c r="G2" s="2" t="inlineStr">
        <is>
          <t>Devise :</t>
        </is>
      </c>
      <c r="H2" s="3">
        <f>'Paramètres'!$B$11</f>
        <v/>
      </c>
    </row>
    <row r="3" ht="21" customHeight="1"/>
    <row r="4" ht="21" customHeight="1"/>
    <row r="5" ht="21" customHeight="1">
      <c r="A5" s="5" t="inlineStr">
        <is>
          <t>Total des factures enregistrées</t>
        </is>
      </c>
      <c r="B5" s="6">
        <f>IFERROR(SUM('Factures fournisseurs'!$M$2:$M$111),0)</f>
        <v/>
      </c>
      <c r="D5" s="5" t="inlineStr">
        <is>
          <t>Total à payer</t>
        </is>
      </c>
      <c r="E5" s="6">
        <f>IFERROR(SUM('Factures fournisseurs'!$O$2:$O$111),0)</f>
        <v/>
      </c>
      <c r="G5" s="5" t="inlineStr">
        <is>
          <t>Total échu</t>
        </is>
      </c>
      <c r="H5" s="6">
        <f>IFERROR(SUMIFS('Factures fournisseurs'!$O$2:$O$111,'Factures fournisseurs'!$R$2:$R$111,"&lt;&gt;Payée",'Factures fournisseurs'!$R$2:$R$111,"&lt;&gt;Annulée",'Factures fournisseurs'!$P$2:$P$111,"&lt;0"),0)</f>
        <v/>
      </c>
    </row>
    <row r="6" ht="21" customHeight="1"/>
    <row r="7" ht="21" customHeight="1">
      <c r="A7" s="5" t="inlineStr">
        <is>
          <t>À échéance dans les prochains jours</t>
        </is>
      </c>
      <c r="B7" s="6">
        <f>IFERROR(SUMIFS('Factures fournisseurs'!$O$2:$O$111,'Factures fournisseurs'!$R$2:$R$111,"&lt;&gt;Payée",'Factures fournisseurs'!$R$2:$R$111,"&lt;&gt;Annulée",'Factures fournisseurs'!$P$2:$P$111,"&gt;=0",'Factures fournisseurs'!$P$2:$P$111,"&lt;="&amp;'Paramètres'!$B$9),0)</f>
        <v/>
      </c>
      <c r="D7" s="5" t="inlineStr">
        <is>
          <t>Nombre de factures à payer</t>
        </is>
      </c>
      <c r="E7" s="7">
        <f>IFERROR(COUNTIFS('Factures fournisseurs'!$O$2:$O$111,"&gt;0",'Factures fournisseurs'!$R$2:$R$111,"&lt;&gt;Annulée"),0)</f>
        <v/>
      </c>
      <c r="G7" s="5" t="inlineStr">
        <is>
          <t>Nombre de factures échues</t>
        </is>
      </c>
      <c r="H7" s="7">
        <f>IFERROR(COUNTIFS('Factures fournisseurs'!$O$2:$O$111,"&gt;0",'Factures fournisseurs'!$R$2:$R$111,"&lt;&gt;Annulée",'Factures fournisseurs'!$P$2:$P$111,"&lt;0"),0)</f>
        <v/>
      </c>
    </row>
    <row r="8" ht="21" customHeight="1"/>
    <row r="9" ht="21" customHeight="1">
      <c r="A9" s="5" t="inlineStr">
        <is>
          <t>Nombre de fournisseurs actifs</t>
        </is>
      </c>
      <c r="B9" s="7">
        <f>IFERROR(SUMPRODUCT(('Factures fournisseurs'!$O$2:$O$111&gt;0)/COUNTIF('Factures fournisseurs'!$B$2:$B$111,'Factures fournisseurs'!$B$2:$B$111&amp;"")),0)</f>
        <v/>
      </c>
    </row>
    <row r="10" ht="21" customHeight="1"/>
    <row r="11" ht="21" customHeight="1"/>
    <row r="12" ht="21" customHeight="1">
      <c r="A12" s="8" t="inlineStr">
        <is>
          <t>Taux de TPS</t>
        </is>
      </c>
      <c r="B12" s="9">
        <f>IFERROR(VLOOKUP($A$12,'Paramètres'!$A$6:$B$11,2,FALSE),0)</f>
        <v/>
      </c>
      <c r="D12" s="8" t="inlineStr">
        <is>
          <t>Taux de TVQ</t>
        </is>
      </c>
      <c r="E12" s="9">
        <f>IFERROR(VLOOKUP($D$12,'Paramètres'!$A$6:$B$11,2,FALSE),0)</f>
        <v/>
      </c>
      <c r="G12" s="8" t="inlineStr">
        <is>
          <t>Seuil d’échéance</t>
        </is>
      </c>
      <c r="H12" s="7">
        <f>'Paramètres'!$B$9</f>
        <v/>
      </c>
    </row>
    <row r="13" ht="21" customHeight="1">
      <c r="H13">
        <f>""</f>
        <v/>
      </c>
    </row>
    <row r="14" ht="21" customHeight="1">
      <c r="H14">
        <f>""</f>
        <v/>
      </c>
    </row>
    <row r="15" ht="24" customHeight="1">
      <c r="A15" s="10" t="inlineStr">
        <is>
          <t>Ancienneté des soldes</t>
        </is>
      </c>
      <c r="E15" s="10" t="inlineStr">
        <is>
          <t>Contrôles de qualité</t>
        </is>
      </c>
      <c r="H15">
        <f>""</f>
        <v/>
      </c>
      <c r="J15" s="10" t="inlineStr">
        <is>
          <t>Solde à payer par fournisseur</t>
        </is>
      </c>
    </row>
    <row r="16" ht="21" customHeight="1">
      <c r="A16" s="11" t="inlineStr">
        <is>
          <t>Catégorie</t>
        </is>
      </c>
      <c r="B16" s="11" t="inlineStr">
        <is>
          <t>Montant à payer</t>
        </is>
      </c>
      <c r="C16" s="11" t="inlineStr">
        <is>
          <t>Nombre de factures</t>
        </is>
      </c>
      <c r="E16" s="12" t="inlineStr">
        <is>
          <t>Contrôle</t>
        </is>
      </c>
      <c r="F16" s="12" t="inlineStr">
        <is>
          <t>Résultat</t>
        </is>
      </c>
      <c r="H16">
        <f>""</f>
        <v/>
      </c>
      <c r="J16" s="12" t="inlineStr">
        <is>
          <t>Fournisseur</t>
        </is>
      </c>
      <c r="K16" s="12" t="inlineStr">
        <is>
          <t>Solde à payer</t>
        </is>
      </c>
    </row>
    <row r="17" ht="21" customHeight="1">
      <c r="A17" s="13" t="inlineStr">
        <is>
          <t>Non échue</t>
        </is>
      </c>
      <c r="B17" s="14">
        <f>IFERROR(SUMIFS('Factures fournisseurs'!$O$2:$O$111,'Factures fournisseurs'!$Q$2:$Q$111,$A17),0)</f>
        <v/>
      </c>
      <c r="C17" s="15">
        <f>IFERROR(COUNTIFS('Factures fournisseurs'!$Q$2:$Q$111,$A17,'Factures fournisseurs'!$O$2:$O$111,"&gt;0"),0)</f>
        <v/>
      </c>
      <c r="E17" s="13" t="inlineStr">
        <is>
          <t>Factures sans ID</t>
        </is>
      </c>
      <c r="F17" s="15">
        <f>IFERROR(COUNTIFS('Factures fournisseurs'!$A$2:$A$111,"",'Factures fournisseurs'!$B$2:$B$111,"&lt;&gt;"),0)</f>
        <v/>
      </c>
      <c r="H17">
        <f>""</f>
        <v/>
      </c>
      <c r="J17" s="13" t="inlineStr">
        <is>
          <t>Papeterie Laurentienne</t>
        </is>
      </c>
      <c r="K17" s="14">
        <f>IFERROR(SUMIF('Factures fournisseurs'!$B$2:$B$111,$J17,'Factures fournisseurs'!$O$2:$O$111),0)</f>
        <v/>
      </c>
    </row>
    <row r="18" ht="21" customHeight="1">
      <c r="A18" s="16" t="inlineStr">
        <is>
          <t>1 à 30 jours</t>
        </is>
      </c>
      <c r="B18" s="17">
        <f>IFERROR(SUMIFS('Factures fournisseurs'!$O$2:$O$111,'Factures fournisseurs'!$Q$2:$Q$111,$A18),0)</f>
        <v/>
      </c>
      <c r="C18" s="18">
        <f>IFERROR(COUNTIFS('Factures fournisseurs'!$Q$2:$Q$111,$A18,'Factures fournisseurs'!$O$2:$O$111,"&gt;0"),0)</f>
        <v/>
      </c>
      <c r="E18" s="16" t="inlineStr">
        <is>
          <t>No de facture fournisseur manquants</t>
        </is>
      </c>
      <c r="F18" s="18">
        <f>IFERROR(COUNTIFS('Factures fournisseurs'!$C$2:$C$111,"",'Factures fournisseurs'!$B$2:$B$111,"&lt;&gt;"),0)</f>
        <v/>
      </c>
      <c r="H18">
        <f>""</f>
        <v/>
      </c>
      <c r="J18" s="16" t="inlineStr">
        <is>
          <t>Services TI Mont-Royal</t>
        </is>
      </c>
      <c r="K18" s="17">
        <f>IFERROR(SUMIF('Factures fournisseurs'!$B$2:$B$111,$J18,'Factures fournisseurs'!$O$2:$O$111),0)</f>
        <v/>
      </c>
    </row>
    <row r="19" ht="21" customHeight="1">
      <c r="A19" s="13" t="inlineStr">
        <is>
          <t>31 à 60 jours</t>
        </is>
      </c>
      <c r="B19" s="14">
        <f>IFERROR(SUMIFS('Factures fournisseurs'!$O$2:$O$111,'Factures fournisseurs'!$Q$2:$Q$111,$A19),0)</f>
        <v/>
      </c>
      <c r="C19" s="15">
        <f>IFERROR(COUNTIFS('Factures fournisseurs'!$Q$2:$Q$111,$A19,'Factures fournisseurs'!$O$2:$O$111,"&gt;0"),0)</f>
        <v/>
      </c>
      <c r="E19" s="13" t="inlineStr">
        <is>
          <t>Dates d’échéance invalides</t>
        </is>
      </c>
      <c r="F19" s="15">
        <f>IFERROR(SUMPRODUCT(--('Factures fournisseurs'!$A$2:$A$111&lt;&gt;""),--('Factures fournisseurs'!$G$2:$G$111&lt;'Factures fournisseurs'!$F$2:$F$111)),0)</f>
        <v/>
      </c>
      <c r="H19">
        <f>""</f>
        <v/>
      </c>
      <c r="J19" s="13" t="inlineStr">
        <is>
          <t>Hydro-Québec</t>
        </is>
      </c>
      <c r="K19" s="14">
        <f>IFERROR(SUMIF('Factures fournisseurs'!$B$2:$B$111,$J19,'Factures fournisseurs'!$O$2:$O$111),0)</f>
        <v/>
      </c>
    </row>
    <row r="20" ht="21" customHeight="1">
      <c r="A20" s="16" t="inlineStr">
        <is>
          <t>61 à 90 jours</t>
        </is>
      </c>
      <c r="B20" s="17">
        <f>IFERROR(SUMIFS('Factures fournisseurs'!$O$2:$O$111,'Factures fournisseurs'!$Q$2:$Q$111,$A20),0)</f>
        <v/>
      </c>
      <c r="C20" s="18">
        <f>IFERROR(COUNTIFS('Factures fournisseurs'!$Q$2:$Q$111,$A20,'Factures fournisseurs'!$O$2:$O$111,"&gt;0"),0)</f>
        <v/>
      </c>
      <c r="E20" s="16" t="inlineStr">
        <is>
          <t>Montants payés supérieurs aux totaux</t>
        </is>
      </c>
      <c r="F20" s="18">
        <f>IFERROR(SUMPRODUCT(--('Factures fournisseurs'!$A$2:$A$111&lt;&gt;""),--('Factures fournisseurs'!$N$2:$N$111&gt;'Factures fournisseurs'!$M$2:$M$111)),0)</f>
        <v/>
      </c>
      <c r="H20">
        <f>""</f>
        <v/>
      </c>
      <c r="J20" s="16" t="inlineStr">
        <is>
          <t>Messagerie Nord-Sud</t>
        </is>
      </c>
      <c r="K20" s="17">
        <f>IFERROR(SUMIF('Factures fournisseurs'!$B$2:$B$111,$J20,'Factures fournisseurs'!$O$2:$O$111),0)</f>
        <v/>
      </c>
    </row>
    <row r="21" ht="21" customHeight="1">
      <c r="A21" s="13" t="inlineStr">
        <is>
          <t>Plus de 90 jours</t>
        </is>
      </c>
      <c r="B21" s="14">
        <f>IFERROR(SUMIFS('Factures fournisseurs'!$O$2:$O$111,'Factures fournisseurs'!$Q$2:$Q$111,$A21),0)</f>
        <v/>
      </c>
      <c r="C21" s="15">
        <f>IFERROR(COUNTIFS('Factures fournisseurs'!$Q$2:$Q$111,$A21,'Factures fournisseurs'!$O$2:$O$111,"&gt;0"),0)</f>
        <v/>
      </c>
      <c r="E21" s="13" t="inlineStr">
        <is>
          <t>Soldes négatifs</t>
        </is>
      </c>
      <c r="F21" s="15">
        <f>IFERROR(SUMPRODUCT(--('Factures fournisseurs'!$A$2:$A$111&lt;&gt;""),--('Factures fournisseurs'!$O$2:$O$111&lt;0)),0)</f>
        <v/>
      </c>
      <c r="H21">
        <f>""</f>
        <v/>
      </c>
      <c r="J21" s="13" t="inlineStr">
        <is>
          <t>Cabinet Lavoie CPA</t>
        </is>
      </c>
      <c r="K21" s="14">
        <f>IFERROR(SUMIF('Factures fournisseurs'!$B$2:$B$111,$J21,'Factures fournisseurs'!$O$2:$O$111),0)</f>
        <v/>
      </c>
    </row>
    <row r="22" ht="21" customHeight="1">
      <c r="B22">
        <f>""</f>
        <v/>
      </c>
      <c r="C22">
        <f>""</f>
        <v/>
      </c>
      <c r="E22" s="16" t="inlineStr">
        <is>
          <t>IDs en double</t>
        </is>
      </c>
      <c r="F22" s="18">
        <f>IFERROR(SUMPRODUCT(--('Factures fournisseurs'!$A$2:$A$111&lt;&gt;""),--(COUNTIF('Factures fournisseurs'!$A$2:$A$111,'Factures fournisseurs'!$A$2:$A$111)&gt;1)),0)</f>
        <v/>
      </c>
      <c r="H22">
        <f>""</f>
        <v/>
      </c>
      <c r="J22" s="16" t="inlineStr">
        <is>
          <t>Imprimerie du Canal</t>
        </is>
      </c>
      <c r="K22" s="17">
        <f>IFERROR(SUMIF('Factures fournisseurs'!$B$2:$B$111,$J22,'Factures fournisseurs'!$O$2:$O$111),0)</f>
        <v/>
      </c>
    </row>
    <row r="23" ht="21" customHeight="1">
      <c r="B23">
        <f>""</f>
        <v/>
      </c>
      <c r="C23">
        <f>""</f>
        <v/>
      </c>
      <c r="H23">
        <f>""</f>
        <v/>
      </c>
      <c r="J23" s="13" t="inlineStr">
        <is>
          <t>Entretien Propre-Net</t>
        </is>
      </c>
      <c r="K23" s="14">
        <f>IFERROR(SUMIF('Factures fournisseurs'!$B$2:$B$111,$J23,'Factures fournisseurs'!$O$2:$O$111),0)</f>
        <v/>
      </c>
    </row>
    <row r="24" ht="21" customHeight="1">
      <c r="B24">
        <f>""</f>
        <v/>
      </c>
      <c r="C24">
        <f>""</f>
        <v/>
      </c>
      <c r="E24" s="19" t="inlineStr">
        <is>
          <t>État global</t>
        </is>
      </c>
      <c r="F24" s="19">
        <f>IFERROR(IF(SUM($F$17:$F$22)=0,"Contrôle réussi","Vérification requise"),"Vérification requise")</f>
        <v/>
      </c>
      <c r="H24">
        <f>""</f>
        <v/>
      </c>
      <c r="J24" s="16" t="inlineStr">
        <is>
          <t>Télécom Boréal</t>
        </is>
      </c>
      <c r="K24" s="17">
        <f>IFERROR(SUMIF('Factures fournisseurs'!$B$2:$B$111,$J24,'Factures fournisseurs'!$O$2:$O$111),0)</f>
        <v/>
      </c>
    </row>
    <row r="25" ht="21" customHeight="1">
      <c r="B25">
        <f>""</f>
        <v/>
      </c>
      <c r="C25">
        <f>""</f>
        <v/>
      </c>
      <c r="H25">
        <f>""</f>
        <v/>
      </c>
      <c r="J25" s="13" t="inlineStr">
        <is>
          <t>Location Saint-Paul</t>
        </is>
      </c>
      <c r="K25" s="14">
        <f>IFERROR(SUMIF('Factures fournisseurs'!$B$2:$B$111,$J25,'Factures fournisseurs'!$O$2:$O$111),0)</f>
        <v/>
      </c>
    </row>
    <row r="26" ht="21" customHeight="1">
      <c r="B26">
        <f>""</f>
        <v/>
      </c>
      <c r="C26">
        <f>""</f>
        <v/>
      </c>
      <c r="E26" s="10" t="inlineStr">
        <is>
          <t>Rapprochement des totaux</t>
        </is>
      </c>
      <c r="H26">
        <f>""</f>
        <v/>
      </c>
      <c r="J26" s="16" t="inlineStr">
        <is>
          <t>Fournitures Atelier Québec</t>
        </is>
      </c>
      <c r="K26" s="17">
        <f>IFERROR(SUMIF('Factures fournisseurs'!$B$2:$B$111,$J26,'Factures fournisseurs'!$O$2:$O$111),0)</f>
        <v/>
      </c>
    </row>
    <row r="27" ht="21" customHeight="1">
      <c r="B27">
        <f>""</f>
        <v/>
      </c>
      <c r="C27">
        <f>""</f>
        <v/>
      </c>
      <c r="E27" s="12" t="inlineStr">
        <is>
          <t>Contrôle</t>
        </is>
      </c>
      <c r="F27" s="12" t="inlineStr">
        <is>
          <t>Montant</t>
        </is>
      </c>
      <c r="H27">
        <f>""</f>
        <v/>
      </c>
      <c r="K27">
        <f>""</f>
        <v/>
      </c>
    </row>
    <row r="28" ht="21" customHeight="1">
      <c r="B28">
        <f>""</f>
        <v/>
      </c>
      <c r="C28">
        <f>""</f>
        <v/>
      </c>
      <c r="E28" s="16" t="inlineStr">
        <is>
          <t>Total des factures</t>
        </is>
      </c>
      <c r="F28" s="17">
        <f>IFERROR(SUM('Factures fournisseurs'!$M$2:$M$111),0)</f>
        <v/>
      </c>
      <c r="H28">
        <f>""</f>
        <v/>
      </c>
      <c r="K28">
        <f>""</f>
        <v/>
      </c>
    </row>
    <row r="29" ht="21" customHeight="1">
      <c r="B29">
        <f>""</f>
        <v/>
      </c>
      <c r="C29">
        <f>""</f>
        <v/>
      </c>
      <c r="E29" s="13" t="inlineStr">
        <is>
          <t>Total payé</t>
        </is>
      </c>
      <c r="F29" s="14">
        <f>IFERROR(SUM('Factures fournisseurs'!$N$2:$N$111),0)</f>
        <v/>
      </c>
      <c r="H29">
        <f>""</f>
        <v/>
      </c>
      <c r="K29">
        <f>""</f>
        <v/>
      </c>
    </row>
    <row r="30" ht="21" customHeight="1">
      <c r="B30">
        <f>""</f>
        <v/>
      </c>
      <c r="C30">
        <f>""</f>
        <v/>
      </c>
      <c r="E30" s="16" t="inlineStr">
        <is>
          <t>Total à payer</t>
        </is>
      </c>
      <c r="F30" s="17">
        <f>IFERROR(SUM('Factures fournisseurs'!$O$2:$O$111),0)</f>
        <v/>
      </c>
      <c r="H30">
        <f>""</f>
        <v/>
      </c>
      <c r="K30">
        <f>""</f>
        <v/>
      </c>
    </row>
    <row r="31" ht="21" customHeight="1">
      <c r="B31">
        <f>""</f>
        <v/>
      </c>
      <c r="C31">
        <f>""</f>
        <v/>
      </c>
      <c r="E31" s="13" t="inlineStr">
        <is>
          <t>Total payé + total à payer</t>
        </is>
      </c>
      <c r="F31" s="14">
        <f>IFERROR($F$29+$F$30,0)</f>
        <v/>
      </c>
      <c r="H31">
        <f>""</f>
        <v/>
      </c>
      <c r="K31">
        <f>""</f>
        <v/>
      </c>
    </row>
    <row r="32" ht="21" customHeight="1">
      <c r="B32">
        <f>""</f>
        <v/>
      </c>
      <c r="C32">
        <f>""</f>
        <v/>
      </c>
      <c r="E32" s="16" t="inlineStr">
        <is>
          <t>Écart de contrôle</t>
        </is>
      </c>
      <c r="F32" s="17">
        <f>IFERROR($F$28-$F$31,0)</f>
        <v/>
      </c>
      <c r="H32">
        <f>""</f>
        <v/>
      </c>
      <c r="K32">
        <f>""</f>
        <v/>
      </c>
    </row>
    <row r="33">
      <c r="B33">
        <f>""</f>
        <v/>
      </c>
      <c r="C33">
        <f>""</f>
        <v/>
      </c>
      <c r="E33">
        <f>""</f>
        <v/>
      </c>
      <c r="F33">
        <f>""</f>
        <v/>
      </c>
      <c r="H33">
        <f>""</f>
        <v/>
      </c>
      <c r="K33">
        <f>""</f>
        <v/>
      </c>
    </row>
    <row r="34">
      <c r="B34">
        <f>""</f>
        <v/>
      </c>
      <c r="C34">
        <f>""</f>
        <v/>
      </c>
      <c r="E34">
        <f>""</f>
        <v/>
      </c>
      <c r="F34">
        <f>""</f>
        <v/>
      </c>
      <c r="H34">
        <f>""</f>
        <v/>
      </c>
      <c r="K34">
        <f>""</f>
        <v/>
      </c>
    </row>
    <row r="35">
      <c r="B35">
        <f>""</f>
        <v/>
      </c>
      <c r="C35">
        <f>""</f>
        <v/>
      </c>
      <c r="E35">
        <f>""</f>
        <v/>
      </c>
      <c r="F35">
        <f>""</f>
        <v/>
      </c>
      <c r="H35">
        <f>""</f>
        <v/>
      </c>
      <c r="K35">
        <f>""</f>
        <v/>
      </c>
    </row>
    <row r="36">
      <c r="B36">
        <f>""</f>
        <v/>
      </c>
      <c r="C36">
        <f>""</f>
        <v/>
      </c>
      <c r="E36">
        <f>""</f>
        <v/>
      </c>
      <c r="F36">
        <f>""</f>
        <v/>
      </c>
      <c r="H36">
        <f>""</f>
        <v/>
      </c>
      <c r="K36">
        <f>""</f>
        <v/>
      </c>
    </row>
    <row r="37">
      <c r="B37">
        <f>""</f>
        <v/>
      </c>
      <c r="C37">
        <f>""</f>
        <v/>
      </c>
      <c r="E37">
        <f>""</f>
        <v/>
      </c>
      <c r="F37">
        <f>""</f>
        <v/>
      </c>
      <c r="H37">
        <f>""</f>
        <v/>
      </c>
      <c r="K37">
        <f>""</f>
        <v/>
      </c>
    </row>
    <row r="38">
      <c r="B38">
        <f>""</f>
        <v/>
      </c>
      <c r="C38">
        <f>""</f>
        <v/>
      </c>
      <c r="E38">
        <f>""</f>
        <v/>
      </c>
      <c r="F38">
        <f>""</f>
        <v/>
      </c>
      <c r="H38">
        <f>""</f>
        <v/>
      </c>
      <c r="K38">
        <f>""</f>
        <v/>
      </c>
    </row>
    <row r="39">
      <c r="B39">
        <f>""</f>
        <v/>
      </c>
      <c r="C39">
        <f>""</f>
        <v/>
      </c>
      <c r="E39">
        <f>""</f>
        <v/>
      </c>
      <c r="F39">
        <f>""</f>
        <v/>
      </c>
      <c r="H39">
        <f>""</f>
        <v/>
      </c>
      <c r="K39">
        <f>""</f>
        <v/>
      </c>
    </row>
    <row r="40">
      <c r="B40">
        <f>""</f>
        <v/>
      </c>
      <c r="C40">
        <f>""</f>
        <v/>
      </c>
      <c r="E40">
        <f>""</f>
        <v/>
      </c>
      <c r="F40">
        <f>""</f>
        <v/>
      </c>
      <c r="H40">
        <f>""</f>
        <v/>
      </c>
      <c r="K40">
        <f>""</f>
        <v/>
      </c>
    </row>
    <row r="41">
      <c r="B41">
        <f>""</f>
        <v/>
      </c>
      <c r="C41">
        <f>""</f>
        <v/>
      </c>
      <c r="E41">
        <f>""</f>
        <v/>
      </c>
      <c r="F41">
        <f>""</f>
        <v/>
      </c>
      <c r="H41">
        <f>""</f>
        <v/>
      </c>
      <c r="K41">
        <f>""</f>
        <v/>
      </c>
    </row>
    <row r="42">
      <c r="B42">
        <f>""</f>
        <v/>
      </c>
      <c r="C42">
        <f>""</f>
        <v/>
      </c>
      <c r="E42">
        <f>""</f>
        <v/>
      </c>
      <c r="F42">
        <f>""</f>
        <v/>
      </c>
      <c r="H42">
        <f>""</f>
        <v/>
      </c>
      <c r="K42">
        <f>""</f>
        <v/>
      </c>
    </row>
    <row r="43">
      <c r="B43">
        <f>""</f>
        <v/>
      </c>
      <c r="C43">
        <f>""</f>
        <v/>
      </c>
      <c r="E43">
        <f>""</f>
        <v/>
      </c>
      <c r="F43">
        <f>""</f>
        <v/>
      </c>
      <c r="H43">
        <f>""</f>
        <v/>
      </c>
      <c r="K43">
        <f>""</f>
        <v/>
      </c>
    </row>
    <row r="44">
      <c r="B44">
        <f>""</f>
        <v/>
      </c>
      <c r="C44">
        <f>""</f>
        <v/>
      </c>
      <c r="E44">
        <f>""</f>
        <v/>
      </c>
      <c r="F44">
        <f>""</f>
        <v/>
      </c>
      <c r="H44">
        <f>""</f>
        <v/>
      </c>
      <c r="K44">
        <f>""</f>
        <v/>
      </c>
    </row>
    <row r="45">
      <c r="B45">
        <f>""</f>
        <v/>
      </c>
      <c r="C45">
        <f>""</f>
        <v/>
      </c>
      <c r="E45">
        <f>""</f>
        <v/>
      </c>
      <c r="F45">
        <f>""</f>
        <v/>
      </c>
      <c r="H45">
        <f>""</f>
        <v/>
      </c>
      <c r="K45">
        <f>""</f>
        <v/>
      </c>
    </row>
    <row r="46">
      <c r="B46">
        <f>""</f>
        <v/>
      </c>
      <c r="C46">
        <f>""</f>
        <v/>
      </c>
      <c r="E46">
        <f>""</f>
        <v/>
      </c>
      <c r="F46">
        <f>""</f>
        <v/>
      </c>
      <c r="H46">
        <f>""</f>
        <v/>
      </c>
      <c r="K46">
        <f>""</f>
        <v/>
      </c>
    </row>
    <row r="47">
      <c r="B47">
        <f>""</f>
        <v/>
      </c>
      <c r="C47">
        <f>""</f>
        <v/>
      </c>
      <c r="E47">
        <f>""</f>
        <v/>
      </c>
      <c r="F47">
        <f>""</f>
        <v/>
      </c>
      <c r="H47">
        <f>""</f>
        <v/>
      </c>
      <c r="K47">
        <f>""</f>
        <v/>
      </c>
    </row>
    <row r="48">
      <c r="B48">
        <f>""</f>
        <v/>
      </c>
      <c r="C48">
        <f>""</f>
        <v/>
      </c>
      <c r="E48">
        <f>""</f>
        <v/>
      </c>
      <c r="F48">
        <f>""</f>
        <v/>
      </c>
      <c r="H48">
        <f>""</f>
        <v/>
      </c>
      <c r="K48">
        <f>""</f>
        <v/>
      </c>
    </row>
    <row r="49">
      <c r="B49">
        <f>""</f>
        <v/>
      </c>
      <c r="C49">
        <f>""</f>
        <v/>
      </c>
      <c r="E49">
        <f>""</f>
        <v/>
      </c>
      <c r="F49">
        <f>""</f>
        <v/>
      </c>
      <c r="H49">
        <f>""</f>
        <v/>
      </c>
      <c r="K49">
        <f>""</f>
        <v/>
      </c>
    </row>
    <row r="50">
      <c r="B50">
        <f>""</f>
        <v/>
      </c>
      <c r="C50">
        <f>""</f>
        <v/>
      </c>
      <c r="E50">
        <f>""</f>
        <v/>
      </c>
      <c r="F50">
        <f>""</f>
        <v/>
      </c>
      <c r="H50">
        <f>""</f>
        <v/>
      </c>
      <c r="K50">
        <f>""</f>
        <v/>
      </c>
    </row>
    <row r="51">
      <c r="B51">
        <f>""</f>
        <v/>
      </c>
      <c r="C51">
        <f>""</f>
        <v/>
      </c>
      <c r="E51">
        <f>""</f>
        <v/>
      </c>
      <c r="F51">
        <f>""</f>
        <v/>
      </c>
      <c r="H51">
        <f>""</f>
        <v/>
      </c>
      <c r="K51">
        <f>""</f>
        <v/>
      </c>
    </row>
    <row r="52">
      <c r="B52">
        <f>""</f>
        <v/>
      </c>
      <c r="C52">
        <f>""</f>
        <v/>
      </c>
      <c r="E52">
        <f>""</f>
        <v/>
      </c>
      <c r="F52">
        <f>""</f>
        <v/>
      </c>
      <c r="H52">
        <f>""</f>
        <v/>
      </c>
      <c r="K52">
        <f>""</f>
        <v/>
      </c>
    </row>
    <row r="53">
      <c r="B53">
        <f>""</f>
        <v/>
      </c>
      <c r="C53">
        <f>""</f>
        <v/>
      </c>
      <c r="E53">
        <f>""</f>
        <v/>
      </c>
      <c r="F53">
        <f>""</f>
        <v/>
      </c>
      <c r="H53">
        <f>""</f>
        <v/>
      </c>
      <c r="K53">
        <f>""</f>
        <v/>
      </c>
    </row>
    <row r="54">
      <c r="B54">
        <f>""</f>
        <v/>
      </c>
      <c r="C54">
        <f>""</f>
        <v/>
      </c>
      <c r="E54">
        <f>""</f>
        <v/>
      </c>
      <c r="F54">
        <f>""</f>
        <v/>
      </c>
      <c r="H54">
        <f>""</f>
        <v/>
      </c>
      <c r="K54">
        <f>""</f>
        <v/>
      </c>
    </row>
    <row r="55">
      <c r="B55">
        <f>""</f>
        <v/>
      </c>
      <c r="C55">
        <f>""</f>
        <v/>
      </c>
      <c r="E55">
        <f>""</f>
        <v/>
      </c>
      <c r="F55">
        <f>""</f>
        <v/>
      </c>
      <c r="H55">
        <f>""</f>
        <v/>
      </c>
      <c r="K55">
        <f>""</f>
        <v/>
      </c>
    </row>
    <row r="56">
      <c r="B56">
        <f>""</f>
        <v/>
      </c>
      <c r="C56">
        <f>""</f>
        <v/>
      </c>
      <c r="E56">
        <f>""</f>
        <v/>
      </c>
      <c r="F56">
        <f>""</f>
        <v/>
      </c>
      <c r="H56">
        <f>""</f>
        <v/>
      </c>
      <c r="K56">
        <f>""</f>
        <v/>
      </c>
    </row>
    <row r="57">
      <c r="B57">
        <f>""</f>
        <v/>
      </c>
      <c r="C57">
        <f>""</f>
        <v/>
      </c>
      <c r="E57">
        <f>""</f>
        <v/>
      </c>
      <c r="F57">
        <f>""</f>
        <v/>
      </c>
      <c r="H57">
        <f>""</f>
        <v/>
      </c>
      <c r="K57">
        <f>""</f>
        <v/>
      </c>
    </row>
    <row r="58">
      <c r="B58">
        <f>""</f>
        <v/>
      </c>
      <c r="C58">
        <f>""</f>
        <v/>
      </c>
      <c r="E58">
        <f>""</f>
        <v/>
      </c>
      <c r="F58">
        <f>""</f>
        <v/>
      </c>
      <c r="H58">
        <f>""</f>
        <v/>
      </c>
      <c r="K58">
        <f>""</f>
        <v/>
      </c>
    </row>
    <row r="59">
      <c r="B59">
        <f>""</f>
        <v/>
      </c>
      <c r="C59">
        <f>""</f>
        <v/>
      </c>
      <c r="E59">
        <f>""</f>
        <v/>
      </c>
      <c r="F59">
        <f>""</f>
        <v/>
      </c>
      <c r="H59">
        <f>""</f>
        <v/>
      </c>
      <c r="K59">
        <f>""</f>
        <v/>
      </c>
    </row>
    <row r="60">
      <c r="B60">
        <f>""</f>
        <v/>
      </c>
      <c r="C60">
        <f>""</f>
        <v/>
      </c>
      <c r="E60">
        <f>""</f>
        <v/>
      </c>
      <c r="F60">
        <f>""</f>
        <v/>
      </c>
      <c r="H60">
        <f>""</f>
        <v/>
      </c>
      <c r="K60">
        <f>""</f>
        <v/>
      </c>
    </row>
    <row r="61">
      <c r="B61">
        <f>""</f>
        <v/>
      </c>
      <c r="C61">
        <f>""</f>
        <v/>
      </c>
      <c r="E61">
        <f>""</f>
        <v/>
      </c>
      <c r="F61">
        <f>""</f>
        <v/>
      </c>
      <c r="H61">
        <f>""</f>
        <v/>
      </c>
      <c r="K61">
        <f>""</f>
        <v/>
      </c>
    </row>
    <row r="62">
      <c r="B62">
        <f>""</f>
        <v/>
      </c>
      <c r="C62">
        <f>""</f>
        <v/>
      </c>
      <c r="E62">
        <f>""</f>
        <v/>
      </c>
      <c r="F62">
        <f>""</f>
        <v/>
      </c>
      <c r="H62">
        <f>""</f>
        <v/>
      </c>
      <c r="K62">
        <f>""</f>
        <v/>
      </c>
    </row>
    <row r="63">
      <c r="B63">
        <f>""</f>
        <v/>
      </c>
      <c r="C63">
        <f>""</f>
        <v/>
      </c>
      <c r="E63">
        <f>""</f>
        <v/>
      </c>
      <c r="F63">
        <f>""</f>
        <v/>
      </c>
      <c r="H63">
        <f>""</f>
        <v/>
      </c>
      <c r="K63">
        <f>""</f>
        <v/>
      </c>
    </row>
    <row r="64">
      <c r="B64">
        <f>""</f>
        <v/>
      </c>
      <c r="C64">
        <f>""</f>
        <v/>
      </c>
      <c r="E64">
        <f>""</f>
        <v/>
      </c>
      <c r="F64">
        <f>""</f>
        <v/>
      </c>
      <c r="H64">
        <f>""</f>
        <v/>
      </c>
      <c r="K64">
        <f>""</f>
        <v/>
      </c>
    </row>
    <row r="65">
      <c r="B65">
        <f>""</f>
        <v/>
      </c>
      <c r="C65">
        <f>""</f>
        <v/>
      </c>
      <c r="E65">
        <f>""</f>
        <v/>
      </c>
      <c r="F65">
        <f>""</f>
        <v/>
      </c>
      <c r="H65">
        <f>""</f>
        <v/>
      </c>
      <c r="K65">
        <f>""</f>
        <v/>
      </c>
    </row>
    <row r="66">
      <c r="B66">
        <f>""</f>
        <v/>
      </c>
      <c r="C66">
        <f>""</f>
        <v/>
      </c>
      <c r="E66">
        <f>""</f>
        <v/>
      </c>
      <c r="F66">
        <f>""</f>
        <v/>
      </c>
      <c r="H66">
        <f>""</f>
        <v/>
      </c>
      <c r="K66">
        <f>""</f>
        <v/>
      </c>
    </row>
    <row r="67">
      <c r="B67">
        <f>""</f>
        <v/>
      </c>
      <c r="C67">
        <f>""</f>
        <v/>
      </c>
      <c r="E67">
        <f>""</f>
        <v/>
      </c>
      <c r="F67">
        <f>""</f>
        <v/>
      </c>
      <c r="H67">
        <f>""</f>
        <v/>
      </c>
      <c r="K67">
        <f>""</f>
        <v/>
      </c>
    </row>
    <row r="68">
      <c r="B68">
        <f>""</f>
        <v/>
      </c>
      <c r="C68">
        <f>""</f>
        <v/>
      </c>
      <c r="E68">
        <f>""</f>
        <v/>
      </c>
      <c r="F68">
        <f>""</f>
        <v/>
      </c>
      <c r="H68">
        <f>""</f>
        <v/>
      </c>
      <c r="K68">
        <f>""</f>
        <v/>
      </c>
    </row>
    <row r="69">
      <c r="B69">
        <f>""</f>
        <v/>
      </c>
      <c r="C69">
        <f>""</f>
        <v/>
      </c>
      <c r="E69">
        <f>""</f>
        <v/>
      </c>
      <c r="F69">
        <f>""</f>
        <v/>
      </c>
      <c r="H69">
        <f>""</f>
        <v/>
      </c>
      <c r="K69">
        <f>""</f>
        <v/>
      </c>
    </row>
    <row r="70">
      <c r="B70">
        <f>""</f>
        <v/>
      </c>
      <c r="C70">
        <f>""</f>
        <v/>
      </c>
      <c r="E70">
        <f>""</f>
        <v/>
      </c>
      <c r="F70">
        <f>""</f>
        <v/>
      </c>
      <c r="H70">
        <f>""</f>
        <v/>
      </c>
      <c r="K70">
        <f>""</f>
        <v/>
      </c>
    </row>
    <row r="71">
      <c r="B71">
        <f>""</f>
        <v/>
      </c>
      <c r="C71">
        <f>""</f>
        <v/>
      </c>
      <c r="E71">
        <f>""</f>
        <v/>
      </c>
      <c r="F71">
        <f>""</f>
        <v/>
      </c>
      <c r="H71">
        <f>""</f>
        <v/>
      </c>
      <c r="K71">
        <f>""</f>
        <v/>
      </c>
    </row>
    <row r="72">
      <c r="B72">
        <f>""</f>
        <v/>
      </c>
      <c r="C72">
        <f>""</f>
        <v/>
      </c>
      <c r="E72">
        <f>""</f>
        <v/>
      </c>
      <c r="F72">
        <f>""</f>
        <v/>
      </c>
      <c r="H72">
        <f>""</f>
        <v/>
      </c>
      <c r="K72">
        <f>""</f>
        <v/>
      </c>
    </row>
    <row r="73">
      <c r="B73">
        <f>""</f>
        <v/>
      </c>
      <c r="C73">
        <f>""</f>
        <v/>
      </c>
      <c r="E73">
        <f>""</f>
        <v/>
      </c>
      <c r="F73">
        <f>""</f>
        <v/>
      </c>
      <c r="H73">
        <f>""</f>
        <v/>
      </c>
      <c r="K73">
        <f>""</f>
        <v/>
      </c>
    </row>
    <row r="74">
      <c r="B74">
        <f>""</f>
        <v/>
      </c>
      <c r="C74">
        <f>""</f>
        <v/>
      </c>
      <c r="E74">
        <f>""</f>
        <v/>
      </c>
      <c r="F74">
        <f>""</f>
        <v/>
      </c>
      <c r="H74">
        <f>""</f>
        <v/>
      </c>
      <c r="K74">
        <f>""</f>
        <v/>
      </c>
    </row>
    <row r="75">
      <c r="B75">
        <f>""</f>
        <v/>
      </c>
      <c r="C75">
        <f>""</f>
        <v/>
      </c>
      <c r="E75">
        <f>""</f>
        <v/>
      </c>
      <c r="F75">
        <f>""</f>
        <v/>
      </c>
      <c r="H75">
        <f>""</f>
        <v/>
      </c>
      <c r="K75">
        <f>""</f>
        <v/>
      </c>
    </row>
    <row r="76">
      <c r="B76">
        <f>""</f>
        <v/>
      </c>
      <c r="C76">
        <f>""</f>
        <v/>
      </c>
      <c r="E76">
        <f>""</f>
        <v/>
      </c>
      <c r="F76">
        <f>""</f>
        <v/>
      </c>
      <c r="H76">
        <f>""</f>
        <v/>
      </c>
      <c r="K76">
        <f>""</f>
        <v/>
      </c>
    </row>
    <row r="77">
      <c r="B77">
        <f>""</f>
        <v/>
      </c>
      <c r="C77">
        <f>""</f>
        <v/>
      </c>
      <c r="E77">
        <f>""</f>
        <v/>
      </c>
      <c r="F77">
        <f>""</f>
        <v/>
      </c>
      <c r="H77">
        <f>""</f>
        <v/>
      </c>
      <c r="K77">
        <f>""</f>
        <v/>
      </c>
    </row>
    <row r="78">
      <c r="B78">
        <f>""</f>
        <v/>
      </c>
      <c r="C78">
        <f>""</f>
        <v/>
      </c>
      <c r="E78">
        <f>""</f>
        <v/>
      </c>
      <c r="F78">
        <f>""</f>
        <v/>
      </c>
      <c r="H78">
        <f>""</f>
        <v/>
      </c>
      <c r="K78">
        <f>""</f>
        <v/>
      </c>
    </row>
    <row r="79">
      <c r="B79">
        <f>""</f>
        <v/>
      </c>
      <c r="C79">
        <f>""</f>
        <v/>
      </c>
      <c r="E79">
        <f>""</f>
        <v/>
      </c>
      <c r="F79">
        <f>""</f>
        <v/>
      </c>
      <c r="H79">
        <f>""</f>
        <v/>
      </c>
      <c r="K79">
        <f>""</f>
        <v/>
      </c>
    </row>
    <row r="80">
      <c r="B80">
        <f>""</f>
        <v/>
      </c>
      <c r="C80">
        <f>""</f>
        <v/>
      </c>
      <c r="E80">
        <f>""</f>
        <v/>
      </c>
      <c r="F80">
        <f>""</f>
        <v/>
      </c>
      <c r="H80">
        <f>""</f>
        <v/>
      </c>
      <c r="K80">
        <f>""</f>
        <v/>
      </c>
    </row>
    <row r="81">
      <c r="B81">
        <f>""</f>
        <v/>
      </c>
      <c r="C81">
        <f>""</f>
        <v/>
      </c>
      <c r="E81">
        <f>""</f>
        <v/>
      </c>
      <c r="F81">
        <f>""</f>
        <v/>
      </c>
      <c r="H81">
        <f>""</f>
        <v/>
      </c>
      <c r="K81">
        <f>""</f>
        <v/>
      </c>
    </row>
    <row r="82">
      <c r="B82">
        <f>""</f>
        <v/>
      </c>
      <c r="C82">
        <f>""</f>
        <v/>
      </c>
      <c r="E82">
        <f>""</f>
        <v/>
      </c>
      <c r="F82">
        <f>""</f>
        <v/>
      </c>
      <c r="H82">
        <f>""</f>
        <v/>
      </c>
      <c r="K82">
        <f>""</f>
        <v/>
      </c>
    </row>
    <row r="83">
      <c r="B83">
        <f>""</f>
        <v/>
      </c>
      <c r="C83">
        <f>""</f>
        <v/>
      </c>
      <c r="E83">
        <f>""</f>
        <v/>
      </c>
      <c r="F83">
        <f>""</f>
        <v/>
      </c>
      <c r="H83">
        <f>""</f>
        <v/>
      </c>
      <c r="K83">
        <f>""</f>
        <v/>
      </c>
    </row>
    <row r="84">
      <c r="B84">
        <f>""</f>
        <v/>
      </c>
      <c r="C84">
        <f>""</f>
        <v/>
      </c>
      <c r="E84">
        <f>""</f>
        <v/>
      </c>
      <c r="F84">
        <f>""</f>
        <v/>
      </c>
      <c r="H84">
        <f>""</f>
        <v/>
      </c>
      <c r="K84">
        <f>""</f>
        <v/>
      </c>
    </row>
    <row r="85">
      <c r="B85">
        <f>""</f>
        <v/>
      </c>
      <c r="C85">
        <f>""</f>
        <v/>
      </c>
      <c r="E85">
        <f>""</f>
        <v/>
      </c>
      <c r="F85">
        <f>""</f>
        <v/>
      </c>
      <c r="H85">
        <f>""</f>
        <v/>
      </c>
      <c r="K85">
        <f>""</f>
        <v/>
      </c>
    </row>
    <row r="86">
      <c r="B86">
        <f>""</f>
        <v/>
      </c>
      <c r="C86">
        <f>""</f>
        <v/>
      </c>
      <c r="E86">
        <f>""</f>
        <v/>
      </c>
      <c r="F86">
        <f>""</f>
        <v/>
      </c>
      <c r="H86">
        <f>""</f>
        <v/>
      </c>
      <c r="K86">
        <f>""</f>
        <v/>
      </c>
    </row>
    <row r="87">
      <c r="B87">
        <f>""</f>
        <v/>
      </c>
      <c r="C87">
        <f>""</f>
        <v/>
      </c>
      <c r="E87">
        <f>""</f>
        <v/>
      </c>
      <c r="F87">
        <f>""</f>
        <v/>
      </c>
      <c r="H87">
        <f>""</f>
        <v/>
      </c>
      <c r="K87">
        <f>""</f>
        <v/>
      </c>
    </row>
    <row r="88">
      <c r="B88">
        <f>""</f>
        <v/>
      </c>
      <c r="C88">
        <f>""</f>
        <v/>
      </c>
      <c r="E88">
        <f>""</f>
        <v/>
      </c>
      <c r="F88">
        <f>""</f>
        <v/>
      </c>
      <c r="H88">
        <f>""</f>
        <v/>
      </c>
      <c r="K88">
        <f>""</f>
        <v/>
      </c>
    </row>
    <row r="89">
      <c r="B89">
        <f>""</f>
        <v/>
      </c>
      <c r="C89">
        <f>""</f>
        <v/>
      </c>
      <c r="E89">
        <f>""</f>
        <v/>
      </c>
      <c r="F89">
        <f>""</f>
        <v/>
      </c>
      <c r="H89">
        <f>""</f>
        <v/>
      </c>
      <c r="K89">
        <f>""</f>
        <v/>
      </c>
    </row>
    <row r="90">
      <c r="B90">
        <f>""</f>
        <v/>
      </c>
      <c r="C90">
        <f>""</f>
        <v/>
      </c>
      <c r="E90">
        <f>""</f>
        <v/>
      </c>
      <c r="F90">
        <f>""</f>
        <v/>
      </c>
      <c r="H90">
        <f>""</f>
        <v/>
      </c>
      <c r="K90">
        <f>""</f>
        <v/>
      </c>
    </row>
    <row r="91">
      <c r="B91">
        <f>""</f>
        <v/>
      </c>
      <c r="C91">
        <f>""</f>
        <v/>
      </c>
      <c r="E91">
        <f>""</f>
        <v/>
      </c>
      <c r="F91">
        <f>""</f>
        <v/>
      </c>
      <c r="H91">
        <f>""</f>
        <v/>
      </c>
      <c r="K91">
        <f>""</f>
        <v/>
      </c>
    </row>
    <row r="92">
      <c r="B92">
        <f>""</f>
        <v/>
      </c>
      <c r="C92">
        <f>""</f>
        <v/>
      </c>
      <c r="E92">
        <f>""</f>
        <v/>
      </c>
      <c r="F92">
        <f>""</f>
        <v/>
      </c>
      <c r="H92">
        <f>""</f>
        <v/>
      </c>
      <c r="K92">
        <f>""</f>
        <v/>
      </c>
    </row>
    <row r="93">
      <c r="B93">
        <f>""</f>
        <v/>
      </c>
      <c r="C93">
        <f>""</f>
        <v/>
      </c>
      <c r="E93">
        <f>""</f>
        <v/>
      </c>
      <c r="F93">
        <f>""</f>
        <v/>
      </c>
      <c r="H93">
        <f>""</f>
        <v/>
      </c>
      <c r="K93">
        <f>""</f>
        <v/>
      </c>
    </row>
    <row r="94">
      <c r="B94">
        <f>""</f>
        <v/>
      </c>
      <c r="C94">
        <f>""</f>
        <v/>
      </c>
      <c r="E94">
        <f>""</f>
        <v/>
      </c>
      <c r="F94">
        <f>""</f>
        <v/>
      </c>
      <c r="H94">
        <f>""</f>
        <v/>
      </c>
      <c r="K94">
        <f>""</f>
        <v/>
      </c>
    </row>
    <row r="95">
      <c r="B95">
        <f>""</f>
        <v/>
      </c>
      <c r="C95">
        <f>""</f>
        <v/>
      </c>
      <c r="E95">
        <f>""</f>
        <v/>
      </c>
      <c r="F95">
        <f>""</f>
        <v/>
      </c>
      <c r="H95">
        <f>""</f>
        <v/>
      </c>
      <c r="K95">
        <f>""</f>
        <v/>
      </c>
    </row>
    <row r="96">
      <c r="B96">
        <f>""</f>
        <v/>
      </c>
      <c r="C96">
        <f>""</f>
        <v/>
      </c>
      <c r="E96">
        <f>""</f>
        <v/>
      </c>
      <c r="F96">
        <f>""</f>
        <v/>
      </c>
      <c r="H96">
        <f>""</f>
        <v/>
      </c>
      <c r="K96">
        <f>""</f>
        <v/>
      </c>
    </row>
    <row r="97">
      <c r="B97">
        <f>""</f>
        <v/>
      </c>
      <c r="C97">
        <f>""</f>
        <v/>
      </c>
      <c r="E97">
        <f>""</f>
        <v/>
      </c>
      <c r="F97">
        <f>""</f>
        <v/>
      </c>
      <c r="H97">
        <f>""</f>
        <v/>
      </c>
      <c r="K97">
        <f>""</f>
        <v/>
      </c>
    </row>
    <row r="98">
      <c r="B98">
        <f>""</f>
        <v/>
      </c>
      <c r="C98">
        <f>""</f>
        <v/>
      </c>
      <c r="E98">
        <f>""</f>
        <v/>
      </c>
      <c r="F98">
        <f>""</f>
        <v/>
      </c>
      <c r="H98">
        <f>""</f>
        <v/>
      </c>
      <c r="K98">
        <f>""</f>
        <v/>
      </c>
    </row>
    <row r="99">
      <c r="B99">
        <f>""</f>
        <v/>
      </c>
      <c r="C99">
        <f>""</f>
        <v/>
      </c>
      <c r="E99">
        <f>""</f>
        <v/>
      </c>
      <c r="F99">
        <f>""</f>
        <v/>
      </c>
      <c r="H99">
        <f>""</f>
        <v/>
      </c>
      <c r="K99">
        <f>""</f>
        <v/>
      </c>
    </row>
    <row r="100">
      <c r="B100">
        <f>""</f>
        <v/>
      </c>
      <c r="C100">
        <f>""</f>
        <v/>
      </c>
      <c r="E100">
        <f>""</f>
        <v/>
      </c>
      <c r="F100">
        <f>""</f>
        <v/>
      </c>
      <c r="H100">
        <f>""</f>
        <v/>
      </c>
      <c r="K100">
        <f>""</f>
        <v/>
      </c>
    </row>
    <row r="101">
      <c r="B101">
        <f>""</f>
        <v/>
      </c>
      <c r="C101">
        <f>""</f>
        <v/>
      </c>
      <c r="E101">
        <f>""</f>
        <v/>
      </c>
      <c r="F101">
        <f>""</f>
        <v/>
      </c>
      <c r="H101">
        <f>""</f>
        <v/>
      </c>
      <c r="K101">
        <f>""</f>
        <v/>
      </c>
    </row>
  </sheetData>
  <mergeCells count="1">
    <mergeCell ref="A1:L1"/>
  </mergeCells>
  <conditionalFormatting sqref="F24">
    <cfRule type="expression" priority="1" dxfId="0">
      <formula>$F$24="Contrôle réussi"</formula>
    </cfRule>
    <cfRule type="expression" priority="2" dxfId="1">
      <formula>$F$24="Vérification requise"</formula>
    </cfRule>
  </conditionalFormatting>
  <conditionalFormatting sqref="F32">
    <cfRule type="expression" priority="3" dxfId="1">
      <formula>OR($F$32&gt;0.01,$F$32&lt;-0.01)</formula>
    </cfRule>
  </conditionalFormatting>
  <conditionalFormatting sqref="F17:F22">
    <cfRule type="expression" priority="4" dxfId="1">
      <formula>$F17&gt;0</formula>
    </cfRule>
  </conditionalFormatting>
  <pageMargins left="0.75" right="0.75" top="1" bottom="1" header="0.5" footer="0.5"/>
  <pageSetup orientation="landscape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4" customWidth="1" min="3" max="3"/>
    <col width="27" customWidth="1" min="4" max="4"/>
    <col width="28" customWidth="1" min="5" max="5"/>
    <col width="15" customWidth="1" min="6" max="6"/>
    <col width="16" customWidth="1" min="7" max="7"/>
    <col width="15" customWidth="1" min="8" max="8"/>
    <col width="24" customWidth="1" min="9" max="9"/>
    <col width="19" customWidth="1" min="10" max="10"/>
    <col width="14" customWidth="1" min="11" max="11"/>
    <col width="14" customWidth="1" min="12" max="12"/>
    <col width="20" customWidth="1" min="13" max="13"/>
    <col width="16" customWidth="1" min="14" max="14"/>
    <col width="17" customWidth="1" min="15" max="15"/>
    <col width="23" customWidth="1" min="16" max="16"/>
    <col width="22" customWidth="1" min="17" max="17"/>
    <col width="20" customWidth="1" min="18" max="18"/>
    <col width="19" customWidth="1" min="19" max="19"/>
    <col width="35" customWidth="1" min="20" max="20"/>
  </cols>
  <sheetData>
    <row r="1" ht="36" customHeight="1">
      <c r="A1" s="11" t="inlineStr">
        <is>
          <t>ID facture</t>
        </is>
      </c>
      <c r="B1" s="11" t="inlineStr">
        <is>
          <t>Fournisseur</t>
        </is>
      </c>
      <c r="C1" s="11" t="inlineStr">
        <is>
          <t>No de facture fournisseur</t>
        </is>
      </c>
      <c r="D1" s="11" t="inlineStr">
        <is>
          <t>Catégorie</t>
        </is>
      </c>
      <c r="E1" s="11" t="inlineStr">
        <is>
          <t>Traitement des taxes</t>
        </is>
      </c>
      <c r="F1" s="11" t="inlineStr">
        <is>
          <t>Date de facture</t>
        </is>
      </c>
      <c r="G1" s="11" t="inlineStr">
        <is>
          <t>Date d’échéance</t>
        </is>
      </c>
      <c r="H1" s="11" t="inlineStr">
        <is>
          <t>Date de paiement</t>
        </is>
      </c>
      <c r="I1" s="11" t="inlineStr">
        <is>
          <t>Mode de paiement</t>
        </is>
      </c>
      <c r="J1" s="11" t="inlineStr">
        <is>
          <t>Montant avant taxes</t>
        </is>
      </c>
      <c r="K1" s="11" t="inlineStr">
        <is>
          <t>TPS</t>
        </is>
      </c>
      <c r="L1" s="11" t="inlineStr">
        <is>
          <t>TVQ</t>
        </is>
      </c>
      <c r="M1" s="11" t="inlineStr">
        <is>
          <t>Total de la facture</t>
        </is>
      </c>
      <c r="N1" s="11" t="inlineStr">
        <is>
          <t>Montant payé</t>
        </is>
      </c>
      <c r="O1" s="11" t="inlineStr">
        <is>
          <t>Solde à payer</t>
        </is>
      </c>
      <c r="P1" s="11" t="inlineStr">
        <is>
          <t>Jours avant ou après échéance</t>
        </is>
      </c>
      <c r="Q1" s="11" t="inlineStr">
        <is>
          <t>Catégorie d’ancienneté</t>
        </is>
      </c>
      <c r="R1" s="11" t="inlineStr">
        <is>
          <t>Statut calculé</t>
        </is>
      </c>
      <c r="S1" s="11" t="inlineStr">
        <is>
          <t>Statut manuel</t>
        </is>
      </c>
      <c r="T1" s="11" t="inlineStr">
        <is>
          <t>Commentaires</t>
        </is>
      </c>
    </row>
    <row r="2">
      <c r="A2" s="3" t="inlineStr">
        <is>
          <t>F-2026-001</t>
        </is>
      </c>
      <c r="B2" s="3" t="inlineStr">
        <is>
          <t>Papeterie Laurentienne</t>
        </is>
      </c>
      <c r="C2" s="3" t="inlineStr">
        <is>
          <t>PL-45821</t>
        </is>
      </c>
      <c r="D2" s="3" t="inlineStr">
        <is>
          <t>Fournitures de bureau</t>
        </is>
      </c>
      <c r="E2" s="3" t="inlineStr">
        <is>
          <t>TPS et TVQ applicables</t>
        </is>
      </c>
      <c r="F2" s="20" t="n">
        <v>46200</v>
      </c>
      <c r="G2" s="20" t="n">
        <v>46235</v>
      </c>
      <c r="H2" s="20" t="n"/>
      <c r="I2" s="3" t="n"/>
      <c r="J2" s="21" t="n">
        <v>485</v>
      </c>
      <c r="K2" s="22">
        <f>IF($A2="","",IFERROR(IF(OR($E2="TPS et TVQ applicables",$E2="TPS seulement"),$J2*'Paramètres'!$B$6,0),0))</f>
        <v/>
      </c>
      <c r="L2" s="22">
        <f>IF($A2="","",IFERROR(IF(OR($E2="TPS et TVQ applicables",$E2="TVQ seulement"),$J2*'Paramètres'!$B$7,0),0))</f>
        <v/>
      </c>
      <c r="M2" s="22">
        <f>IF($A2="","",IFERROR($J2+$K2+$L2,0))</f>
        <v/>
      </c>
      <c r="N2" s="21" t="n">
        <v>0</v>
      </c>
      <c r="O2" s="22">
        <f>IF($A2="","",IFERROR(MAX(0,$M2-$N2),0))</f>
        <v/>
      </c>
      <c r="P2" s="23">
        <f>IF($A2="","",IFERROR($G2-'Paramètres'!$B$8,0))</f>
        <v/>
      </c>
      <c r="Q2" s="16">
        <f>IF($A2="","",IFERROR(IF(OR($O2=0,$R2="Annulée"),"Non échue",IF($P2&gt;=0,"Non échue",IF($P2&gt;=-30,"1 à 30 jours",IF($P2&gt;=-60,"31 à 60 jours",IF($P2&gt;=-90,"61 à 90 jours","Plus de 90 jours"))))),""))</f>
        <v/>
      </c>
      <c r="R2" s="16">
        <f>IF($A2="","",IFERROR(IF($S2="Annulée","Annulée",IF($O2=0,"Payée",IF($N2&gt;0,"Partiellement payée","À payer"))),""))</f>
        <v/>
      </c>
      <c r="S2" s="3" t="inlineStr">
        <is>
          <t>À payer</t>
        </is>
      </c>
      <c r="T2" s="3" t="inlineStr">
        <is>
          <t>Fournitures mensuelles</t>
        </is>
      </c>
    </row>
    <row r="3">
      <c r="A3" s="3" t="inlineStr">
        <is>
          <t>F-2026-002</t>
        </is>
      </c>
      <c r="B3" s="3" t="inlineStr">
        <is>
          <t>Services TI Mont-Royal</t>
        </is>
      </c>
      <c r="C3" s="3" t="inlineStr">
        <is>
          <t>STM-2026-117</t>
        </is>
      </c>
      <c r="D3" s="3" t="inlineStr">
        <is>
          <t>Logiciels et abonnements</t>
        </is>
      </c>
      <c r="E3" s="3" t="inlineStr">
        <is>
          <t>TPS et TVQ applicables</t>
        </is>
      </c>
      <c r="F3" s="20" t="n">
        <v>46209</v>
      </c>
      <c r="G3" s="20" t="n">
        <v>46244</v>
      </c>
      <c r="H3" s="20" t="n">
        <v>46242</v>
      </c>
      <c r="I3" s="3" t="inlineStr">
        <is>
          <t>Virement bancaire</t>
        </is>
      </c>
      <c r="J3" s="21" t="n">
        <v>1250</v>
      </c>
      <c r="K3" s="22">
        <f>IF($A3="","",IFERROR(IF(OR($E3="TPS et TVQ applicables",$E3="TPS seulement"),$J3*'Paramètres'!$B$6,0),0))</f>
        <v/>
      </c>
      <c r="L3" s="22">
        <f>IF($A3="","",IFERROR(IF(OR($E3="TPS et TVQ applicables",$E3="TVQ seulement"),$J3*'Paramètres'!$B$7,0),0))</f>
        <v/>
      </c>
      <c r="M3" s="22">
        <f>IF($A3="","",IFERROR($J3+$K3+$L3,0))</f>
        <v/>
      </c>
      <c r="N3" s="21" t="n">
        <v>1437.1875</v>
      </c>
      <c r="O3" s="22">
        <f>IF($A3="","",IFERROR(MAX(0,$M3-$N3),0))</f>
        <v/>
      </c>
      <c r="P3" s="23">
        <f>IF($A3="","",IFERROR($G3-'Paramètres'!$B$8,0))</f>
        <v/>
      </c>
      <c r="Q3" s="16">
        <f>IF($A3="","",IFERROR(IF(OR($O3=0,$R3="Annulée"),"Non échue",IF($P3&gt;=0,"Non échue",IF($P3&gt;=-30,"1 à 30 jours",IF($P3&gt;=-60,"31 à 60 jours",IF($P3&gt;=-90,"61 à 90 jours","Plus de 90 jours"))))),""))</f>
        <v/>
      </c>
      <c r="R3" s="16">
        <f>IF($A3="","",IFERROR(IF($S3="Annulée","Annulée",IF($O3=0,"Payée",IF($N3&gt;0,"Partiellement payée","À payer"))),""))</f>
        <v/>
      </c>
      <c r="S3" s="3" t="inlineStr">
        <is>
          <t>Payée</t>
        </is>
      </c>
      <c r="T3" s="3" t="inlineStr">
        <is>
          <t>Soutien informatique</t>
        </is>
      </c>
    </row>
    <row r="4">
      <c r="A4" s="3" t="inlineStr">
        <is>
          <t>F-2026-003</t>
        </is>
      </c>
      <c r="B4" s="3" t="inlineStr">
        <is>
          <t>Hydro-Québec</t>
        </is>
      </c>
      <c r="C4" s="3" t="inlineStr">
        <is>
          <t>HQ-2026-04</t>
        </is>
      </c>
      <c r="D4" s="3" t="inlineStr">
        <is>
          <t>Services publics</t>
        </is>
      </c>
      <c r="E4" s="3" t="inlineStr">
        <is>
          <t>Aucune taxe</t>
        </is>
      </c>
      <c r="F4" s="20" t="n">
        <v>46229</v>
      </c>
      <c r="G4" s="20" t="n">
        <v>46259</v>
      </c>
      <c r="H4" s="20" t="n"/>
      <c r="I4" s="3" t="inlineStr">
        <is>
          <t>Prélèvement automatique</t>
        </is>
      </c>
      <c r="J4" s="21" t="n">
        <v>312.45</v>
      </c>
      <c r="K4" s="22">
        <f>IF($A4="","",IFERROR(IF(OR($E4="TPS et TVQ applicables",$E4="TPS seulement"),$J4*'Paramètres'!$B$6,0),0))</f>
        <v/>
      </c>
      <c r="L4" s="22">
        <f>IF($A4="","",IFERROR(IF(OR($E4="TPS et TVQ applicables",$E4="TVQ seulement"),$J4*'Paramètres'!$B$7,0),0))</f>
        <v/>
      </c>
      <c r="M4" s="22">
        <f>IF($A4="","",IFERROR($J4+$K4+$L4,0))</f>
        <v/>
      </c>
      <c r="N4" s="21" t="n">
        <v>0</v>
      </c>
      <c r="O4" s="22">
        <f>IF($A4="","",IFERROR(MAX(0,$M4-$N4),0))</f>
        <v/>
      </c>
      <c r="P4" s="23">
        <f>IF($A4="","",IFERROR($G4-'Paramètres'!$B$8,0))</f>
        <v/>
      </c>
      <c r="Q4" s="16">
        <f>IF($A4="","",IFERROR(IF(OR($O4=0,$R4="Annulée"),"Non échue",IF($P4&gt;=0,"Non échue",IF($P4&gt;=-30,"1 à 30 jours",IF($P4&gt;=-60,"31 à 60 jours",IF($P4&gt;=-90,"61 à 90 jours","Plus de 90 jours"))))),""))</f>
        <v/>
      </c>
      <c r="R4" s="16">
        <f>IF($A4="","",IFERROR(IF($S4="Annulée","Annulée",IF($O4=0,"Payée",IF($N4&gt;0,"Partiellement payée","À payer"))),""))</f>
        <v/>
      </c>
      <c r="S4" s="3" t="inlineStr">
        <is>
          <t>À payer</t>
        </is>
      </c>
      <c r="T4" s="3" t="inlineStr">
        <is>
          <t>Électricité</t>
        </is>
      </c>
    </row>
    <row r="5">
      <c r="A5" s="3" t="inlineStr">
        <is>
          <t>F-2026-004</t>
        </is>
      </c>
      <c r="B5" s="3" t="inlineStr">
        <is>
          <t>Messagerie Nord-Sud</t>
        </is>
      </c>
      <c r="C5" s="3" t="inlineStr">
        <is>
          <t>MNS-8842</t>
        </is>
      </c>
      <c r="D5" s="3" t="inlineStr">
        <is>
          <t>Transport et livraison</t>
        </is>
      </c>
      <c r="E5" s="3" t="inlineStr">
        <is>
          <t>TPS seulement</t>
        </is>
      </c>
      <c r="F5" s="20" t="n">
        <v>46231</v>
      </c>
      <c r="G5" s="20" t="n">
        <v>46261</v>
      </c>
      <c r="H5" s="20" t="n"/>
      <c r="I5" s="3" t="n"/>
      <c r="J5" s="21" t="n">
        <v>210</v>
      </c>
      <c r="K5" s="22">
        <f>IF($A5="","",IFERROR(IF(OR($E5="TPS et TVQ applicables",$E5="TPS seulement"),$J5*'Paramètres'!$B$6,0),0))</f>
        <v/>
      </c>
      <c r="L5" s="22">
        <f>IF($A5="","",IFERROR(IF(OR($E5="TPS et TVQ applicables",$E5="TVQ seulement"),$J5*'Paramètres'!$B$7,0),0))</f>
        <v/>
      </c>
      <c r="M5" s="22">
        <f>IF($A5="","",IFERROR($J5+$K5+$L5,0))</f>
        <v/>
      </c>
      <c r="N5" s="21" t="n">
        <v>0</v>
      </c>
      <c r="O5" s="22">
        <f>IF($A5="","",IFERROR(MAX(0,$M5-$N5),0))</f>
        <v/>
      </c>
      <c r="P5" s="23">
        <f>IF($A5="","",IFERROR($G5-'Paramètres'!$B$8,0))</f>
        <v/>
      </c>
      <c r="Q5" s="16">
        <f>IF($A5="","",IFERROR(IF(OR($O5=0,$R5="Annulée"),"Non échue",IF($P5&gt;=0,"Non échue",IF($P5&gt;=-30,"1 à 30 jours",IF($P5&gt;=-60,"31 à 60 jours",IF($P5&gt;=-90,"61 à 90 jours","Plus de 90 jours"))))),""))</f>
        <v/>
      </c>
      <c r="R5" s="16">
        <f>IF($A5="","",IFERROR(IF($S5="Annulée","Annulée",IF($O5=0,"Payée",IF($N5&gt;0,"Partiellement payée","À payer"))),""))</f>
        <v/>
      </c>
      <c r="S5" s="3" t="inlineStr">
        <is>
          <t>À payer</t>
        </is>
      </c>
      <c r="T5" s="3" t="inlineStr">
        <is>
          <t>Livraison de matériel</t>
        </is>
      </c>
    </row>
    <row r="6">
      <c r="A6" s="3" t="inlineStr">
        <is>
          <t>F-2026-005</t>
        </is>
      </c>
      <c r="B6" s="3" t="inlineStr">
        <is>
          <t>Cabinet Lavoie CPA</t>
        </is>
      </c>
      <c r="C6" s="3" t="inlineStr">
        <is>
          <t>CPA-26041</t>
        </is>
      </c>
      <c r="D6" s="3" t="inlineStr">
        <is>
          <t>Honoraires professionnels</t>
        </is>
      </c>
      <c r="E6" s="3" t="inlineStr">
        <is>
          <t>TPS et TVQ applicables</t>
        </is>
      </c>
      <c r="F6" s="20" t="n">
        <v>46183</v>
      </c>
      <c r="G6" s="20" t="n">
        <v>46214</v>
      </c>
      <c r="H6" s="20" t="n">
        <v>46214</v>
      </c>
      <c r="I6" s="3" t="inlineStr">
        <is>
          <t>Virement bancaire</t>
        </is>
      </c>
      <c r="J6" s="21" t="n">
        <v>900</v>
      </c>
      <c r="K6" s="22">
        <f>IF($A6="","",IFERROR(IF(OR($E6="TPS et TVQ applicables",$E6="TPS seulement"),$J6*'Paramètres'!$B$6,0),0))</f>
        <v/>
      </c>
      <c r="L6" s="22">
        <f>IF($A6="","",IFERROR(IF(OR($E6="TPS et TVQ applicables",$E6="TVQ seulement"),$J6*'Paramètres'!$B$7,0),0))</f>
        <v/>
      </c>
      <c r="M6" s="22">
        <f>IF($A6="","",IFERROR($J6+$K6+$L6,0))</f>
        <v/>
      </c>
      <c r="N6" s="21" t="n">
        <v>1034.775</v>
      </c>
      <c r="O6" s="22">
        <f>IF($A6="","",IFERROR(MAX(0,$M6-$N6),0))</f>
        <v/>
      </c>
      <c r="P6" s="23">
        <f>IF($A6="","",IFERROR($G6-'Paramètres'!$B$8,0))</f>
        <v/>
      </c>
      <c r="Q6" s="16">
        <f>IF($A6="","",IFERROR(IF(OR($O6=0,$R6="Annulée"),"Non échue",IF($P6&gt;=0,"Non échue",IF($P6&gt;=-30,"1 à 30 jours",IF($P6&gt;=-60,"31 à 60 jours",IF($P6&gt;=-90,"61 à 90 jours","Plus de 90 jours"))))),""))</f>
        <v/>
      </c>
      <c r="R6" s="16">
        <f>IF($A6="","",IFERROR(IF($S6="Annulée","Annulée",IF($O6=0,"Payée",IF($N6&gt;0,"Partiellement payée","À payer"))),""))</f>
        <v/>
      </c>
      <c r="S6" s="3" t="inlineStr">
        <is>
          <t>Payée</t>
        </is>
      </c>
      <c r="T6" s="3" t="inlineStr">
        <is>
          <t>Tenue de livres</t>
        </is>
      </c>
    </row>
    <row r="7">
      <c r="A7" s="3" t="inlineStr">
        <is>
          <t>F-2026-006</t>
        </is>
      </c>
      <c r="B7" s="3" t="inlineStr">
        <is>
          <t>Imprimerie du Canal</t>
        </is>
      </c>
      <c r="C7" s="3" t="inlineStr">
        <is>
          <t>IDC-7719</t>
        </is>
      </c>
      <c r="D7" s="3" t="inlineStr">
        <is>
          <t>Publicité et marketing</t>
        </is>
      </c>
      <c r="E7" s="3" t="inlineStr">
        <is>
          <t>TPS et TVQ applicables</t>
        </is>
      </c>
      <c r="F7" s="20" t="n">
        <v>46234</v>
      </c>
      <c r="G7" s="20" t="n">
        <v>46264</v>
      </c>
      <c r="H7" s="20" t="n"/>
      <c r="I7" s="3" t="n"/>
      <c r="J7" s="21" t="n">
        <v>640</v>
      </c>
      <c r="K7" s="22">
        <f>IF($A7="","",IFERROR(IF(OR($E7="TPS et TVQ applicables",$E7="TPS seulement"),$J7*'Paramètres'!$B$6,0),0))</f>
        <v/>
      </c>
      <c r="L7" s="22">
        <f>IF($A7="","",IFERROR(IF(OR($E7="TPS et TVQ applicables",$E7="TVQ seulement"),$J7*'Paramètres'!$B$7,0),0))</f>
        <v/>
      </c>
      <c r="M7" s="22">
        <f>IF($A7="","",IFERROR($J7+$K7+$L7,0))</f>
        <v/>
      </c>
      <c r="N7" s="21" t="n">
        <v>320</v>
      </c>
      <c r="O7" s="22">
        <f>IF($A7="","",IFERROR(MAX(0,$M7-$N7),0))</f>
        <v/>
      </c>
      <c r="P7" s="23">
        <f>IF($A7="","",IFERROR($G7-'Paramètres'!$B$8,0))</f>
        <v/>
      </c>
      <c r="Q7" s="16">
        <f>IF($A7="","",IFERROR(IF(OR($O7=0,$R7="Annulée"),"Non échue",IF($P7&gt;=0,"Non échue",IF($P7&gt;=-30,"1 à 30 jours",IF($P7&gt;=-60,"31 à 60 jours",IF($P7&gt;=-90,"61 à 90 jours","Plus de 90 jours"))))),""))</f>
        <v/>
      </c>
      <c r="R7" s="16">
        <f>IF($A7="","",IFERROR(IF($S7="Annulée","Annulée",IF($O7=0,"Payée",IF($N7&gt;0,"Partiellement payée","À payer"))),""))</f>
        <v/>
      </c>
      <c r="S7" s="3" t="inlineStr">
        <is>
          <t>Partiellement payée</t>
        </is>
      </c>
      <c r="T7" s="3" t="inlineStr">
        <is>
          <t>Dépliant promotionnel</t>
        </is>
      </c>
    </row>
    <row r="8">
      <c r="A8" s="3" t="inlineStr">
        <is>
          <t>F-2026-007</t>
        </is>
      </c>
      <c r="B8" s="3" t="inlineStr">
        <is>
          <t>Entretien Propre-Net</t>
        </is>
      </c>
      <c r="C8" s="3" t="inlineStr">
        <is>
          <t>PN-3098</t>
        </is>
      </c>
      <c r="D8" s="3" t="inlineStr">
        <is>
          <t>Entretien et réparations</t>
        </is>
      </c>
      <c r="E8" s="3" t="inlineStr">
        <is>
          <t>TPS et TVQ applicables</t>
        </is>
      </c>
      <c r="F8" s="20" t="n">
        <v>46219</v>
      </c>
      <c r="G8" s="20" t="n">
        <v>46249</v>
      </c>
      <c r="H8" s="20" t="n"/>
      <c r="I8" s="3" t="n"/>
      <c r="J8" s="21" t="n">
        <v>375</v>
      </c>
      <c r="K8" s="22">
        <f>IF($A8="","",IFERROR(IF(OR($E8="TPS et TVQ applicables",$E8="TPS seulement"),$J8*'Paramètres'!$B$6,0),0))</f>
        <v/>
      </c>
      <c r="L8" s="22">
        <f>IF($A8="","",IFERROR(IF(OR($E8="TPS et TVQ applicables",$E8="TVQ seulement"),$J8*'Paramètres'!$B$7,0),0))</f>
        <v/>
      </c>
      <c r="M8" s="22">
        <f>IF($A8="","",IFERROR($J8+$K8+$L8,0))</f>
        <v/>
      </c>
      <c r="N8" s="21" t="n">
        <v>0</v>
      </c>
      <c r="O8" s="22">
        <f>IF($A8="","",IFERROR(MAX(0,$M8-$N8),0))</f>
        <v/>
      </c>
      <c r="P8" s="23">
        <f>IF($A8="","",IFERROR($G8-'Paramètres'!$B$8,0))</f>
        <v/>
      </c>
      <c r="Q8" s="16">
        <f>IF($A8="","",IFERROR(IF(OR($O8=0,$R8="Annulée"),"Non échue",IF($P8&gt;=0,"Non échue",IF($P8&gt;=-30,"1 à 30 jours",IF($P8&gt;=-60,"31 à 60 jours",IF($P8&gt;=-90,"61 à 90 jours","Plus de 90 jours"))))),""))</f>
        <v/>
      </c>
      <c r="R8" s="16">
        <f>IF($A8="","",IFERROR(IF($S8="Annulée","Annulée",IF($O8=0,"Payée",IF($N8&gt;0,"Partiellement payée","À payer"))),""))</f>
        <v/>
      </c>
      <c r="S8" s="3" t="inlineStr">
        <is>
          <t>À payer</t>
        </is>
      </c>
      <c r="T8" s="3" t="inlineStr">
        <is>
          <t>Entretien des locaux</t>
        </is>
      </c>
    </row>
    <row r="9">
      <c r="A9" s="3" t="inlineStr">
        <is>
          <t>F-2026-008</t>
        </is>
      </c>
      <c r="B9" s="3" t="inlineStr">
        <is>
          <t>Télécom Boréal</t>
        </is>
      </c>
      <c r="C9" s="3" t="inlineStr">
        <is>
          <t>TB-0626</t>
        </is>
      </c>
      <c r="D9" s="3" t="inlineStr">
        <is>
          <t>Télécommunications</t>
        </is>
      </c>
      <c r="E9" s="3" t="inlineStr">
        <is>
          <t>TPS et TVQ applicables</t>
        </is>
      </c>
      <c r="F9" s="20" t="n">
        <v>46244</v>
      </c>
      <c r="G9" s="20" t="n">
        <v>46274</v>
      </c>
      <c r="H9" s="20" t="n"/>
      <c r="I9" s="3" t="inlineStr">
        <is>
          <t>Carte de crédit</t>
        </is>
      </c>
      <c r="J9" s="21" t="n">
        <v>189.99</v>
      </c>
      <c r="K9" s="22">
        <f>IF($A9="","",IFERROR(IF(OR($E9="TPS et TVQ applicables",$E9="TPS seulement"),$J9*'Paramètres'!$B$6,0),0))</f>
        <v/>
      </c>
      <c r="L9" s="22">
        <f>IF($A9="","",IFERROR(IF(OR($E9="TPS et TVQ applicables",$E9="TVQ seulement"),$J9*'Paramètres'!$B$7,0),0))</f>
        <v/>
      </c>
      <c r="M9" s="22">
        <f>IF($A9="","",IFERROR($J9+$K9+$L9,0))</f>
        <v/>
      </c>
      <c r="N9" s="21" t="n">
        <v>0</v>
      </c>
      <c r="O9" s="22">
        <f>IF($A9="","",IFERROR(MAX(0,$M9-$N9),0))</f>
        <v/>
      </c>
      <c r="P9" s="23">
        <f>IF($A9="","",IFERROR($G9-'Paramètres'!$B$8,0))</f>
        <v/>
      </c>
      <c r="Q9" s="16">
        <f>IF($A9="","",IFERROR(IF(OR($O9=0,$R9="Annulée"),"Non échue",IF($P9&gt;=0,"Non échue",IF($P9&gt;=-30,"1 à 30 jours",IF($P9&gt;=-60,"31 à 60 jours",IF($P9&gt;=-90,"61 à 90 jours","Plus de 90 jours"))))),""))</f>
        <v/>
      </c>
      <c r="R9" s="16">
        <f>IF($A9="","",IFERROR(IF($S9="Annulée","Annulée",IF($O9=0,"Payée",IF($N9&gt;0,"Partiellement payée","À payer"))),""))</f>
        <v/>
      </c>
      <c r="S9" s="3" t="inlineStr">
        <is>
          <t>À payer</t>
        </is>
      </c>
      <c r="T9" s="3" t="inlineStr">
        <is>
          <t>Service Internet</t>
        </is>
      </c>
    </row>
    <row r="10">
      <c r="A10" s="3" t="inlineStr">
        <is>
          <t>F-2026-009</t>
        </is>
      </c>
      <c r="B10" s="3" t="inlineStr">
        <is>
          <t>Location Saint-Paul</t>
        </is>
      </c>
      <c r="C10" s="3" t="inlineStr">
        <is>
          <t>LSP-0626</t>
        </is>
      </c>
      <c r="D10" s="3" t="inlineStr">
        <is>
          <t>Loyer</t>
        </is>
      </c>
      <c r="E10" s="3" t="inlineStr">
        <is>
          <t>Aucune taxe</t>
        </is>
      </c>
      <c r="F10" s="20" t="n">
        <v>46230</v>
      </c>
      <c r="G10" s="20" t="n">
        <v>46230</v>
      </c>
      <c r="H10" s="20" t="n">
        <v>46230</v>
      </c>
      <c r="I10" s="3" t="inlineStr">
        <is>
          <t>Virement bancaire</t>
        </is>
      </c>
      <c r="J10" s="21" t="n">
        <v>2100</v>
      </c>
      <c r="K10" s="22">
        <f>IF($A10="","",IFERROR(IF(OR($E10="TPS et TVQ applicables",$E10="TPS seulement"),$J10*'Paramètres'!$B$6,0),0))</f>
        <v/>
      </c>
      <c r="L10" s="22">
        <f>IF($A10="","",IFERROR(IF(OR($E10="TPS et TVQ applicables",$E10="TVQ seulement"),$J10*'Paramètres'!$B$7,0),0))</f>
        <v/>
      </c>
      <c r="M10" s="22">
        <f>IF($A10="","",IFERROR($J10+$K10+$L10,0))</f>
        <v/>
      </c>
      <c r="N10" s="21" t="n">
        <v>2100</v>
      </c>
      <c r="O10" s="22">
        <f>IF($A10="","",IFERROR(MAX(0,$M10-$N10),0))</f>
        <v/>
      </c>
      <c r="P10" s="23">
        <f>IF($A10="","",IFERROR($G10-'Paramètres'!$B$8,0))</f>
        <v/>
      </c>
      <c r="Q10" s="16">
        <f>IF($A10="","",IFERROR(IF(OR($O10=0,$R10="Annulée"),"Non échue",IF($P10&gt;=0,"Non échue",IF($P10&gt;=-30,"1 à 30 jours",IF($P10&gt;=-60,"31 à 60 jours",IF($P10&gt;=-90,"61 à 90 jours","Plus de 90 jours"))))),""))</f>
        <v/>
      </c>
      <c r="R10" s="16">
        <f>IF($A10="","",IFERROR(IF($S10="Annulée","Annulée",IF($O10=0,"Payée",IF($N10&gt;0,"Partiellement payée","À payer"))),""))</f>
        <v/>
      </c>
      <c r="S10" s="3" t="inlineStr">
        <is>
          <t>Payée</t>
        </is>
      </c>
      <c r="T10" s="3" t="inlineStr">
        <is>
          <t>Loyer du mois</t>
        </is>
      </c>
    </row>
    <row r="11">
      <c r="A11" s="3" t="inlineStr">
        <is>
          <t>F-2026-010</t>
        </is>
      </c>
      <c r="B11" s="3" t="inlineStr">
        <is>
          <t>Fournitures Atelier Québec</t>
        </is>
      </c>
      <c r="C11" s="3" t="inlineStr">
        <is>
          <t>FAQ-19026</t>
        </is>
      </c>
      <c r="D11" s="3" t="inlineStr">
        <is>
          <t>Autre</t>
        </is>
      </c>
      <c r="E11" s="3" t="inlineStr">
        <is>
          <t>TPS et TVQ applicables</t>
        </is>
      </c>
      <c r="F11" s="20" t="n">
        <v>46254</v>
      </c>
      <c r="G11" s="20" t="n">
        <v>46284</v>
      </c>
      <c r="H11" s="20" t="n"/>
      <c r="I11" s="3" t="n"/>
      <c r="J11" s="21" t="n">
        <v>825</v>
      </c>
      <c r="K11" s="22">
        <f>IF($A11="","",IFERROR(IF(OR($E11="TPS et TVQ applicables",$E11="TPS seulement"),$J11*'Paramètres'!$B$6,0),0))</f>
        <v/>
      </c>
      <c r="L11" s="22">
        <f>IF($A11="","",IFERROR(IF(OR($E11="TPS et TVQ applicables",$E11="TVQ seulement"),$J11*'Paramètres'!$B$7,0),0))</f>
        <v/>
      </c>
      <c r="M11" s="22">
        <f>IF($A11="","",IFERROR($J11+$K11+$L11,0))</f>
        <v/>
      </c>
      <c r="N11" s="21" t="n">
        <v>0</v>
      </c>
      <c r="O11" s="22">
        <f>IF($A11="","",IFERROR(MAX(0,$M11-$N11),0))</f>
        <v/>
      </c>
      <c r="P11" s="23">
        <f>IF($A11="","",IFERROR($G11-'Paramètres'!$B$8,0))</f>
        <v/>
      </c>
      <c r="Q11" s="16">
        <f>IF($A11="","",IFERROR(IF(OR($O11=0,$R11="Annulée"),"Non échue",IF($P11&gt;=0,"Non échue",IF($P11&gt;=-30,"1 à 30 jours",IF($P11&gt;=-60,"31 à 60 jours",IF($P11&gt;=-90,"61 à 90 jours","Plus de 90 jours"))))),""))</f>
        <v/>
      </c>
      <c r="R11" s="16">
        <f>IF($A11="","",IFERROR(IF($S11="Annulée","Annulée",IF($O11=0,"Payée",IF($N11&gt;0,"Partiellement payée","À payer"))),""))</f>
        <v/>
      </c>
      <c r="S11" s="3" t="inlineStr">
        <is>
          <t>À payer</t>
        </is>
      </c>
      <c r="T11" s="3" t="inlineStr">
        <is>
          <t>Matériel d’atelier</t>
        </is>
      </c>
    </row>
    <row r="12">
      <c r="A12" s="3" t="n"/>
      <c r="B12" s="3" t="n"/>
      <c r="C12" s="3" t="n"/>
      <c r="D12" s="3" t="n"/>
      <c r="E12" s="3" t="n"/>
      <c r="F12" s="20" t="n"/>
      <c r="G12" s="20" t="n"/>
      <c r="H12" s="20" t="n"/>
      <c r="I12" s="3" t="n"/>
      <c r="J12" s="21" t="n"/>
      <c r="K12" s="22">
        <f>IF($A12="","",IFERROR(IF(OR($E12="TPS et TVQ applicables",$E12="TPS seulement"),$J12*'Paramètres'!$B$6,0),0))</f>
        <v/>
      </c>
      <c r="L12" s="22">
        <f>IF($A12="","",IFERROR(IF(OR($E12="TPS et TVQ applicables",$E12="TVQ seulement"),$J12*'Paramètres'!$B$7,0),0))</f>
        <v/>
      </c>
      <c r="M12" s="22">
        <f>IF($A12="","",IFERROR($J12+$K12+$L12,0))</f>
        <v/>
      </c>
      <c r="N12" s="21" t="n"/>
      <c r="O12" s="22">
        <f>IF($A12="","",IFERROR(MAX(0,$M12-$N12),0))</f>
        <v/>
      </c>
      <c r="P12" s="23">
        <f>IF($A12="","",IFERROR($G12-'Paramètres'!$B$8,0))</f>
        <v/>
      </c>
      <c r="Q12" s="16">
        <f>IF($A12="","",IFERROR(IF(OR($O12=0,$R12="Annulée"),"Non échue",IF($P12&gt;=0,"Non échue",IF($P12&gt;=-30,"1 à 30 jours",IF($P12&gt;=-60,"31 à 60 jours",IF($P12&gt;=-90,"61 à 90 jours","Plus de 90 jours"))))),""))</f>
        <v/>
      </c>
      <c r="R12" s="16">
        <f>IF($A12="","",IFERROR(IF($S12="Annulée","Annulée",IF($O12=0,"Payée",IF($N12&gt;0,"Partiellement payée","À payer"))),""))</f>
        <v/>
      </c>
      <c r="S12" s="3" t="n"/>
      <c r="T12" s="3" t="n"/>
    </row>
    <row r="13">
      <c r="A13" s="3" t="n"/>
      <c r="B13" s="3" t="n"/>
      <c r="C13" s="3" t="n"/>
      <c r="D13" s="3" t="n"/>
      <c r="E13" s="3" t="n"/>
      <c r="F13" s="20" t="n"/>
      <c r="G13" s="20" t="n"/>
      <c r="H13" s="20" t="n"/>
      <c r="I13" s="3" t="n"/>
      <c r="J13" s="21" t="n"/>
      <c r="K13" s="22">
        <f>IF($A13="","",IFERROR(IF(OR($E13="TPS et TVQ applicables",$E13="TPS seulement"),$J13*'Paramètres'!$B$6,0),0))</f>
        <v/>
      </c>
      <c r="L13" s="22">
        <f>IF($A13="","",IFERROR(IF(OR($E13="TPS et TVQ applicables",$E13="TVQ seulement"),$J13*'Paramètres'!$B$7,0),0))</f>
        <v/>
      </c>
      <c r="M13" s="22">
        <f>IF($A13="","",IFERROR($J13+$K13+$L13,0))</f>
        <v/>
      </c>
      <c r="N13" s="21" t="n"/>
      <c r="O13" s="22">
        <f>IF($A13="","",IFERROR(MAX(0,$M13-$N13),0))</f>
        <v/>
      </c>
      <c r="P13" s="23">
        <f>IF($A13="","",IFERROR($G13-'Paramètres'!$B$8,0))</f>
        <v/>
      </c>
      <c r="Q13" s="16">
        <f>IF($A13="","",IFERROR(IF(OR($O13=0,$R13="Annulée"),"Non échue",IF($P13&gt;=0,"Non échue",IF($P13&gt;=-30,"1 à 30 jours",IF($P13&gt;=-60,"31 à 60 jours",IF($P13&gt;=-90,"61 à 90 jours","Plus de 90 jours"))))),""))</f>
        <v/>
      </c>
      <c r="R13" s="16">
        <f>IF($A13="","",IFERROR(IF($S13="Annulée","Annulée",IF($O13=0,"Payée",IF($N13&gt;0,"Partiellement payée","À payer"))),""))</f>
        <v/>
      </c>
      <c r="S13" s="3" t="n"/>
      <c r="T13" s="3" t="n"/>
    </row>
    <row r="14">
      <c r="A14" s="3" t="n"/>
      <c r="B14" s="3" t="n"/>
      <c r="C14" s="3" t="n"/>
      <c r="D14" s="3" t="n"/>
      <c r="E14" s="3" t="n"/>
      <c r="F14" s="20" t="n"/>
      <c r="G14" s="20" t="n"/>
      <c r="H14" s="20" t="n"/>
      <c r="I14" s="3" t="n"/>
      <c r="J14" s="21" t="n"/>
      <c r="K14" s="22">
        <f>IF($A14="","",IFERROR(IF(OR($E14="TPS et TVQ applicables",$E14="TPS seulement"),$J14*'Paramètres'!$B$6,0),0))</f>
        <v/>
      </c>
      <c r="L14" s="22">
        <f>IF($A14="","",IFERROR(IF(OR($E14="TPS et TVQ applicables",$E14="TVQ seulement"),$J14*'Paramètres'!$B$7,0),0))</f>
        <v/>
      </c>
      <c r="M14" s="22">
        <f>IF($A14="","",IFERROR($J14+$K14+$L14,0))</f>
        <v/>
      </c>
      <c r="N14" s="21" t="n"/>
      <c r="O14" s="22">
        <f>IF($A14="","",IFERROR(MAX(0,$M14-$N14),0))</f>
        <v/>
      </c>
      <c r="P14" s="23">
        <f>IF($A14="","",IFERROR($G14-'Paramètres'!$B$8,0))</f>
        <v/>
      </c>
      <c r="Q14" s="16">
        <f>IF($A14="","",IFERROR(IF(OR($O14=0,$R14="Annulée"),"Non échue",IF($P14&gt;=0,"Non échue",IF($P14&gt;=-30,"1 à 30 jours",IF($P14&gt;=-60,"31 à 60 jours",IF($P14&gt;=-90,"61 à 90 jours","Plus de 90 jours"))))),""))</f>
        <v/>
      </c>
      <c r="R14" s="16">
        <f>IF($A14="","",IFERROR(IF($S14="Annulée","Annulée",IF($O14=0,"Payée",IF($N14&gt;0,"Partiellement payée","À payer"))),""))</f>
        <v/>
      </c>
      <c r="S14" s="3" t="n"/>
      <c r="T14" s="3" t="n"/>
    </row>
    <row r="15">
      <c r="A15" s="3" t="n"/>
      <c r="B15" s="3" t="n"/>
      <c r="C15" s="3" t="n"/>
      <c r="D15" s="3" t="n"/>
      <c r="E15" s="3" t="n"/>
      <c r="F15" s="20" t="n"/>
      <c r="G15" s="20" t="n"/>
      <c r="H15" s="20" t="n"/>
      <c r="I15" s="3" t="n"/>
      <c r="J15" s="21" t="n"/>
      <c r="K15" s="22">
        <f>IF($A15="","",IFERROR(IF(OR($E15="TPS et TVQ applicables",$E15="TPS seulement"),$J15*'Paramètres'!$B$6,0),0))</f>
        <v/>
      </c>
      <c r="L15" s="22">
        <f>IF($A15="","",IFERROR(IF(OR($E15="TPS et TVQ applicables",$E15="TVQ seulement"),$J15*'Paramètres'!$B$7,0),0))</f>
        <v/>
      </c>
      <c r="M15" s="22">
        <f>IF($A15="","",IFERROR($J15+$K15+$L15,0))</f>
        <v/>
      </c>
      <c r="N15" s="21" t="n"/>
      <c r="O15" s="22">
        <f>IF($A15="","",IFERROR(MAX(0,$M15-$N15),0))</f>
        <v/>
      </c>
      <c r="P15" s="23">
        <f>IF($A15="","",IFERROR($G15-'Paramètres'!$B$8,0))</f>
        <v/>
      </c>
      <c r="Q15" s="16">
        <f>IF($A15="","",IFERROR(IF(OR($O15=0,$R15="Annulée"),"Non échue",IF($P15&gt;=0,"Non échue",IF($P15&gt;=-30,"1 à 30 jours",IF($P15&gt;=-60,"31 à 60 jours",IF($P15&gt;=-90,"61 à 90 jours","Plus de 90 jours"))))),""))</f>
        <v/>
      </c>
      <c r="R15" s="16">
        <f>IF($A15="","",IFERROR(IF($S15="Annulée","Annulée",IF($O15=0,"Payée",IF($N15&gt;0,"Partiellement payée","À payer"))),""))</f>
        <v/>
      </c>
      <c r="S15" s="3" t="n"/>
      <c r="T15" s="3" t="n"/>
    </row>
    <row r="16">
      <c r="A16" s="3" t="n"/>
      <c r="B16" s="3" t="n"/>
      <c r="C16" s="3" t="n"/>
      <c r="D16" s="3" t="n"/>
      <c r="E16" s="3" t="n"/>
      <c r="F16" s="20" t="n"/>
      <c r="G16" s="20" t="n"/>
      <c r="H16" s="20" t="n"/>
      <c r="I16" s="3" t="n"/>
      <c r="J16" s="21" t="n"/>
      <c r="K16" s="22">
        <f>IF($A16="","",IFERROR(IF(OR($E16="TPS et TVQ applicables",$E16="TPS seulement"),$J16*'Paramètres'!$B$6,0),0))</f>
        <v/>
      </c>
      <c r="L16" s="22">
        <f>IF($A16="","",IFERROR(IF(OR($E16="TPS et TVQ applicables",$E16="TVQ seulement"),$J16*'Paramètres'!$B$7,0),0))</f>
        <v/>
      </c>
      <c r="M16" s="22">
        <f>IF($A16="","",IFERROR($J16+$K16+$L16,0))</f>
        <v/>
      </c>
      <c r="N16" s="21" t="n"/>
      <c r="O16" s="22">
        <f>IF($A16="","",IFERROR(MAX(0,$M16-$N16),0))</f>
        <v/>
      </c>
      <c r="P16" s="23">
        <f>IF($A16="","",IFERROR($G16-'Paramètres'!$B$8,0))</f>
        <v/>
      </c>
      <c r="Q16" s="16">
        <f>IF($A16="","",IFERROR(IF(OR($O16=0,$R16="Annulée"),"Non échue",IF($P16&gt;=0,"Non échue",IF($P16&gt;=-30,"1 à 30 jours",IF($P16&gt;=-60,"31 à 60 jours",IF($P16&gt;=-90,"61 à 90 jours","Plus de 90 jours"))))),""))</f>
        <v/>
      </c>
      <c r="R16" s="16">
        <f>IF($A16="","",IFERROR(IF($S16="Annulée","Annulée",IF($O16=0,"Payée",IF($N16&gt;0,"Partiellement payée","À payer"))),""))</f>
        <v/>
      </c>
      <c r="S16" s="3" t="n"/>
      <c r="T16" s="3" t="n"/>
    </row>
    <row r="17">
      <c r="A17" s="3" t="n"/>
      <c r="B17" s="3" t="n"/>
      <c r="C17" s="3" t="n"/>
      <c r="D17" s="3" t="n"/>
      <c r="E17" s="3" t="n"/>
      <c r="F17" s="20" t="n"/>
      <c r="G17" s="20" t="n"/>
      <c r="H17" s="20" t="n"/>
      <c r="I17" s="3" t="n"/>
      <c r="J17" s="21" t="n"/>
      <c r="K17" s="22">
        <f>IF($A17="","",IFERROR(IF(OR($E17="TPS et TVQ applicables",$E17="TPS seulement"),$J17*'Paramètres'!$B$6,0),0))</f>
        <v/>
      </c>
      <c r="L17" s="22">
        <f>IF($A17="","",IFERROR(IF(OR($E17="TPS et TVQ applicables",$E17="TVQ seulement"),$J17*'Paramètres'!$B$7,0),0))</f>
        <v/>
      </c>
      <c r="M17" s="22">
        <f>IF($A17="","",IFERROR($J17+$K17+$L17,0))</f>
        <v/>
      </c>
      <c r="N17" s="21" t="n"/>
      <c r="O17" s="22">
        <f>IF($A17="","",IFERROR(MAX(0,$M17-$N17),0))</f>
        <v/>
      </c>
      <c r="P17" s="23">
        <f>IF($A17="","",IFERROR($G17-'Paramètres'!$B$8,0))</f>
        <v/>
      </c>
      <c r="Q17" s="16">
        <f>IF($A17="","",IFERROR(IF(OR($O17=0,$R17="Annulée"),"Non échue",IF($P17&gt;=0,"Non échue",IF($P17&gt;=-30,"1 à 30 jours",IF($P17&gt;=-60,"31 à 60 jours",IF($P17&gt;=-90,"61 à 90 jours","Plus de 90 jours"))))),""))</f>
        <v/>
      </c>
      <c r="R17" s="16">
        <f>IF($A17="","",IFERROR(IF($S17="Annulée","Annulée",IF($O17=0,"Payée",IF($N17&gt;0,"Partiellement payée","À payer"))),""))</f>
        <v/>
      </c>
      <c r="S17" s="3" t="n"/>
      <c r="T17" s="3" t="n"/>
    </row>
    <row r="18">
      <c r="A18" s="3" t="n"/>
      <c r="B18" s="3" t="n"/>
      <c r="C18" s="3" t="n"/>
      <c r="D18" s="3" t="n"/>
      <c r="E18" s="3" t="n"/>
      <c r="F18" s="20" t="n"/>
      <c r="G18" s="20" t="n"/>
      <c r="H18" s="20" t="n"/>
      <c r="I18" s="3" t="n"/>
      <c r="J18" s="21" t="n"/>
      <c r="K18" s="22">
        <f>IF($A18="","",IFERROR(IF(OR($E18="TPS et TVQ applicables",$E18="TPS seulement"),$J18*'Paramètres'!$B$6,0),0))</f>
        <v/>
      </c>
      <c r="L18" s="22">
        <f>IF($A18="","",IFERROR(IF(OR($E18="TPS et TVQ applicables",$E18="TVQ seulement"),$J18*'Paramètres'!$B$7,0),0))</f>
        <v/>
      </c>
      <c r="M18" s="22">
        <f>IF($A18="","",IFERROR($J18+$K18+$L18,0))</f>
        <v/>
      </c>
      <c r="N18" s="21" t="n"/>
      <c r="O18" s="22">
        <f>IF($A18="","",IFERROR(MAX(0,$M18-$N18),0))</f>
        <v/>
      </c>
      <c r="P18" s="23">
        <f>IF($A18="","",IFERROR($G18-'Paramètres'!$B$8,0))</f>
        <v/>
      </c>
      <c r="Q18" s="16">
        <f>IF($A18="","",IFERROR(IF(OR($O18=0,$R18="Annulée"),"Non échue",IF($P18&gt;=0,"Non échue",IF($P18&gt;=-30,"1 à 30 jours",IF($P18&gt;=-60,"31 à 60 jours",IF($P18&gt;=-90,"61 à 90 jours","Plus de 90 jours"))))),""))</f>
        <v/>
      </c>
      <c r="R18" s="16">
        <f>IF($A18="","",IFERROR(IF($S18="Annulée","Annulée",IF($O18=0,"Payée",IF($N18&gt;0,"Partiellement payée","À payer"))),""))</f>
        <v/>
      </c>
      <c r="S18" s="3" t="n"/>
      <c r="T18" s="3" t="n"/>
    </row>
    <row r="19">
      <c r="A19" s="3" t="n"/>
      <c r="B19" s="3" t="n"/>
      <c r="C19" s="3" t="n"/>
      <c r="D19" s="3" t="n"/>
      <c r="E19" s="3" t="n"/>
      <c r="F19" s="20" t="n"/>
      <c r="G19" s="20" t="n"/>
      <c r="H19" s="20" t="n"/>
      <c r="I19" s="3" t="n"/>
      <c r="J19" s="21" t="n"/>
      <c r="K19" s="22">
        <f>IF($A19="","",IFERROR(IF(OR($E19="TPS et TVQ applicables",$E19="TPS seulement"),$J19*'Paramètres'!$B$6,0),0))</f>
        <v/>
      </c>
      <c r="L19" s="22">
        <f>IF($A19="","",IFERROR(IF(OR($E19="TPS et TVQ applicables",$E19="TVQ seulement"),$J19*'Paramètres'!$B$7,0),0))</f>
        <v/>
      </c>
      <c r="M19" s="22">
        <f>IF($A19="","",IFERROR($J19+$K19+$L19,0))</f>
        <v/>
      </c>
      <c r="N19" s="21" t="n"/>
      <c r="O19" s="22">
        <f>IF($A19="","",IFERROR(MAX(0,$M19-$N19),0))</f>
        <v/>
      </c>
      <c r="P19" s="23">
        <f>IF($A19="","",IFERROR($G19-'Paramètres'!$B$8,0))</f>
        <v/>
      </c>
      <c r="Q19" s="16">
        <f>IF($A19="","",IFERROR(IF(OR($O19=0,$R19="Annulée"),"Non échue",IF($P19&gt;=0,"Non échue",IF($P19&gt;=-30,"1 à 30 jours",IF($P19&gt;=-60,"31 à 60 jours",IF($P19&gt;=-90,"61 à 90 jours","Plus de 90 jours"))))),""))</f>
        <v/>
      </c>
      <c r="R19" s="16">
        <f>IF($A19="","",IFERROR(IF($S19="Annulée","Annulée",IF($O19=0,"Payée",IF($N19&gt;0,"Partiellement payée","À payer"))),""))</f>
        <v/>
      </c>
      <c r="S19" s="3" t="n"/>
      <c r="T19" s="3" t="n"/>
    </row>
    <row r="20">
      <c r="A20" s="3" t="n"/>
      <c r="B20" s="3" t="n"/>
      <c r="C20" s="3" t="n"/>
      <c r="D20" s="3" t="n"/>
      <c r="E20" s="3" t="n"/>
      <c r="F20" s="20" t="n"/>
      <c r="G20" s="20" t="n"/>
      <c r="H20" s="20" t="n"/>
      <c r="I20" s="3" t="n"/>
      <c r="J20" s="21" t="n"/>
      <c r="K20" s="22">
        <f>IF($A20="","",IFERROR(IF(OR($E20="TPS et TVQ applicables",$E20="TPS seulement"),$J20*'Paramètres'!$B$6,0),0))</f>
        <v/>
      </c>
      <c r="L20" s="22">
        <f>IF($A20="","",IFERROR(IF(OR($E20="TPS et TVQ applicables",$E20="TVQ seulement"),$J20*'Paramètres'!$B$7,0),0))</f>
        <v/>
      </c>
      <c r="M20" s="22">
        <f>IF($A20="","",IFERROR($J20+$K20+$L20,0))</f>
        <v/>
      </c>
      <c r="N20" s="21" t="n"/>
      <c r="O20" s="22">
        <f>IF($A20="","",IFERROR(MAX(0,$M20-$N20),0))</f>
        <v/>
      </c>
      <c r="P20" s="23">
        <f>IF($A20="","",IFERROR($G20-'Paramètres'!$B$8,0))</f>
        <v/>
      </c>
      <c r="Q20" s="16">
        <f>IF($A20="","",IFERROR(IF(OR($O20=0,$R20="Annulée"),"Non échue",IF($P20&gt;=0,"Non échue",IF($P20&gt;=-30,"1 à 30 jours",IF($P20&gt;=-60,"31 à 60 jours",IF($P20&gt;=-90,"61 à 90 jours","Plus de 90 jours"))))),""))</f>
        <v/>
      </c>
      <c r="R20" s="16">
        <f>IF($A20="","",IFERROR(IF($S20="Annulée","Annulée",IF($O20=0,"Payée",IF($N20&gt;0,"Partiellement payée","À payer"))),""))</f>
        <v/>
      </c>
      <c r="S20" s="3" t="n"/>
      <c r="T20" s="3" t="n"/>
    </row>
    <row r="21">
      <c r="A21" s="3" t="n"/>
      <c r="B21" s="3" t="n"/>
      <c r="C21" s="3" t="n"/>
      <c r="D21" s="3" t="n"/>
      <c r="E21" s="3" t="n"/>
      <c r="F21" s="20" t="n"/>
      <c r="G21" s="20" t="n"/>
      <c r="H21" s="20" t="n"/>
      <c r="I21" s="3" t="n"/>
      <c r="J21" s="21" t="n"/>
      <c r="K21" s="22">
        <f>IF($A21="","",IFERROR(IF(OR($E21="TPS et TVQ applicables",$E21="TPS seulement"),$J21*'Paramètres'!$B$6,0),0))</f>
        <v/>
      </c>
      <c r="L21" s="22">
        <f>IF($A21="","",IFERROR(IF(OR($E21="TPS et TVQ applicables",$E21="TVQ seulement"),$J21*'Paramètres'!$B$7,0),0))</f>
        <v/>
      </c>
      <c r="M21" s="22">
        <f>IF($A21="","",IFERROR($J21+$K21+$L21,0))</f>
        <v/>
      </c>
      <c r="N21" s="21" t="n"/>
      <c r="O21" s="22">
        <f>IF($A21="","",IFERROR(MAX(0,$M21-$N21),0))</f>
        <v/>
      </c>
      <c r="P21" s="23">
        <f>IF($A21="","",IFERROR($G21-'Paramètres'!$B$8,0))</f>
        <v/>
      </c>
      <c r="Q21" s="16">
        <f>IF($A21="","",IFERROR(IF(OR($O21=0,$R21="Annulée"),"Non échue",IF($P21&gt;=0,"Non échue",IF($P21&gt;=-30,"1 à 30 jours",IF($P21&gt;=-60,"31 à 60 jours",IF($P21&gt;=-90,"61 à 90 jours","Plus de 90 jours"))))),""))</f>
        <v/>
      </c>
      <c r="R21" s="16">
        <f>IF($A21="","",IFERROR(IF($S21="Annulée","Annulée",IF($O21=0,"Payée",IF($N21&gt;0,"Partiellement payée","À payer"))),""))</f>
        <v/>
      </c>
      <c r="S21" s="3" t="n"/>
      <c r="T21" s="3" t="n"/>
    </row>
    <row r="22">
      <c r="A22" s="3" t="n"/>
      <c r="B22" s="3" t="n"/>
      <c r="C22" s="3" t="n"/>
      <c r="D22" s="3" t="n"/>
      <c r="E22" s="3" t="n"/>
      <c r="F22" s="20" t="n"/>
      <c r="G22" s="20" t="n"/>
      <c r="H22" s="20" t="n"/>
      <c r="I22" s="3" t="n"/>
      <c r="J22" s="21" t="n"/>
      <c r="K22" s="22">
        <f>IF($A22="","",IFERROR(IF(OR($E22="TPS et TVQ applicables",$E22="TPS seulement"),$J22*'Paramètres'!$B$6,0),0))</f>
        <v/>
      </c>
      <c r="L22" s="22">
        <f>IF($A22="","",IFERROR(IF(OR($E22="TPS et TVQ applicables",$E22="TVQ seulement"),$J22*'Paramètres'!$B$7,0),0))</f>
        <v/>
      </c>
      <c r="M22" s="22">
        <f>IF($A22="","",IFERROR($J22+$K22+$L22,0))</f>
        <v/>
      </c>
      <c r="N22" s="21" t="n"/>
      <c r="O22" s="22">
        <f>IF($A22="","",IFERROR(MAX(0,$M22-$N22),0))</f>
        <v/>
      </c>
      <c r="P22" s="23">
        <f>IF($A22="","",IFERROR($G22-'Paramètres'!$B$8,0))</f>
        <v/>
      </c>
      <c r="Q22" s="16">
        <f>IF($A22="","",IFERROR(IF(OR($O22=0,$R22="Annulée"),"Non échue",IF($P22&gt;=0,"Non échue",IF($P22&gt;=-30,"1 à 30 jours",IF($P22&gt;=-60,"31 à 60 jours",IF($P22&gt;=-90,"61 à 90 jours","Plus de 90 jours"))))),""))</f>
        <v/>
      </c>
      <c r="R22" s="16">
        <f>IF($A22="","",IFERROR(IF($S22="Annulée","Annulée",IF($O22=0,"Payée",IF($N22&gt;0,"Partiellement payée","À payer"))),""))</f>
        <v/>
      </c>
      <c r="S22" s="3" t="n"/>
      <c r="T22" s="3" t="n"/>
    </row>
    <row r="23">
      <c r="A23" s="3" t="n"/>
      <c r="B23" s="3" t="n"/>
      <c r="C23" s="3" t="n"/>
      <c r="D23" s="3" t="n"/>
      <c r="E23" s="3" t="n"/>
      <c r="F23" s="20" t="n"/>
      <c r="G23" s="20" t="n"/>
      <c r="H23" s="20" t="n"/>
      <c r="I23" s="3" t="n"/>
      <c r="J23" s="21" t="n"/>
      <c r="K23" s="22">
        <f>IF($A23="","",IFERROR(IF(OR($E23="TPS et TVQ applicables",$E23="TPS seulement"),$J23*'Paramètres'!$B$6,0),0))</f>
        <v/>
      </c>
      <c r="L23" s="22">
        <f>IF($A23="","",IFERROR(IF(OR($E23="TPS et TVQ applicables",$E23="TVQ seulement"),$J23*'Paramètres'!$B$7,0),0))</f>
        <v/>
      </c>
      <c r="M23" s="22">
        <f>IF($A23="","",IFERROR($J23+$K23+$L23,0))</f>
        <v/>
      </c>
      <c r="N23" s="21" t="n"/>
      <c r="O23" s="22">
        <f>IF($A23="","",IFERROR(MAX(0,$M23-$N23),0))</f>
        <v/>
      </c>
      <c r="P23" s="23">
        <f>IF($A23="","",IFERROR($G23-'Paramètres'!$B$8,0))</f>
        <v/>
      </c>
      <c r="Q23" s="16">
        <f>IF($A23="","",IFERROR(IF(OR($O23=0,$R23="Annulée"),"Non échue",IF($P23&gt;=0,"Non échue",IF($P23&gt;=-30,"1 à 30 jours",IF($P23&gt;=-60,"31 à 60 jours",IF($P23&gt;=-90,"61 à 90 jours","Plus de 90 jours"))))),""))</f>
        <v/>
      </c>
      <c r="R23" s="16">
        <f>IF($A23="","",IFERROR(IF($S23="Annulée","Annulée",IF($O23=0,"Payée",IF($N23&gt;0,"Partiellement payée","À payer"))),""))</f>
        <v/>
      </c>
      <c r="S23" s="3" t="n"/>
      <c r="T23" s="3" t="n"/>
    </row>
    <row r="24">
      <c r="A24" s="3" t="n"/>
      <c r="B24" s="3" t="n"/>
      <c r="C24" s="3" t="n"/>
      <c r="D24" s="3" t="n"/>
      <c r="E24" s="3" t="n"/>
      <c r="F24" s="20" t="n"/>
      <c r="G24" s="20" t="n"/>
      <c r="H24" s="20" t="n"/>
      <c r="I24" s="3" t="n"/>
      <c r="J24" s="21" t="n"/>
      <c r="K24" s="22">
        <f>IF($A24="","",IFERROR(IF(OR($E24="TPS et TVQ applicables",$E24="TPS seulement"),$J24*'Paramètres'!$B$6,0),0))</f>
        <v/>
      </c>
      <c r="L24" s="22">
        <f>IF($A24="","",IFERROR(IF(OR($E24="TPS et TVQ applicables",$E24="TVQ seulement"),$J24*'Paramètres'!$B$7,0),0))</f>
        <v/>
      </c>
      <c r="M24" s="22">
        <f>IF($A24="","",IFERROR($J24+$K24+$L24,0))</f>
        <v/>
      </c>
      <c r="N24" s="21" t="n"/>
      <c r="O24" s="22">
        <f>IF($A24="","",IFERROR(MAX(0,$M24-$N24),0))</f>
        <v/>
      </c>
      <c r="P24" s="23">
        <f>IF($A24="","",IFERROR($G24-'Paramètres'!$B$8,0))</f>
        <v/>
      </c>
      <c r="Q24" s="16">
        <f>IF($A24="","",IFERROR(IF(OR($O24=0,$R24="Annulée"),"Non échue",IF($P24&gt;=0,"Non échue",IF($P24&gt;=-30,"1 à 30 jours",IF($P24&gt;=-60,"31 à 60 jours",IF($P24&gt;=-90,"61 à 90 jours","Plus de 90 jours"))))),""))</f>
        <v/>
      </c>
      <c r="R24" s="16">
        <f>IF($A24="","",IFERROR(IF($S24="Annulée","Annulée",IF($O24=0,"Payée",IF($N24&gt;0,"Partiellement payée","À payer"))),""))</f>
        <v/>
      </c>
      <c r="S24" s="3" t="n"/>
      <c r="T24" s="3" t="n"/>
    </row>
    <row r="25">
      <c r="A25" s="3" t="n"/>
      <c r="B25" s="3" t="n"/>
      <c r="C25" s="3" t="n"/>
      <c r="D25" s="3" t="n"/>
      <c r="E25" s="3" t="n"/>
      <c r="F25" s="20" t="n"/>
      <c r="G25" s="20" t="n"/>
      <c r="H25" s="20" t="n"/>
      <c r="I25" s="3" t="n"/>
      <c r="J25" s="21" t="n"/>
      <c r="K25" s="22">
        <f>IF($A25="","",IFERROR(IF(OR($E25="TPS et TVQ applicables",$E25="TPS seulement"),$J25*'Paramètres'!$B$6,0),0))</f>
        <v/>
      </c>
      <c r="L25" s="22">
        <f>IF($A25="","",IFERROR(IF(OR($E25="TPS et TVQ applicables",$E25="TVQ seulement"),$J25*'Paramètres'!$B$7,0),0))</f>
        <v/>
      </c>
      <c r="M25" s="22">
        <f>IF($A25="","",IFERROR($J25+$K25+$L25,0))</f>
        <v/>
      </c>
      <c r="N25" s="21" t="n"/>
      <c r="O25" s="22">
        <f>IF($A25="","",IFERROR(MAX(0,$M25-$N25),0))</f>
        <v/>
      </c>
      <c r="P25" s="23">
        <f>IF($A25="","",IFERROR($G25-'Paramètres'!$B$8,0))</f>
        <v/>
      </c>
      <c r="Q25" s="16">
        <f>IF($A25="","",IFERROR(IF(OR($O25=0,$R25="Annulée"),"Non échue",IF($P25&gt;=0,"Non échue",IF($P25&gt;=-30,"1 à 30 jours",IF($P25&gt;=-60,"31 à 60 jours",IF($P25&gt;=-90,"61 à 90 jours","Plus de 90 jours"))))),""))</f>
        <v/>
      </c>
      <c r="R25" s="16">
        <f>IF($A25="","",IFERROR(IF($S25="Annulée","Annulée",IF($O25=0,"Payée",IF($N25&gt;0,"Partiellement payée","À payer"))),""))</f>
        <v/>
      </c>
      <c r="S25" s="3" t="n"/>
      <c r="T25" s="3" t="n"/>
    </row>
    <row r="26">
      <c r="A26" s="3" t="n"/>
      <c r="B26" s="3" t="n"/>
      <c r="C26" s="3" t="n"/>
      <c r="D26" s="3" t="n"/>
      <c r="E26" s="3" t="n"/>
      <c r="F26" s="20" t="n"/>
      <c r="G26" s="20" t="n"/>
      <c r="H26" s="20" t="n"/>
      <c r="I26" s="3" t="n"/>
      <c r="J26" s="21" t="n"/>
      <c r="K26" s="22">
        <f>IF($A26="","",IFERROR(IF(OR($E26="TPS et TVQ applicables",$E26="TPS seulement"),$J26*'Paramètres'!$B$6,0),0))</f>
        <v/>
      </c>
      <c r="L26" s="22">
        <f>IF($A26="","",IFERROR(IF(OR($E26="TPS et TVQ applicables",$E26="TVQ seulement"),$J26*'Paramètres'!$B$7,0),0))</f>
        <v/>
      </c>
      <c r="M26" s="22">
        <f>IF($A26="","",IFERROR($J26+$K26+$L26,0))</f>
        <v/>
      </c>
      <c r="N26" s="21" t="n"/>
      <c r="O26" s="22">
        <f>IF($A26="","",IFERROR(MAX(0,$M26-$N26),0))</f>
        <v/>
      </c>
      <c r="P26" s="23">
        <f>IF($A26="","",IFERROR($G26-'Paramètres'!$B$8,0))</f>
        <v/>
      </c>
      <c r="Q26" s="16">
        <f>IF($A26="","",IFERROR(IF(OR($O26=0,$R26="Annulée"),"Non échue",IF($P26&gt;=0,"Non échue",IF($P26&gt;=-30,"1 à 30 jours",IF($P26&gt;=-60,"31 à 60 jours",IF($P26&gt;=-90,"61 à 90 jours","Plus de 90 jours"))))),""))</f>
        <v/>
      </c>
      <c r="R26" s="16">
        <f>IF($A26="","",IFERROR(IF($S26="Annulée","Annulée",IF($O26=0,"Payée",IF($N26&gt;0,"Partiellement payée","À payer"))),""))</f>
        <v/>
      </c>
      <c r="S26" s="3" t="n"/>
      <c r="T26" s="3" t="n"/>
    </row>
    <row r="27">
      <c r="A27" s="3" t="n"/>
      <c r="B27" s="3" t="n"/>
      <c r="C27" s="3" t="n"/>
      <c r="D27" s="3" t="n"/>
      <c r="E27" s="3" t="n"/>
      <c r="F27" s="20" t="n"/>
      <c r="G27" s="20" t="n"/>
      <c r="H27" s="20" t="n"/>
      <c r="I27" s="3" t="n"/>
      <c r="J27" s="21" t="n"/>
      <c r="K27" s="22">
        <f>IF($A27="","",IFERROR(IF(OR($E27="TPS et TVQ applicables",$E27="TPS seulement"),$J27*'Paramètres'!$B$6,0),0))</f>
        <v/>
      </c>
      <c r="L27" s="22">
        <f>IF($A27="","",IFERROR(IF(OR($E27="TPS et TVQ applicables",$E27="TVQ seulement"),$J27*'Paramètres'!$B$7,0),0))</f>
        <v/>
      </c>
      <c r="M27" s="22">
        <f>IF($A27="","",IFERROR($J27+$K27+$L27,0))</f>
        <v/>
      </c>
      <c r="N27" s="21" t="n"/>
      <c r="O27" s="22">
        <f>IF($A27="","",IFERROR(MAX(0,$M27-$N27),0))</f>
        <v/>
      </c>
      <c r="P27" s="23">
        <f>IF($A27="","",IFERROR($G27-'Paramètres'!$B$8,0))</f>
        <v/>
      </c>
      <c r="Q27" s="16">
        <f>IF($A27="","",IFERROR(IF(OR($O27=0,$R27="Annulée"),"Non échue",IF($P27&gt;=0,"Non échue",IF($P27&gt;=-30,"1 à 30 jours",IF($P27&gt;=-60,"31 à 60 jours",IF($P27&gt;=-90,"61 à 90 jours","Plus de 90 jours"))))),""))</f>
        <v/>
      </c>
      <c r="R27" s="16">
        <f>IF($A27="","",IFERROR(IF($S27="Annulée","Annulée",IF($O27=0,"Payée",IF($N27&gt;0,"Partiellement payée","À payer"))),""))</f>
        <v/>
      </c>
      <c r="S27" s="3" t="n"/>
      <c r="T27" s="3" t="n"/>
    </row>
    <row r="28">
      <c r="A28" s="3" t="n"/>
      <c r="B28" s="3" t="n"/>
      <c r="C28" s="3" t="n"/>
      <c r="D28" s="3" t="n"/>
      <c r="E28" s="3" t="n"/>
      <c r="F28" s="20" t="n"/>
      <c r="G28" s="20" t="n"/>
      <c r="H28" s="20" t="n"/>
      <c r="I28" s="3" t="n"/>
      <c r="J28" s="21" t="n"/>
      <c r="K28" s="22">
        <f>IF($A28="","",IFERROR(IF(OR($E28="TPS et TVQ applicables",$E28="TPS seulement"),$J28*'Paramètres'!$B$6,0),0))</f>
        <v/>
      </c>
      <c r="L28" s="22">
        <f>IF($A28="","",IFERROR(IF(OR($E28="TPS et TVQ applicables",$E28="TVQ seulement"),$J28*'Paramètres'!$B$7,0),0))</f>
        <v/>
      </c>
      <c r="M28" s="22">
        <f>IF($A28="","",IFERROR($J28+$K28+$L28,0))</f>
        <v/>
      </c>
      <c r="N28" s="21" t="n"/>
      <c r="O28" s="22">
        <f>IF($A28="","",IFERROR(MAX(0,$M28-$N28),0))</f>
        <v/>
      </c>
      <c r="P28" s="23">
        <f>IF($A28="","",IFERROR($G28-'Paramètres'!$B$8,0))</f>
        <v/>
      </c>
      <c r="Q28" s="16">
        <f>IF($A28="","",IFERROR(IF(OR($O28=0,$R28="Annulée"),"Non échue",IF($P28&gt;=0,"Non échue",IF($P28&gt;=-30,"1 à 30 jours",IF($P28&gt;=-60,"31 à 60 jours",IF($P28&gt;=-90,"61 à 90 jours","Plus de 90 jours"))))),""))</f>
        <v/>
      </c>
      <c r="R28" s="16">
        <f>IF($A28="","",IFERROR(IF($S28="Annulée","Annulée",IF($O28=0,"Payée",IF($N28&gt;0,"Partiellement payée","À payer"))),""))</f>
        <v/>
      </c>
      <c r="S28" s="3" t="n"/>
      <c r="T28" s="3" t="n"/>
    </row>
    <row r="29">
      <c r="A29" s="3" t="n"/>
      <c r="B29" s="3" t="n"/>
      <c r="C29" s="3" t="n"/>
      <c r="D29" s="3" t="n"/>
      <c r="E29" s="3" t="n"/>
      <c r="F29" s="20" t="n"/>
      <c r="G29" s="20" t="n"/>
      <c r="H29" s="20" t="n"/>
      <c r="I29" s="3" t="n"/>
      <c r="J29" s="21" t="n"/>
      <c r="K29" s="22">
        <f>IF($A29="","",IFERROR(IF(OR($E29="TPS et TVQ applicables",$E29="TPS seulement"),$J29*'Paramètres'!$B$6,0),0))</f>
        <v/>
      </c>
      <c r="L29" s="22">
        <f>IF($A29="","",IFERROR(IF(OR($E29="TPS et TVQ applicables",$E29="TVQ seulement"),$J29*'Paramètres'!$B$7,0),0))</f>
        <v/>
      </c>
      <c r="M29" s="22">
        <f>IF($A29="","",IFERROR($J29+$K29+$L29,0))</f>
        <v/>
      </c>
      <c r="N29" s="21" t="n"/>
      <c r="O29" s="22">
        <f>IF($A29="","",IFERROR(MAX(0,$M29-$N29),0))</f>
        <v/>
      </c>
      <c r="P29" s="23">
        <f>IF($A29="","",IFERROR($G29-'Paramètres'!$B$8,0))</f>
        <v/>
      </c>
      <c r="Q29" s="16">
        <f>IF($A29="","",IFERROR(IF(OR($O29=0,$R29="Annulée"),"Non échue",IF($P29&gt;=0,"Non échue",IF($P29&gt;=-30,"1 à 30 jours",IF($P29&gt;=-60,"31 à 60 jours",IF($P29&gt;=-90,"61 à 90 jours","Plus de 90 jours"))))),""))</f>
        <v/>
      </c>
      <c r="R29" s="16">
        <f>IF($A29="","",IFERROR(IF($S29="Annulée","Annulée",IF($O29=0,"Payée",IF($N29&gt;0,"Partiellement payée","À payer"))),""))</f>
        <v/>
      </c>
      <c r="S29" s="3" t="n"/>
      <c r="T29" s="3" t="n"/>
    </row>
    <row r="30">
      <c r="A30" s="3" t="n"/>
      <c r="B30" s="3" t="n"/>
      <c r="C30" s="3" t="n"/>
      <c r="D30" s="3" t="n"/>
      <c r="E30" s="3" t="n"/>
      <c r="F30" s="20" t="n"/>
      <c r="G30" s="20" t="n"/>
      <c r="H30" s="20" t="n"/>
      <c r="I30" s="3" t="n"/>
      <c r="J30" s="21" t="n"/>
      <c r="K30" s="22">
        <f>IF($A30="","",IFERROR(IF(OR($E30="TPS et TVQ applicables",$E30="TPS seulement"),$J30*'Paramètres'!$B$6,0),0))</f>
        <v/>
      </c>
      <c r="L30" s="22">
        <f>IF($A30="","",IFERROR(IF(OR($E30="TPS et TVQ applicables",$E30="TVQ seulement"),$J30*'Paramètres'!$B$7,0),0))</f>
        <v/>
      </c>
      <c r="M30" s="22">
        <f>IF($A30="","",IFERROR($J30+$K30+$L30,0))</f>
        <v/>
      </c>
      <c r="N30" s="21" t="n"/>
      <c r="O30" s="22">
        <f>IF($A30="","",IFERROR(MAX(0,$M30-$N30),0))</f>
        <v/>
      </c>
      <c r="P30" s="23">
        <f>IF($A30="","",IFERROR($G30-'Paramètres'!$B$8,0))</f>
        <v/>
      </c>
      <c r="Q30" s="16">
        <f>IF($A30="","",IFERROR(IF(OR($O30=0,$R30="Annulée"),"Non échue",IF($P30&gt;=0,"Non échue",IF($P30&gt;=-30,"1 à 30 jours",IF($P30&gt;=-60,"31 à 60 jours",IF($P30&gt;=-90,"61 à 90 jours","Plus de 90 jours"))))),""))</f>
        <v/>
      </c>
      <c r="R30" s="16">
        <f>IF($A30="","",IFERROR(IF($S30="Annulée","Annulée",IF($O30=0,"Payée",IF($N30&gt;0,"Partiellement payée","À payer"))),""))</f>
        <v/>
      </c>
      <c r="S30" s="3" t="n"/>
      <c r="T30" s="3" t="n"/>
    </row>
    <row r="31">
      <c r="A31" s="3" t="n"/>
      <c r="B31" s="3" t="n"/>
      <c r="C31" s="3" t="n"/>
      <c r="D31" s="3" t="n"/>
      <c r="E31" s="3" t="n"/>
      <c r="F31" s="20" t="n"/>
      <c r="G31" s="20" t="n"/>
      <c r="H31" s="20" t="n"/>
      <c r="I31" s="3" t="n"/>
      <c r="J31" s="21" t="n"/>
      <c r="K31" s="22">
        <f>IF($A31="","",IFERROR(IF(OR($E31="TPS et TVQ applicables",$E31="TPS seulement"),$J31*'Paramètres'!$B$6,0),0))</f>
        <v/>
      </c>
      <c r="L31" s="22">
        <f>IF($A31="","",IFERROR(IF(OR($E31="TPS et TVQ applicables",$E31="TVQ seulement"),$J31*'Paramètres'!$B$7,0),0))</f>
        <v/>
      </c>
      <c r="M31" s="22">
        <f>IF($A31="","",IFERROR($J31+$K31+$L31,0))</f>
        <v/>
      </c>
      <c r="N31" s="21" t="n"/>
      <c r="O31" s="22">
        <f>IF($A31="","",IFERROR(MAX(0,$M31-$N31),0))</f>
        <v/>
      </c>
      <c r="P31" s="23">
        <f>IF($A31="","",IFERROR($G31-'Paramètres'!$B$8,0))</f>
        <v/>
      </c>
      <c r="Q31" s="16">
        <f>IF($A31="","",IFERROR(IF(OR($O31=0,$R31="Annulée"),"Non échue",IF($P31&gt;=0,"Non échue",IF($P31&gt;=-30,"1 à 30 jours",IF($P31&gt;=-60,"31 à 60 jours",IF($P31&gt;=-90,"61 à 90 jours","Plus de 90 jours"))))),""))</f>
        <v/>
      </c>
      <c r="R31" s="16">
        <f>IF($A31="","",IFERROR(IF($S31="Annulée","Annulée",IF($O31=0,"Payée",IF($N31&gt;0,"Partiellement payée","À payer"))),""))</f>
        <v/>
      </c>
      <c r="S31" s="3" t="n"/>
      <c r="T31" s="3" t="n"/>
    </row>
    <row r="32">
      <c r="A32" s="3" t="n"/>
      <c r="B32" s="3" t="n"/>
      <c r="C32" s="3" t="n"/>
      <c r="D32" s="3" t="n"/>
      <c r="E32" s="3" t="n"/>
      <c r="F32" s="20" t="n"/>
      <c r="G32" s="20" t="n"/>
      <c r="H32" s="20" t="n"/>
      <c r="I32" s="3" t="n"/>
      <c r="J32" s="21" t="n"/>
      <c r="K32" s="22">
        <f>IF($A32="","",IFERROR(IF(OR($E32="TPS et TVQ applicables",$E32="TPS seulement"),$J32*'Paramètres'!$B$6,0),0))</f>
        <v/>
      </c>
      <c r="L32" s="22">
        <f>IF($A32="","",IFERROR(IF(OR($E32="TPS et TVQ applicables",$E32="TVQ seulement"),$J32*'Paramètres'!$B$7,0),0))</f>
        <v/>
      </c>
      <c r="M32" s="22">
        <f>IF($A32="","",IFERROR($J32+$K32+$L32,0))</f>
        <v/>
      </c>
      <c r="N32" s="21" t="n"/>
      <c r="O32" s="22">
        <f>IF($A32="","",IFERROR(MAX(0,$M32-$N32),0))</f>
        <v/>
      </c>
      <c r="P32" s="23">
        <f>IF($A32="","",IFERROR($G32-'Paramètres'!$B$8,0))</f>
        <v/>
      </c>
      <c r="Q32" s="16">
        <f>IF($A32="","",IFERROR(IF(OR($O32=0,$R32="Annulée"),"Non échue",IF($P32&gt;=0,"Non échue",IF($P32&gt;=-30,"1 à 30 jours",IF($P32&gt;=-60,"31 à 60 jours",IF($P32&gt;=-90,"61 à 90 jours","Plus de 90 jours"))))),""))</f>
        <v/>
      </c>
      <c r="R32" s="16">
        <f>IF($A32="","",IFERROR(IF($S32="Annulée","Annulée",IF($O32=0,"Payée",IF($N32&gt;0,"Partiellement payée","À payer"))),""))</f>
        <v/>
      </c>
      <c r="S32" s="3" t="n"/>
      <c r="T32" s="3" t="n"/>
    </row>
    <row r="33">
      <c r="A33" s="3" t="n"/>
      <c r="B33" s="3" t="n"/>
      <c r="C33" s="3" t="n"/>
      <c r="D33" s="3" t="n"/>
      <c r="E33" s="3" t="n"/>
      <c r="F33" s="20" t="n"/>
      <c r="G33" s="20" t="n"/>
      <c r="H33" s="20" t="n"/>
      <c r="I33" s="3" t="n"/>
      <c r="J33" s="21" t="n"/>
      <c r="K33" s="22">
        <f>IF($A33="","",IFERROR(IF(OR($E33="TPS et TVQ applicables",$E33="TPS seulement"),$J33*'Paramètres'!$B$6,0),0))</f>
        <v/>
      </c>
      <c r="L33" s="22">
        <f>IF($A33="","",IFERROR(IF(OR($E33="TPS et TVQ applicables",$E33="TVQ seulement"),$J33*'Paramètres'!$B$7,0),0))</f>
        <v/>
      </c>
      <c r="M33" s="22">
        <f>IF($A33="","",IFERROR($J33+$K33+$L33,0))</f>
        <v/>
      </c>
      <c r="N33" s="21" t="n"/>
      <c r="O33" s="22">
        <f>IF($A33="","",IFERROR(MAX(0,$M33-$N33),0))</f>
        <v/>
      </c>
      <c r="P33" s="23">
        <f>IF($A33="","",IFERROR($G33-'Paramètres'!$B$8,0))</f>
        <v/>
      </c>
      <c r="Q33" s="16">
        <f>IF($A33="","",IFERROR(IF(OR($O33=0,$R33="Annulée"),"Non échue",IF($P33&gt;=0,"Non échue",IF($P33&gt;=-30,"1 à 30 jours",IF($P33&gt;=-60,"31 à 60 jours",IF($P33&gt;=-90,"61 à 90 jours","Plus de 90 jours"))))),""))</f>
        <v/>
      </c>
      <c r="R33" s="16">
        <f>IF($A33="","",IFERROR(IF($S33="Annulée","Annulée",IF($O33=0,"Payée",IF($N33&gt;0,"Partiellement payée","À payer"))),""))</f>
        <v/>
      </c>
      <c r="S33" s="3" t="n"/>
      <c r="T33" s="3" t="n"/>
    </row>
    <row r="34">
      <c r="A34" s="3" t="n"/>
      <c r="B34" s="3" t="n"/>
      <c r="C34" s="3" t="n"/>
      <c r="D34" s="3" t="n"/>
      <c r="E34" s="3" t="n"/>
      <c r="F34" s="20" t="n"/>
      <c r="G34" s="20" t="n"/>
      <c r="H34" s="20" t="n"/>
      <c r="I34" s="3" t="n"/>
      <c r="J34" s="21" t="n"/>
      <c r="K34" s="22">
        <f>IF($A34="","",IFERROR(IF(OR($E34="TPS et TVQ applicables",$E34="TPS seulement"),$J34*'Paramètres'!$B$6,0),0))</f>
        <v/>
      </c>
      <c r="L34" s="22">
        <f>IF($A34="","",IFERROR(IF(OR($E34="TPS et TVQ applicables",$E34="TVQ seulement"),$J34*'Paramètres'!$B$7,0),0))</f>
        <v/>
      </c>
      <c r="M34" s="22">
        <f>IF($A34="","",IFERROR($J34+$K34+$L34,0))</f>
        <v/>
      </c>
      <c r="N34" s="21" t="n"/>
      <c r="O34" s="22">
        <f>IF($A34="","",IFERROR(MAX(0,$M34-$N34),0))</f>
        <v/>
      </c>
      <c r="P34" s="23">
        <f>IF($A34="","",IFERROR($G34-'Paramètres'!$B$8,0))</f>
        <v/>
      </c>
      <c r="Q34" s="16">
        <f>IF($A34="","",IFERROR(IF(OR($O34=0,$R34="Annulée"),"Non échue",IF($P34&gt;=0,"Non échue",IF($P34&gt;=-30,"1 à 30 jours",IF($P34&gt;=-60,"31 à 60 jours",IF($P34&gt;=-90,"61 à 90 jours","Plus de 90 jours"))))),""))</f>
        <v/>
      </c>
      <c r="R34" s="16">
        <f>IF($A34="","",IFERROR(IF($S34="Annulée","Annulée",IF($O34=0,"Payée",IF($N34&gt;0,"Partiellement payée","À payer"))),""))</f>
        <v/>
      </c>
      <c r="S34" s="3" t="n"/>
      <c r="T34" s="3" t="n"/>
    </row>
    <row r="35">
      <c r="A35" s="3" t="n"/>
      <c r="B35" s="3" t="n"/>
      <c r="C35" s="3" t="n"/>
      <c r="D35" s="3" t="n"/>
      <c r="E35" s="3" t="n"/>
      <c r="F35" s="20" t="n"/>
      <c r="G35" s="20" t="n"/>
      <c r="H35" s="20" t="n"/>
      <c r="I35" s="3" t="n"/>
      <c r="J35" s="21" t="n"/>
      <c r="K35" s="22">
        <f>IF($A35="","",IFERROR(IF(OR($E35="TPS et TVQ applicables",$E35="TPS seulement"),$J35*'Paramètres'!$B$6,0),0))</f>
        <v/>
      </c>
      <c r="L35" s="22">
        <f>IF($A35="","",IFERROR(IF(OR($E35="TPS et TVQ applicables",$E35="TVQ seulement"),$J35*'Paramètres'!$B$7,0),0))</f>
        <v/>
      </c>
      <c r="M35" s="22">
        <f>IF($A35="","",IFERROR($J35+$K35+$L35,0))</f>
        <v/>
      </c>
      <c r="N35" s="21" t="n"/>
      <c r="O35" s="22">
        <f>IF($A35="","",IFERROR(MAX(0,$M35-$N35),0))</f>
        <v/>
      </c>
      <c r="P35" s="23">
        <f>IF($A35="","",IFERROR($G35-'Paramètres'!$B$8,0))</f>
        <v/>
      </c>
      <c r="Q35" s="16">
        <f>IF($A35="","",IFERROR(IF(OR($O35=0,$R35="Annulée"),"Non échue",IF($P35&gt;=0,"Non échue",IF($P35&gt;=-30,"1 à 30 jours",IF($P35&gt;=-60,"31 à 60 jours",IF($P35&gt;=-90,"61 à 90 jours","Plus de 90 jours"))))),""))</f>
        <v/>
      </c>
      <c r="R35" s="16">
        <f>IF($A35="","",IFERROR(IF($S35="Annulée","Annulée",IF($O35=0,"Payée",IF($N35&gt;0,"Partiellement payée","À payer"))),""))</f>
        <v/>
      </c>
      <c r="S35" s="3" t="n"/>
      <c r="T35" s="3" t="n"/>
    </row>
    <row r="36">
      <c r="A36" s="3" t="n"/>
      <c r="B36" s="3" t="n"/>
      <c r="C36" s="3" t="n"/>
      <c r="D36" s="3" t="n"/>
      <c r="E36" s="3" t="n"/>
      <c r="F36" s="20" t="n"/>
      <c r="G36" s="20" t="n"/>
      <c r="H36" s="20" t="n"/>
      <c r="I36" s="3" t="n"/>
      <c r="J36" s="21" t="n"/>
      <c r="K36" s="22">
        <f>IF($A36="","",IFERROR(IF(OR($E36="TPS et TVQ applicables",$E36="TPS seulement"),$J36*'Paramètres'!$B$6,0),0))</f>
        <v/>
      </c>
      <c r="L36" s="22">
        <f>IF($A36="","",IFERROR(IF(OR($E36="TPS et TVQ applicables",$E36="TVQ seulement"),$J36*'Paramètres'!$B$7,0),0))</f>
        <v/>
      </c>
      <c r="M36" s="22">
        <f>IF($A36="","",IFERROR($J36+$K36+$L36,0))</f>
        <v/>
      </c>
      <c r="N36" s="21" t="n"/>
      <c r="O36" s="22">
        <f>IF($A36="","",IFERROR(MAX(0,$M36-$N36),0))</f>
        <v/>
      </c>
      <c r="P36" s="23">
        <f>IF($A36="","",IFERROR($G36-'Paramètres'!$B$8,0))</f>
        <v/>
      </c>
      <c r="Q36" s="16">
        <f>IF($A36="","",IFERROR(IF(OR($O36=0,$R36="Annulée"),"Non échue",IF($P36&gt;=0,"Non échue",IF($P36&gt;=-30,"1 à 30 jours",IF($P36&gt;=-60,"31 à 60 jours",IF($P36&gt;=-90,"61 à 90 jours","Plus de 90 jours"))))),""))</f>
        <v/>
      </c>
      <c r="R36" s="16">
        <f>IF($A36="","",IFERROR(IF($S36="Annulée","Annulée",IF($O36=0,"Payée",IF($N36&gt;0,"Partiellement payée","À payer"))),""))</f>
        <v/>
      </c>
      <c r="S36" s="3" t="n"/>
      <c r="T36" s="3" t="n"/>
    </row>
    <row r="37">
      <c r="A37" s="3" t="n"/>
      <c r="B37" s="3" t="n"/>
      <c r="C37" s="3" t="n"/>
      <c r="D37" s="3" t="n"/>
      <c r="E37" s="3" t="n"/>
      <c r="F37" s="20" t="n"/>
      <c r="G37" s="20" t="n"/>
      <c r="H37" s="20" t="n"/>
      <c r="I37" s="3" t="n"/>
      <c r="J37" s="21" t="n"/>
      <c r="K37" s="22">
        <f>IF($A37="","",IFERROR(IF(OR($E37="TPS et TVQ applicables",$E37="TPS seulement"),$J37*'Paramètres'!$B$6,0),0))</f>
        <v/>
      </c>
      <c r="L37" s="22">
        <f>IF($A37="","",IFERROR(IF(OR($E37="TPS et TVQ applicables",$E37="TVQ seulement"),$J37*'Paramètres'!$B$7,0),0))</f>
        <v/>
      </c>
      <c r="M37" s="22">
        <f>IF($A37="","",IFERROR($J37+$K37+$L37,0))</f>
        <v/>
      </c>
      <c r="N37" s="21" t="n"/>
      <c r="O37" s="22">
        <f>IF($A37="","",IFERROR(MAX(0,$M37-$N37),0))</f>
        <v/>
      </c>
      <c r="P37" s="23">
        <f>IF($A37="","",IFERROR($G37-'Paramètres'!$B$8,0))</f>
        <v/>
      </c>
      <c r="Q37" s="16">
        <f>IF($A37="","",IFERROR(IF(OR($O37=0,$R37="Annulée"),"Non échue",IF($P37&gt;=0,"Non échue",IF($P37&gt;=-30,"1 à 30 jours",IF($P37&gt;=-60,"31 à 60 jours",IF($P37&gt;=-90,"61 à 90 jours","Plus de 90 jours"))))),""))</f>
        <v/>
      </c>
      <c r="R37" s="16">
        <f>IF($A37="","",IFERROR(IF($S37="Annulée","Annulée",IF($O37=0,"Payée",IF($N37&gt;0,"Partiellement payée","À payer"))),""))</f>
        <v/>
      </c>
      <c r="S37" s="3" t="n"/>
      <c r="T37" s="3" t="n"/>
    </row>
    <row r="38">
      <c r="A38" s="3" t="n"/>
      <c r="B38" s="3" t="n"/>
      <c r="C38" s="3" t="n"/>
      <c r="D38" s="3" t="n"/>
      <c r="E38" s="3" t="n"/>
      <c r="F38" s="20" t="n"/>
      <c r="G38" s="20" t="n"/>
      <c r="H38" s="20" t="n"/>
      <c r="I38" s="3" t="n"/>
      <c r="J38" s="21" t="n"/>
      <c r="K38" s="22">
        <f>IF($A38="","",IFERROR(IF(OR($E38="TPS et TVQ applicables",$E38="TPS seulement"),$J38*'Paramètres'!$B$6,0),0))</f>
        <v/>
      </c>
      <c r="L38" s="22">
        <f>IF($A38="","",IFERROR(IF(OR($E38="TPS et TVQ applicables",$E38="TVQ seulement"),$J38*'Paramètres'!$B$7,0),0))</f>
        <v/>
      </c>
      <c r="M38" s="22">
        <f>IF($A38="","",IFERROR($J38+$K38+$L38,0))</f>
        <v/>
      </c>
      <c r="N38" s="21" t="n"/>
      <c r="O38" s="22">
        <f>IF($A38="","",IFERROR(MAX(0,$M38-$N38),0))</f>
        <v/>
      </c>
      <c r="P38" s="23">
        <f>IF($A38="","",IFERROR($G38-'Paramètres'!$B$8,0))</f>
        <v/>
      </c>
      <c r="Q38" s="16">
        <f>IF($A38="","",IFERROR(IF(OR($O38=0,$R38="Annulée"),"Non échue",IF($P38&gt;=0,"Non échue",IF($P38&gt;=-30,"1 à 30 jours",IF($P38&gt;=-60,"31 à 60 jours",IF($P38&gt;=-90,"61 à 90 jours","Plus de 90 jours"))))),""))</f>
        <v/>
      </c>
      <c r="R38" s="16">
        <f>IF($A38="","",IFERROR(IF($S38="Annulée","Annulée",IF($O38=0,"Payée",IF($N38&gt;0,"Partiellement payée","À payer"))),""))</f>
        <v/>
      </c>
      <c r="S38" s="3" t="n"/>
      <c r="T38" s="3" t="n"/>
    </row>
    <row r="39">
      <c r="A39" s="3" t="n"/>
      <c r="B39" s="3" t="n"/>
      <c r="C39" s="3" t="n"/>
      <c r="D39" s="3" t="n"/>
      <c r="E39" s="3" t="n"/>
      <c r="F39" s="20" t="n"/>
      <c r="G39" s="20" t="n"/>
      <c r="H39" s="20" t="n"/>
      <c r="I39" s="3" t="n"/>
      <c r="J39" s="21" t="n"/>
      <c r="K39" s="22">
        <f>IF($A39="","",IFERROR(IF(OR($E39="TPS et TVQ applicables",$E39="TPS seulement"),$J39*'Paramètres'!$B$6,0),0))</f>
        <v/>
      </c>
      <c r="L39" s="22">
        <f>IF($A39="","",IFERROR(IF(OR($E39="TPS et TVQ applicables",$E39="TVQ seulement"),$J39*'Paramètres'!$B$7,0),0))</f>
        <v/>
      </c>
      <c r="M39" s="22">
        <f>IF($A39="","",IFERROR($J39+$K39+$L39,0))</f>
        <v/>
      </c>
      <c r="N39" s="21" t="n"/>
      <c r="O39" s="22">
        <f>IF($A39="","",IFERROR(MAX(0,$M39-$N39),0))</f>
        <v/>
      </c>
      <c r="P39" s="23">
        <f>IF($A39="","",IFERROR($G39-'Paramètres'!$B$8,0))</f>
        <v/>
      </c>
      <c r="Q39" s="16">
        <f>IF($A39="","",IFERROR(IF(OR($O39=0,$R39="Annulée"),"Non échue",IF($P39&gt;=0,"Non échue",IF($P39&gt;=-30,"1 à 30 jours",IF($P39&gt;=-60,"31 à 60 jours",IF($P39&gt;=-90,"61 à 90 jours","Plus de 90 jours"))))),""))</f>
        <v/>
      </c>
      <c r="R39" s="16">
        <f>IF($A39="","",IFERROR(IF($S39="Annulée","Annulée",IF($O39=0,"Payée",IF($N39&gt;0,"Partiellement payée","À payer"))),""))</f>
        <v/>
      </c>
      <c r="S39" s="3" t="n"/>
      <c r="T39" s="3" t="n"/>
    </row>
    <row r="40">
      <c r="A40" s="3" t="n"/>
      <c r="B40" s="3" t="n"/>
      <c r="C40" s="3" t="n"/>
      <c r="D40" s="3" t="n"/>
      <c r="E40" s="3" t="n"/>
      <c r="F40" s="20" t="n"/>
      <c r="G40" s="20" t="n"/>
      <c r="H40" s="20" t="n"/>
      <c r="I40" s="3" t="n"/>
      <c r="J40" s="21" t="n"/>
      <c r="K40" s="22">
        <f>IF($A40="","",IFERROR(IF(OR($E40="TPS et TVQ applicables",$E40="TPS seulement"),$J40*'Paramètres'!$B$6,0),0))</f>
        <v/>
      </c>
      <c r="L40" s="22">
        <f>IF($A40="","",IFERROR(IF(OR($E40="TPS et TVQ applicables",$E40="TVQ seulement"),$J40*'Paramètres'!$B$7,0),0))</f>
        <v/>
      </c>
      <c r="M40" s="22">
        <f>IF($A40="","",IFERROR($J40+$K40+$L40,0))</f>
        <v/>
      </c>
      <c r="N40" s="21" t="n"/>
      <c r="O40" s="22">
        <f>IF($A40="","",IFERROR(MAX(0,$M40-$N40),0))</f>
        <v/>
      </c>
      <c r="P40" s="23">
        <f>IF($A40="","",IFERROR($G40-'Paramètres'!$B$8,0))</f>
        <v/>
      </c>
      <c r="Q40" s="16">
        <f>IF($A40="","",IFERROR(IF(OR($O40=0,$R40="Annulée"),"Non échue",IF($P40&gt;=0,"Non échue",IF($P40&gt;=-30,"1 à 30 jours",IF($P40&gt;=-60,"31 à 60 jours",IF($P40&gt;=-90,"61 à 90 jours","Plus de 90 jours"))))),""))</f>
        <v/>
      </c>
      <c r="R40" s="16">
        <f>IF($A40="","",IFERROR(IF($S40="Annulée","Annulée",IF($O40=0,"Payée",IF($N40&gt;0,"Partiellement payée","À payer"))),""))</f>
        <v/>
      </c>
      <c r="S40" s="3" t="n"/>
      <c r="T40" s="3" t="n"/>
    </row>
    <row r="41">
      <c r="A41" s="3" t="n"/>
      <c r="B41" s="3" t="n"/>
      <c r="C41" s="3" t="n"/>
      <c r="D41" s="3" t="n"/>
      <c r="E41" s="3" t="n"/>
      <c r="F41" s="20" t="n"/>
      <c r="G41" s="20" t="n"/>
      <c r="H41" s="20" t="n"/>
      <c r="I41" s="3" t="n"/>
      <c r="J41" s="21" t="n"/>
      <c r="K41" s="22">
        <f>IF($A41="","",IFERROR(IF(OR($E41="TPS et TVQ applicables",$E41="TPS seulement"),$J41*'Paramètres'!$B$6,0),0))</f>
        <v/>
      </c>
      <c r="L41" s="22">
        <f>IF($A41="","",IFERROR(IF(OR($E41="TPS et TVQ applicables",$E41="TVQ seulement"),$J41*'Paramètres'!$B$7,0),0))</f>
        <v/>
      </c>
      <c r="M41" s="22">
        <f>IF($A41="","",IFERROR($J41+$K41+$L41,0))</f>
        <v/>
      </c>
      <c r="N41" s="21" t="n"/>
      <c r="O41" s="22">
        <f>IF($A41="","",IFERROR(MAX(0,$M41-$N41),0))</f>
        <v/>
      </c>
      <c r="P41" s="23">
        <f>IF($A41="","",IFERROR($G41-'Paramètres'!$B$8,0))</f>
        <v/>
      </c>
      <c r="Q41" s="16">
        <f>IF($A41="","",IFERROR(IF(OR($O41=0,$R41="Annulée"),"Non échue",IF($P41&gt;=0,"Non échue",IF($P41&gt;=-30,"1 à 30 jours",IF($P41&gt;=-60,"31 à 60 jours",IF($P41&gt;=-90,"61 à 90 jours","Plus de 90 jours"))))),""))</f>
        <v/>
      </c>
      <c r="R41" s="16">
        <f>IF($A41="","",IFERROR(IF($S41="Annulée","Annulée",IF($O41=0,"Payée",IF($N41&gt;0,"Partiellement payée","À payer"))),""))</f>
        <v/>
      </c>
      <c r="S41" s="3" t="n"/>
      <c r="T41" s="3" t="n"/>
    </row>
    <row r="42">
      <c r="A42" s="3" t="n"/>
      <c r="B42" s="3" t="n"/>
      <c r="C42" s="3" t="n"/>
      <c r="D42" s="3" t="n"/>
      <c r="E42" s="3" t="n"/>
      <c r="F42" s="20" t="n"/>
      <c r="G42" s="20" t="n"/>
      <c r="H42" s="20" t="n"/>
      <c r="I42" s="3" t="n"/>
      <c r="J42" s="21" t="n"/>
      <c r="K42" s="22">
        <f>IF($A42="","",IFERROR(IF(OR($E42="TPS et TVQ applicables",$E42="TPS seulement"),$J42*'Paramètres'!$B$6,0),0))</f>
        <v/>
      </c>
      <c r="L42" s="22">
        <f>IF($A42="","",IFERROR(IF(OR($E42="TPS et TVQ applicables",$E42="TVQ seulement"),$J42*'Paramètres'!$B$7,0),0))</f>
        <v/>
      </c>
      <c r="M42" s="22">
        <f>IF($A42="","",IFERROR($J42+$K42+$L42,0))</f>
        <v/>
      </c>
      <c r="N42" s="21" t="n"/>
      <c r="O42" s="22">
        <f>IF($A42="","",IFERROR(MAX(0,$M42-$N42),0))</f>
        <v/>
      </c>
      <c r="P42" s="23">
        <f>IF($A42="","",IFERROR($G42-'Paramètres'!$B$8,0))</f>
        <v/>
      </c>
      <c r="Q42" s="16">
        <f>IF($A42="","",IFERROR(IF(OR($O42=0,$R42="Annulée"),"Non échue",IF($P42&gt;=0,"Non échue",IF($P42&gt;=-30,"1 à 30 jours",IF($P42&gt;=-60,"31 à 60 jours",IF($P42&gt;=-90,"61 à 90 jours","Plus de 90 jours"))))),""))</f>
        <v/>
      </c>
      <c r="R42" s="16">
        <f>IF($A42="","",IFERROR(IF($S42="Annulée","Annulée",IF($O42=0,"Payée",IF($N42&gt;0,"Partiellement payée","À payer"))),""))</f>
        <v/>
      </c>
      <c r="S42" s="3" t="n"/>
      <c r="T42" s="3" t="n"/>
    </row>
    <row r="43">
      <c r="A43" s="3" t="n"/>
      <c r="B43" s="3" t="n"/>
      <c r="C43" s="3" t="n"/>
      <c r="D43" s="3" t="n"/>
      <c r="E43" s="3" t="n"/>
      <c r="F43" s="20" t="n"/>
      <c r="G43" s="20" t="n"/>
      <c r="H43" s="20" t="n"/>
      <c r="I43" s="3" t="n"/>
      <c r="J43" s="21" t="n"/>
      <c r="K43" s="22">
        <f>IF($A43="","",IFERROR(IF(OR($E43="TPS et TVQ applicables",$E43="TPS seulement"),$J43*'Paramètres'!$B$6,0),0))</f>
        <v/>
      </c>
      <c r="L43" s="22">
        <f>IF($A43="","",IFERROR(IF(OR($E43="TPS et TVQ applicables",$E43="TVQ seulement"),$J43*'Paramètres'!$B$7,0),0))</f>
        <v/>
      </c>
      <c r="M43" s="22">
        <f>IF($A43="","",IFERROR($J43+$K43+$L43,0))</f>
        <v/>
      </c>
      <c r="N43" s="21" t="n"/>
      <c r="O43" s="22">
        <f>IF($A43="","",IFERROR(MAX(0,$M43-$N43),0))</f>
        <v/>
      </c>
      <c r="P43" s="23">
        <f>IF($A43="","",IFERROR($G43-'Paramètres'!$B$8,0))</f>
        <v/>
      </c>
      <c r="Q43" s="16">
        <f>IF($A43="","",IFERROR(IF(OR($O43=0,$R43="Annulée"),"Non échue",IF($P43&gt;=0,"Non échue",IF($P43&gt;=-30,"1 à 30 jours",IF($P43&gt;=-60,"31 à 60 jours",IF($P43&gt;=-90,"61 à 90 jours","Plus de 90 jours"))))),""))</f>
        <v/>
      </c>
      <c r="R43" s="16">
        <f>IF($A43="","",IFERROR(IF($S43="Annulée","Annulée",IF($O43=0,"Payée",IF($N43&gt;0,"Partiellement payée","À payer"))),""))</f>
        <v/>
      </c>
      <c r="S43" s="3" t="n"/>
      <c r="T43" s="3" t="n"/>
    </row>
    <row r="44">
      <c r="A44" s="3" t="n"/>
      <c r="B44" s="3" t="n"/>
      <c r="C44" s="3" t="n"/>
      <c r="D44" s="3" t="n"/>
      <c r="E44" s="3" t="n"/>
      <c r="F44" s="20" t="n"/>
      <c r="G44" s="20" t="n"/>
      <c r="H44" s="20" t="n"/>
      <c r="I44" s="3" t="n"/>
      <c r="J44" s="21" t="n"/>
      <c r="K44" s="22">
        <f>IF($A44="","",IFERROR(IF(OR($E44="TPS et TVQ applicables",$E44="TPS seulement"),$J44*'Paramètres'!$B$6,0),0))</f>
        <v/>
      </c>
      <c r="L44" s="22">
        <f>IF($A44="","",IFERROR(IF(OR($E44="TPS et TVQ applicables",$E44="TVQ seulement"),$J44*'Paramètres'!$B$7,0),0))</f>
        <v/>
      </c>
      <c r="M44" s="22">
        <f>IF($A44="","",IFERROR($J44+$K44+$L44,0))</f>
        <v/>
      </c>
      <c r="N44" s="21" t="n"/>
      <c r="O44" s="22">
        <f>IF($A44="","",IFERROR(MAX(0,$M44-$N44),0))</f>
        <v/>
      </c>
      <c r="P44" s="23">
        <f>IF($A44="","",IFERROR($G44-'Paramètres'!$B$8,0))</f>
        <v/>
      </c>
      <c r="Q44" s="16">
        <f>IF($A44="","",IFERROR(IF(OR($O44=0,$R44="Annulée"),"Non échue",IF($P44&gt;=0,"Non échue",IF($P44&gt;=-30,"1 à 30 jours",IF($P44&gt;=-60,"31 à 60 jours",IF($P44&gt;=-90,"61 à 90 jours","Plus de 90 jours"))))),""))</f>
        <v/>
      </c>
      <c r="R44" s="16">
        <f>IF($A44="","",IFERROR(IF($S44="Annulée","Annulée",IF($O44=0,"Payée",IF($N44&gt;0,"Partiellement payée","À payer"))),""))</f>
        <v/>
      </c>
      <c r="S44" s="3" t="n"/>
      <c r="T44" s="3" t="n"/>
    </row>
    <row r="45">
      <c r="A45" s="3" t="n"/>
      <c r="B45" s="3" t="n"/>
      <c r="C45" s="3" t="n"/>
      <c r="D45" s="3" t="n"/>
      <c r="E45" s="3" t="n"/>
      <c r="F45" s="20" t="n"/>
      <c r="G45" s="20" t="n"/>
      <c r="H45" s="20" t="n"/>
      <c r="I45" s="3" t="n"/>
      <c r="J45" s="21" t="n"/>
      <c r="K45" s="22">
        <f>IF($A45="","",IFERROR(IF(OR($E45="TPS et TVQ applicables",$E45="TPS seulement"),$J45*'Paramètres'!$B$6,0),0))</f>
        <v/>
      </c>
      <c r="L45" s="22">
        <f>IF($A45="","",IFERROR(IF(OR($E45="TPS et TVQ applicables",$E45="TVQ seulement"),$J45*'Paramètres'!$B$7,0),0))</f>
        <v/>
      </c>
      <c r="M45" s="22">
        <f>IF($A45="","",IFERROR($J45+$K45+$L45,0))</f>
        <v/>
      </c>
      <c r="N45" s="21" t="n"/>
      <c r="O45" s="22">
        <f>IF($A45="","",IFERROR(MAX(0,$M45-$N45),0))</f>
        <v/>
      </c>
      <c r="P45" s="23">
        <f>IF($A45="","",IFERROR($G45-'Paramètres'!$B$8,0))</f>
        <v/>
      </c>
      <c r="Q45" s="16">
        <f>IF($A45="","",IFERROR(IF(OR($O45=0,$R45="Annulée"),"Non échue",IF($P45&gt;=0,"Non échue",IF($P45&gt;=-30,"1 à 30 jours",IF($P45&gt;=-60,"31 à 60 jours",IF($P45&gt;=-90,"61 à 90 jours","Plus de 90 jours"))))),""))</f>
        <v/>
      </c>
      <c r="R45" s="16">
        <f>IF($A45="","",IFERROR(IF($S45="Annulée","Annulée",IF($O45=0,"Payée",IF($N45&gt;0,"Partiellement payée","À payer"))),""))</f>
        <v/>
      </c>
      <c r="S45" s="3" t="n"/>
      <c r="T45" s="3" t="n"/>
    </row>
    <row r="46">
      <c r="A46" s="3" t="n"/>
      <c r="B46" s="3" t="n"/>
      <c r="C46" s="3" t="n"/>
      <c r="D46" s="3" t="n"/>
      <c r="E46" s="3" t="n"/>
      <c r="F46" s="20" t="n"/>
      <c r="G46" s="20" t="n"/>
      <c r="H46" s="20" t="n"/>
      <c r="I46" s="3" t="n"/>
      <c r="J46" s="21" t="n"/>
      <c r="K46" s="22">
        <f>IF($A46="","",IFERROR(IF(OR($E46="TPS et TVQ applicables",$E46="TPS seulement"),$J46*'Paramètres'!$B$6,0),0))</f>
        <v/>
      </c>
      <c r="L46" s="22">
        <f>IF($A46="","",IFERROR(IF(OR($E46="TPS et TVQ applicables",$E46="TVQ seulement"),$J46*'Paramètres'!$B$7,0),0))</f>
        <v/>
      </c>
      <c r="M46" s="22">
        <f>IF($A46="","",IFERROR($J46+$K46+$L46,0))</f>
        <v/>
      </c>
      <c r="N46" s="21" t="n"/>
      <c r="O46" s="22">
        <f>IF($A46="","",IFERROR(MAX(0,$M46-$N46),0))</f>
        <v/>
      </c>
      <c r="P46" s="23">
        <f>IF($A46="","",IFERROR($G46-'Paramètres'!$B$8,0))</f>
        <v/>
      </c>
      <c r="Q46" s="16">
        <f>IF($A46="","",IFERROR(IF(OR($O46=0,$R46="Annulée"),"Non échue",IF($P46&gt;=0,"Non échue",IF($P46&gt;=-30,"1 à 30 jours",IF($P46&gt;=-60,"31 à 60 jours",IF($P46&gt;=-90,"61 à 90 jours","Plus de 90 jours"))))),""))</f>
        <v/>
      </c>
      <c r="R46" s="16">
        <f>IF($A46="","",IFERROR(IF($S46="Annulée","Annulée",IF($O46=0,"Payée",IF($N46&gt;0,"Partiellement payée","À payer"))),""))</f>
        <v/>
      </c>
      <c r="S46" s="3" t="n"/>
      <c r="T46" s="3" t="n"/>
    </row>
    <row r="47">
      <c r="A47" s="3" t="n"/>
      <c r="B47" s="3" t="n"/>
      <c r="C47" s="3" t="n"/>
      <c r="D47" s="3" t="n"/>
      <c r="E47" s="3" t="n"/>
      <c r="F47" s="20" t="n"/>
      <c r="G47" s="20" t="n"/>
      <c r="H47" s="20" t="n"/>
      <c r="I47" s="3" t="n"/>
      <c r="J47" s="21" t="n"/>
      <c r="K47" s="22">
        <f>IF($A47="","",IFERROR(IF(OR($E47="TPS et TVQ applicables",$E47="TPS seulement"),$J47*'Paramètres'!$B$6,0),0))</f>
        <v/>
      </c>
      <c r="L47" s="22">
        <f>IF($A47="","",IFERROR(IF(OR($E47="TPS et TVQ applicables",$E47="TVQ seulement"),$J47*'Paramètres'!$B$7,0),0))</f>
        <v/>
      </c>
      <c r="M47" s="22">
        <f>IF($A47="","",IFERROR($J47+$K47+$L47,0))</f>
        <v/>
      </c>
      <c r="N47" s="21" t="n"/>
      <c r="O47" s="22">
        <f>IF($A47="","",IFERROR(MAX(0,$M47-$N47),0))</f>
        <v/>
      </c>
      <c r="P47" s="23">
        <f>IF($A47="","",IFERROR($G47-'Paramètres'!$B$8,0))</f>
        <v/>
      </c>
      <c r="Q47" s="16">
        <f>IF($A47="","",IFERROR(IF(OR($O47=0,$R47="Annulée"),"Non échue",IF($P47&gt;=0,"Non échue",IF($P47&gt;=-30,"1 à 30 jours",IF($P47&gt;=-60,"31 à 60 jours",IF($P47&gt;=-90,"61 à 90 jours","Plus de 90 jours"))))),""))</f>
        <v/>
      </c>
      <c r="R47" s="16">
        <f>IF($A47="","",IFERROR(IF($S47="Annulée","Annulée",IF($O47=0,"Payée",IF($N47&gt;0,"Partiellement payée","À payer"))),""))</f>
        <v/>
      </c>
      <c r="S47" s="3" t="n"/>
      <c r="T47" s="3" t="n"/>
    </row>
    <row r="48">
      <c r="A48" s="3" t="n"/>
      <c r="B48" s="3" t="n"/>
      <c r="C48" s="3" t="n"/>
      <c r="D48" s="3" t="n"/>
      <c r="E48" s="3" t="n"/>
      <c r="F48" s="20" t="n"/>
      <c r="G48" s="20" t="n"/>
      <c r="H48" s="20" t="n"/>
      <c r="I48" s="3" t="n"/>
      <c r="J48" s="21" t="n"/>
      <c r="K48" s="22">
        <f>IF($A48="","",IFERROR(IF(OR($E48="TPS et TVQ applicables",$E48="TPS seulement"),$J48*'Paramètres'!$B$6,0),0))</f>
        <v/>
      </c>
      <c r="L48" s="22">
        <f>IF($A48="","",IFERROR(IF(OR($E48="TPS et TVQ applicables",$E48="TVQ seulement"),$J48*'Paramètres'!$B$7,0),0))</f>
        <v/>
      </c>
      <c r="M48" s="22">
        <f>IF($A48="","",IFERROR($J48+$K48+$L48,0))</f>
        <v/>
      </c>
      <c r="N48" s="21" t="n"/>
      <c r="O48" s="22">
        <f>IF($A48="","",IFERROR(MAX(0,$M48-$N48),0))</f>
        <v/>
      </c>
      <c r="P48" s="23">
        <f>IF($A48="","",IFERROR($G48-'Paramètres'!$B$8,0))</f>
        <v/>
      </c>
      <c r="Q48" s="16">
        <f>IF($A48="","",IFERROR(IF(OR($O48=0,$R48="Annulée"),"Non échue",IF($P48&gt;=0,"Non échue",IF($P48&gt;=-30,"1 à 30 jours",IF($P48&gt;=-60,"31 à 60 jours",IF($P48&gt;=-90,"61 à 90 jours","Plus de 90 jours"))))),""))</f>
        <v/>
      </c>
      <c r="R48" s="16">
        <f>IF($A48="","",IFERROR(IF($S48="Annulée","Annulée",IF($O48=0,"Payée",IF($N48&gt;0,"Partiellement payée","À payer"))),""))</f>
        <v/>
      </c>
      <c r="S48" s="3" t="n"/>
      <c r="T48" s="3" t="n"/>
    </row>
    <row r="49">
      <c r="A49" s="3" t="n"/>
      <c r="B49" s="3" t="n"/>
      <c r="C49" s="3" t="n"/>
      <c r="D49" s="3" t="n"/>
      <c r="E49" s="3" t="n"/>
      <c r="F49" s="20" t="n"/>
      <c r="G49" s="20" t="n"/>
      <c r="H49" s="20" t="n"/>
      <c r="I49" s="3" t="n"/>
      <c r="J49" s="21" t="n"/>
      <c r="K49" s="22">
        <f>IF($A49="","",IFERROR(IF(OR($E49="TPS et TVQ applicables",$E49="TPS seulement"),$J49*'Paramètres'!$B$6,0),0))</f>
        <v/>
      </c>
      <c r="L49" s="22">
        <f>IF($A49="","",IFERROR(IF(OR($E49="TPS et TVQ applicables",$E49="TVQ seulement"),$J49*'Paramètres'!$B$7,0),0))</f>
        <v/>
      </c>
      <c r="M49" s="22">
        <f>IF($A49="","",IFERROR($J49+$K49+$L49,0))</f>
        <v/>
      </c>
      <c r="N49" s="21" t="n"/>
      <c r="O49" s="22">
        <f>IF($A49="","",IFERROR(MAX(0,$M49-$N49),0))</f>
        <v/>
      </c>
      <c r="P49" s="23">
        <f>IF($A49="","",IFERROR($G49-'Paramètres'!$B$8,0))</f>
        <v/>
      </c>
      <c r="Q49" s="16">
        <f>IF($A49="","",IFERROR(IF(OR($O49=0,$R49="Annulée"),"Non échue",IF($P49&gt;=0,"Non échue",IF($P49&gt;=-30,"1 à 30 jours",IF($P49&gt;=-60,"31 à 60 jours",IF($P49&gt;=-90,"61 à 90 jours","Plus de 90 jours"))))),""))</f>
        <v/>
      </c>
      <c r="R49" s="16">
        <f>IF($A49="","",IFERROR(IF($S49="Annulée","Annulée",IF($O49=0,"Payée",IF($N49&gt;0,"Partiellement payée","À payer"))),""))</f>
        <v/>
      </c>
      <c r="S49" s="3" t="n"/>
      <c r="T49" s="3" t="n"/>
    </row>
    <row r="50">
      <c r="A50" s="3" t="n"/>
      <c r="B50" s="3" t="n"/>
      <c r="C50" s="3" t="n"/>
      <c r="D50" s="3" t="n"/>
      <c r="E50" s="3" t="n"/>
      <c r="F50" s="20" t="n"/>
      <c r="G50" s="20" t="n"/>
      <c r="H50" s="20" t="n"/>
      <c r="I50" s="3" t="n"/>
      <c r="J50" s="21" t="n"/>
      <c r="K50" s="22">
        <f>IF($A50="","",IFERROR(IF(OR($E50="TPS et TVQ applicables",$E50="TPS seulement"),$J50*'Paramètres'!$B$6,0),0))</f>
        <v/>
      </c>
      <c r="L50" s="22">
        <f>IF($A50="","",IFERROR(IF(OR($E50="TPS et TVQ applicables",$E50="TVQ seulement"),$J50*'Paramètres'!$B$7,0),0))</f>
        <v/>
      </c>
      <c r="M50" s="22">
        <f>IF($A50="","",IFERROR($J50+$K50+$L50,0))</f>
        <v/>
      </c>
      <c r="N50" s="21" t="n"/>
      <c r="O50" s="22">
        <f>IF($A50="","",IFERROR(MAX(0,$M50-$N50),0))</f>
        <v/>
      </c>
      <c r="P50" s="23">
        <f>IF($A50="","",IFERROR($G50-'Paramètres'!$B$8,0))</f>
        <v/>
      </c>
      <c r="Q50" s="16">
        <f>IF($A50="","",IFERROR(IF(OR($O50=0,$R50="Annulée"),"Non échue",IF($P50&gt;=0,"Non échue",IF($P50&gt;=-30,"1 à 30 jours",IF($P50&gt;=-60,"31 à 60 jours",IF($P50&gt;=-90,"61 à 90 jours","Plus de 90 jours"))))),""))</f>
        <v/>
      </c>
      <c r="R50" s="16">
        <f>IF($A50="","",IFERROR(IF($S50="Annulée","Annulée",IF($O50=0,"Payée",IF($N50&gt;0,"Partiellement payée","À payer"))),""))</f>
        <v/>
      </c>
      <c r="S50" s="3" t="n"/>
      <c r="T50" s="3" t="n"/>
    </row>
    <row r="51">
      <c r="A51" s="3" t="n"/>
      <c r="B51" s="3" t="n"/>
      <c r="C51" s="3" t="n"/>
      <c r="D51" s="3" t="n"/>
      <c r="E51" s="3" t="n"/>
      <c r="F51" s="20" t="n"/>
      <c r="G51" s="20" t="n"/>
      <c r="H51" s="20" t="n"/>
      <c r="I51" s="3" t="n"/>
      <c r="J51" s="21" t="n"/>
      <c r="K51" s="22">
        <f>IF($A51="","",IFERROR(IF(OR($E51="TPS et TVQ applicables",$E51="TPS seulement"),$J51*'Paramètres'!$B$6,0),0))</f>
        <v/>
      </c>
      <c r="L51" s="22">
        <f>IF($A51="","",IFERROR(IF(OR($E51="TPS et TVQ applicables",$E51="TVQ seulement"),$J51*'Paramètres'!$B$7,0),0))</f>
        <v/>
      </c>
      <c r="M51" s="22">
        <f>IF($A51="","",IFERROR($J51+$K51+$L51,0))</f>
        <v/>
      </c>
      <c r="N51" s="21" t="n"/>
      <c r="O51" s="22">
        <f>IF($A51="","",IFERROR(MAX(0,$M51-$N51),0))</f>
        <v/>
      </c>
      <c r="P51" s="23">
        <f>IF($A51="","",IFERROR($G51-'Paramètres'!$B$8,0))</f>
        <v/>
      </c>
      <c r="Q51" s="16">
        <f>IF($A51="","",IFERROR(IF(OR($O51=0,$R51="Annulée"),"Non échue",IF($P51&gt;=0,"Non échue",IF($P51&gt;=-30,"1 à 30 jours",IF($P51&gt;=-60,"31 à 60 jours",IF($P51&gt;=-90,"61 à 90 jours","Plus de 90 jours"))))),""))</f>
        <v/>
      </c>
      <c r="R51" s="16">
        <f>IF($A51="","",IFERROR(IF($S51="Annulée","Annulée",IF($O51=0,"Payée",IF($N51&gt;0,"Partiellement payée","À payer"))),""))</f>
        <v/>
      </c>
      <c r="S51" s="3" t="n"/>
      <c r="T51" s="3" t="n"/>
    </row>
    <row r="52">
      <c r="A52" s="3" t="n"/>
      <c r="B52" s="3" t="n"/>
      <c r="C52" s="3" t="n"/>
      <c r="D52" s="3" t="n"/>
      <c r="E52" s="3" t="n"/>
      <c r="F52" s="20" t="n"/>
      <c r="G52" s="20" t="n"/>
      <c r="H52" s="20" t="n"/>
      <c r="I52" s="3" t="n"/>
      <c r="J52" s="21" t="n"/>
      <c r="K52" s="22">
        <f>IF($A52="","",IFERROR(IF(OR($E52="TPS et TVQ applicables",$E52="TPS seulement"),$J52*'Paramètres'!$B$6,0),0))</f>
        <v/>
      </c>
      <c r="L52" s="22">
        <f>IF($A52="","",IFERROR(IF(OR($E52="TPS et TVQ applicables",$E52="TVQ seulement"),$J52*'Paramètres'!$B$7,0),0))</f>
        <v/>
      </c>
      <c r="M52" s="22">
        <f>IF($A52="","",IFERROR($J52+$K52+$L52,0))</f>
        <v/>
      </c>
      <c r="N52" s="21" t="n"/>
      <c r="O52" s="22">
        <f>IF($A52="","",IFERROR(MAX(0,$M52-$N52),0))</f>
        <v/>
      </c>
      <c r="P52" s="23">
        <f>IF($A52="","",IFERROR($G52-'Paramètres'!$B$8,0))</f>
        <v/>
      </c>
      <c r="Q52" s="16">
        <f>IF($A52="","",IFERROR(IF(OR($O52=0,$R52="Annulée"),"Non échue",IF($P52&gt;=0,"Non échue",IF($P52&gt;=-30,"1 à 30 jours",IF($P52&gt;=-60,"31 à 60 jours",IF($P52&gt;=-90,"61 à 90 jours","Plus de 90 jours"))))),""))</f>
        <v/>
      </c>
      <c r="R52" s="16">
        <f>IF($A52="","",IFERROR(IF($S52="Annulée","Annulée",IF($O52=0,"Payée",IF($N52&gt;0,"Partiellement payée","À payer"))),""))</f>
        <v/>
      </c>
      <c r="S52" s="3" t="n"/>
      <c r="T52" s="3" t="n"/>
    </row>
    <row r="53">
      <c r="A53" s="3" t="n"/>
      <c r="B53" s="3" t="n"/>
      <c r="C53" s="3" t="n"/>
      <c r="D53" s="3" t="n"/>
      <c r="E53" s="3" t="n"/>
      <c r="F53" s="20" t="n"/>
      <c r="G53" s="20" t="n"/>
      <c r="H53" s="20" t="n"/>
      <c r="I53" s="3" t="n"/>
      <c r="J53" s="21" t="n"/>
      <c r="K53" s="22">
        <f>IF($A53="","",IFERROR(IF(OR($E53="TPS et TVQ applicables",$E53="TPS seulement"),$J53*'Paramètres'!$B$6,0),0))</f>
        <v/>
      </c>
      <c r="L53" s="22">
        <f>IF($A53="","",IFERROR(IF(OR($E53="TPS et TVQ applicables",$E53="TVQ seulement"),$J53*'Paramètres'!$B$7,0),0))</f>
        <v/>
      </c>
      <c r="M53" s="22">
        <f>IF($A53="","",IFERROR($J53+$K53+$L53,0))</f>
        <v/>
      </c>
      <c r="N53" s="21" t="n"/>
      <c r="O53" s="22">
        <f>IF($A53="","",IFERROR(MAX(0,$M53-$N53),0))</f>
        <v/>
      </c>
      <c r="P53" s="23">
        <f>IF($A53="","",IFERROR($G53-'Paramètres'!$B$8,0))</f>
        <v/>
      </c>
      <c r="Q53" s="16">
        <f>IF($A53="","",IFERROR(IF(OR($O53=0,$R53="Annulée"),"Non échue",IF($P53&gt;=0,"Non échue",IF($P53&gt;=-30,"1 à 30 jours",IF($P53&gt;=-60,"31 à 60 jours",IF($P53&gt;=-90,"61 à 90 jours","Plus de 90 jours"))))),""))</f>
        <v/>
      </c>
      <c r="R53" s="16">
        <f>IF($A53="","",IFERROR(IF($S53="Annulée","Annulée",IF($O53=0,"Payée",IF($N53&gt;0,"Partiellement payée","À payer"))),""))</f>
        <v/>
      </c>
      <c r="S53" s="3" t="n"/>
      <c r="T53" s="3" t="n"/>
    </row>
    <row r="54">
      <c r="A54" s="3" t="n"/>
      <c r="B54" s="3" t="n"/>
      <c r="C54" s="3" t="n"/>
      <c r="D54" s="3" t="n"/>
      <c r="E54" s="3" t="n"/>
      <c r="F54" s="20" t="n"/>
      <c r="G54" s="20" t="n"/>
      <c r="H54" s="20" t="n"/>
      <c r="I54" s="3" t="n"/>
      <c r="J54" s="21" t="n"/>
      <c r="K54" s="22">
        <f>IF($A54="","",IFERROR(IF(OR($E54="TPS et TVQ applicables",$E54="TPS seulement"),$J54*'Paramètres'!$B$6,0),0))</f>
        <v/>
      </c>
      <c r="L54" s="22">
        <f>IF($A54="","",IFERROR(IF(OR($E54="TPS et TVQ applicables",$E54="TVQ seulement"),$J54*'Paramètres'!$B$7,0),0))</f>
        <v/>
      </c>
      <c r="M54" s="22">
        <f>IF($A54="","",IFERROR($J54+$K54+$L54,0))</f>
        <v/>
      </c>
      <c r="N54" s="21" t="n"/>
      <c r="O54" s="22">
        <f>IF($A54="","",IFERROR(MAX(0,$M54-$N54),0))</f>
        <v/>
      </c>
      <c r="P54" s="23">
        <f>IF($A54="","",IFERROR($G54-'Paramètres'!$B$8,0))</f>
        <v/>
      </c>
      <c r="Q54" s="16">
        <f>IF($A54="","",IFERROR(IF(OR($O54=0,$R54="Annulée"),"Non échue",IF($P54&gt;=0,"Non échue",IF($P54&gt;=-30,"1 à 30 jours",IF($P54&gt;=-60,"31 à 60 jours",IF($P54&gt;=-90,"61 à 90 jours","Plus de 90 jours"))))),""))</f>
        <v/>
      </c>
      <c r="R54" s="16">
        <f>IF($A54="","",IFERROR(IF($S54="Annulée","Annulée",IF($O54=0,"Payée",IF($N54&gt;0,"Partiellement payée","À payer"))),""))</f>
        <v/>
      </c>
      <c r="S54" s="3" t="n"/>
      <c r="T54" s="3" t="n"/>
    </row>
    <row r="55">
      <c r="A55" s="3" t="n"/>
      <c r="B55" s="3" t="n"/>
      <c r="C55" s="3" t="n"/>
      <c r="D55" s="3" t="n"/>
      <c r="E55" s="3" t="n"/>
      <c r="F55" s="20" t="n"/>
      <c r="G55" s="20" t="n"/>
      <c r="H55" s="20" t="n"/>
      <c r="I55" s="3" t="n"/>
      <c r="J55" s="21" t="n"/>
      <c r="K55" s="22">
        <f>IF($A55="","",IFERROR(IF(OR($E55="TPS et TVQ applicables",$E55="TPS seulement"),$J55*'Paramètres'!$B$6,0),0))</f>
        <v/>
      </c>
      <c r="L55" s="22">
        <f>IF($A55="","",IFERROR(IF(OR($E55="TPS et TVQ applicables",$E55="TVQ seulement"),$J55*'Paramètres'!$B$7,0),0))</f>
        <v/>
      </c>
      <c r="M55" s="22">
        <f>IF($A55="","",IFERROR($J55+$K55+$L55,0))</f>
        <v/>
      </c>
      <c r="N55" s="21" t="n"/>
      <c r="O55" s="22">
        <f>IF($A55="","",IFERROR(MAX(0,$M55-$N55),0))</f>
        <v/>
      </c>
      <c r="P55" s="23">
        <f>IF($A55="","",IFERROR($G55-'Paramètres'!$B$8,0))</f>
        <v/>
      </c>
      <c r="Q55" s="16">
        <f>IF($A55="","",IFERROR(IF(OR($O55=0,$R55="Annulée"),"Non échue",IF($P55&gt;=0,"Non échue",IF($P55&gt;=-30,"1 à 30 jours",IF($P55&gt;=-60,"31 à 60 jours",IF($P55&gt;=-90,"61 à 90 jours","Plus de 90 jours"))))),""))</f>
        <v/>
      </c>
      <c r="R55" s="16">
        <f>IF($A55="","",IFERROR(IF($S55="Annulée","Annulée",IF($O55=0,"Payée",IF($N55&gt;0,"Partiellement payée","À payer"))),""))</f>
        <v/>
      </c>
      <c r="S55" s="3" t="n"/>
      <c r="T55" s="3" t="n"/>
    </row>
    <row r="56">
      <c r="A56" s="3" t="n"/>
      <c r="B56" s="3" t="n"/>
      <c r="C56" s="3" t="n"/>
      <c r="D56" s="3" t="n"/>
      <c r="E56" s="3" t="n"/>
      <c r="F56" s="20" t="n"/>
      <c r="G56" s="20" t="n"/>
      <c r="H56" s="20" t="n"/>
      <c r="I56" s="3" t="n"/>
      <c r="J56" s="21" t="n"/>
      <c r="K56" s="22">
        <f>IF($A56="","",IFERROR(IF(OR($E56="TPS et TVQ applicables",$E56="TPS seulement"),$J56*'Paramètres'!$B$6,0),0))</f>
        <v/>
      </c>
      <c r="L56" s="22">
        <f>IF($A56="","",IFERROR(IF(OR($E56="TPS et TVQ applicables",$E56="TVQ seulement"),$J56*'Paramètres'!$B$7,0),0))</f>
        <v/>
      </c>
      <c r="M56" s="22">
        <f>IF($A56="","",IFERROR($J56+$K56+$L56,0))</f>
        <v/>
      </c>
      <c r="N56" s="21" t="n"/>
      <c r="O56" s="22">
        <f>IF($A56="","",IFERROR(MAX(0,$M56-$N56),0))</f>
        <v/>
      </c>
      <c r="P56" s="23">
        <f>IF($A56="","",IFERROR($G56-'Paramètres'!$B$8,0))</f>
        <v/>
      </c>
      <c r="Q56" s="16">
        <f>IF($A56="","",IFERROR(IF(OR($O56=0,$R56="Annulée"),"Non échue",IF($P56&gt;=0,"Non échue",IF($P56&gt;=-30,"1 à 30 jours",IF($P56&gt;=-60,"31 à 60 jours",IF($P56&gt;=-90,"61 à 90 jours","Plus de 90 jours"))))),""))</f>
        <v/>
      </c>
      <c r="R56" s="16">
        <f>IF($A56="","",IFERROR(IF($S56="Annulée","Annulée",IF($O56=0,"Payée",IF($N56&gt;0,"Partiellement payée","À payer"))),""))</f>
        <v/>
      </c>
      <c r="S56" s="3" t="n"/>
      <c r="T56" s="3" t="n"/>
    </row>
    <row r="57">
      <c r="A57" s="3" t="n"/>
      <c r="B57" s="3" t="n"/>
      <c r="C57" s="3" t="n"/>
      <c r="D57" s="3" t="n"/>
      <c r="E57" s="3" t="n"/>
      <c r="F57" s="20" t="n"/>
      <c r="G57" s="20" t="n"/>
      <c r="H57" s="20" t="n"/>
      <c r="I57" s="3" t="n"/>
      <c r="J57" s="21" t="n"/>
      <c r="K57" s="22">
        <f>IF($A57="","",IFERROR(IF(OR($E57="TPS et TVQ applicables",$E57="TPS seulement"),$J57*'Paramètres'!$B$6,0),0))</f>
        <v/>
      </c>
      <c r="L57" s="22">
        <f>IF($A57="","",IFERROR(IF(OR($E57="TPS et TVQ applicables",$E57="TVQ seulement"),$J57*'Paramètres'!$B$7,0),0))</f>
        <v/>
      </c>
      <c r="M57" s="22">
        <f>IF($A57="","",IFERROR($J57+$K57+$L57,0))</f>
        <v/>
      </c>
      <c r="N57" s="21" t="n"/>
      <c r="O57" s="22">
        <f>IF($A57="","",IFERROR(MAX(0,$M57-$N57),0))</f>
        <v/>
      </c>
      <c r="P57" s="23">
        <f>IF($A57="","",IFERROR($G57-'Paramètres'!$B$8,0))</f>
        <v/>
      </c>
      <c r="Q57" s="16">
        <f>IF($A57="","",IFERROR(IF(OR($O57=0,$R57="Annulée"),"Non échue",IF($P57&gt;=0,"Non échue",IF($P57&gt;=-30,"1 à 30 jours",IF($P57&gt;=-60,"31 à 60 jours",IF($P57&gt;=-90,"61 à 90 jours","Plus de 90 jours"))))),""))</f>
        <v/>
      </c>
      <c r="R57" s="16">
        <f>IF($A57="","",IFERROR(IF($S57="Annulée","Annulée",IF($O57=0,"Payée",IF($N57&gt;0,"Partiellement payée","À payer"))),""))</f>
        <v/>
      </c>
      <c r="S57" s="3" t="n"/>
      <c r="T57" s="3" t="n"/>
    </row>
    <row r="58">
      <c r="A58" s="3" t="n"/>
      <c r="B58" s="3" t="n"/>
      <c r="C58" s="3" t="n"/>
      <c r="D58" s="3" t="n"/>
      <c r="E58" s="3" t="n"/>
      <c r="F58" s="20" t="n"/>
      <c r="G58" s="20" t="n"/>
      <c r="H58" s="20" t="n"/>
      <c r="I58" s="3" t="n"/>
      <c r="J58" s="21" t="n"/>
      <c r="K58" s="22">
        <f>IF($A58="","",IFERROR(IF(OR($E58="TPS et TVQ applicables",$E58="TPS seulement"),$J58*'Paramètres'!$B$6,0),0))</f>
        <v/>
      </c>
      <c r="L58" s="22">
        <f>IF($A58="","",IFERROR(IF(OR($E58="TPS et TVQ applicables",$E58="TVQ seulement"),$J58*'Paramètres'!$B$7,0),0))</f>
        <v/>
      </c>
      <c r="M58" s="22">
        <f>IF($A58="","",IFERROR($J58+$K58+$L58,0))</f>
        <v/>
      </c>
      <c r="N58" s="21" t="n"/>
      <c r="O58" s="22">
        <f>IF($A58="","",IFERROR(MAX(0,$M58-$N58),0))</f>
        <v/>
      </c>
      <c r="P58" s="23">
        <f>IF($A58="","",IFERROR($G58-'Paramètres'!$B$8,0))</f>
        <v/>
      </c>
      <c r="Q58" s="16">
        <f>IF($A58="","",IFERROR(IF(OR($O58=0,$R58="Annulée"),"Non échue",IF($P58&gt;=0,"Non échue",IF($P58&gt;=-30,"1 à 30 jours",IF($P58&gt;=-60,"31 à 60 jours",IF($P58&gt;=-90,"61 à 90 jours","Plus de 90 jours"))))),""))</f>
        <v/>
      </c>
      <c r="R58" s="16">
        <f>IF($A58="","",IFERROR(IF($S58="Annulée","Annulée",IF($O58=0,"Payée",IF($N58&gt;0,"Partiellement payée","À payer"))),""))</f>
        <v/>
      </c>
      <c r="S58" s="3" t="n"/>
      <c r="T58" s="3" t="n"/>
    </row>
    <row r="59">
      <c r="A59" s="3" t="n"/>
      <c r="B59" s="3" t="n"/>
      <c r="C59" s="3" t="n"/>
      <c r="D59" s="3" t="n"/>
      <c r="E59" s="3" t="n"/>
      <c r="F59" s="20" t="n"/>
      <c r="G59" s="20" t="n"/>
      <c r="H59" s="20" t="n"/>
      <c r="I59" s="3" t="n"/>
      <c r="J59" s="21" t="n"/>
      <c r="K59" s="22">
        <f>IF($A59="","",IFERROR(IF(OR($E59="TPS et TVQ applicables",$E59="TPS seulement"),$J59*'Paramètres'!$B$6,0),0))</f>
        <v/>
      </c>
      <c r="L59" s="22">
        <f>IF($A59="","",IFERROR(IF(OR($E59="TPS et TVQ applicables",$E59="TVQ seulement"),$J59*'Paramètres'!$B$7,0),0))</f>
        <v/>
      </c>
      <c r="M59" s="22">
        <f>IF($A59="","",IFERROR($J59+$K59+$L59,0))</f>
        <v/>
      </c>
      <c r="N59" s="21" t="n"/>
      <c r="O59" s="22">
        <f>IF($A59="","",IFERROR(MAX(0,$M59-$N59),0))</f>
        <v/>
      </c>
      <c r="P59" s="23">
        <f>IF($A59="","",IFERROR($G59-'Paramètres'!$B$8,0))</f>
        <v/>
      </c>
      <c r="Q59" s="16">
        <f>IF($A59="","",IFERROR(IF(OR($O59=0,$R59="Annulée"),"Non échue",IF($P59&gt;=0,"Non échue",IF($P59&gt;=-30,"1 à 30 jours",IF($P59&gt;=-60,"31 à 60 jours",IF($P59&gt;=-90,"61 à 90 jours","Plus de 90 jours"))))),""))</f>
        <v/>
      </c>
      <c r="R59" s="16">
        <f>IF($A59="","",IFERROR(IF($S59="Annulée","Annulée",IF($O59=0,"Payée",IF($N59&gt;0,"Partiellement payée","À payer"))),""))</f>
        <v/>
      </c>
      <c r="S59" s="3" t="n"/>
      <c r="T59" s="3" t="n"/>
    </row>
    <row r="60">
      <c r="A60" s="3" t="n"/>
      <c r="B60" s="3" t="n"/>
      <c r="C60" s="3" t="n"/>
      <c r="D60" s="3" t="n"/>
      <c r="E60" s="3" t="n"/>
      <c r="F60" s="20" t="n"/>
      <c r="G60" s="20" t="n"/>
      <c r="H60" s="20" t="n"/>
      <c r="I60" s="3" t="n"/>
      <c r="J60" s="21" t="n"/>
      <c r="K60" s="22">
        <f>IF($A60="","",IFERROR(IF(OR($E60="TPS et TVQ applicables",$E60="TPS seulement"),$J60*'Paramètres'!$B$6,0),0))</f>
        <v/>
      </c>
      <c r="L60" s="22">
        <f>IF($A60="","",IFERROR(IF(OR($E60="TPS et TVQ applicables",$E60="TVQ seulement"),$J60*'Paramètres'!$B$7,0),0))</f>
        <v/>
      </c>
      <c r="M60" s="22">
        <f>IF($A60="","",IFERROR($J60+$K60+$L60,0))</f>
        <v/>
      </c>
      <c r="N60" s="21" t="n"/>
      <c r="O60" s="22">
        <f>IF($A60="","",IFERROR(MAX(0,$M60-$N60),0))</f>
        <v/>
      </c>
      <c r="P60" s="23">
        <f>IF($A60="","",IFERROR($G60-'Paramètres'!$B$8,0))</f>
        <v/>
      </c>
      <c r="Q60" s="16">
        <f>IF($A60="","",IFERROR(IF(OR($O60=0,$R60="Annulée"),"Non échue",IF($P60&gt;=0,"Non échue",IF($P60&gt;=-30,"1 à 30 jours",IF($P60&gt;=-60,"31 à 60 jours",IF($P60&gt;=-90,"61 à 90 jours","Plus de 90 jours"))))),""))</f>
        <v/>
      </c>
      <c r="R60" s="16">
        <f>IF($A60="","",IFERROR(IF($S60="Annulée","Annulée",IF($O60=0,"Payée",IF($N60&gt;0,"Partiellement payée","À payer"))),""))</f>
        <v/>
      </c>
      <c r="S60" s="3" t="n"/>
      <c r="T60" s="3" t="n"/>
    </row>
    <row r="61">
      <c r="A61" s="3" t="n"/>
      <c r="B61" s="3" t="n"/>
      <c r="C61" s="3" t="n"/>
      <c r="D61" s="3" t="n"/>
      <c r="E61" s="3" t="n"/>
      <c r="F61" s="20" t="n"/>
      <c r="G61" s="20" t="n"/>
      <c r="H61" s="20" t="n"/>
      <c r="I61" s="3" t="n"/>
      <c r="J61" s="21" t="n"/>
      <c r="K61" s="22">
        <f>IF($A61="","",IFERROR(IF(OR($E61="TPS et TVQ applicables",$E61="TPS seulement"),$J61*'Paramètres'!$B$6,0),0))</f>
        <v/>
      </c>
      <c r="L61" s="22">
        <f>IF($A61="","",IFERROR(IF(OR($E61="TPS et TVQ applicables",$E61="TVQ seulement"),$J61*'Paramètres'!$B$7,0),0))</f>
        <v/>
      </c>
      <c r="M61" s="22">
        <f>IF($A61="","",IFERROR($J61+$K61+$L61,0))</f>
        <v/>
      </c>
      <c r="N61" s="21" t="n"/>
      <c r="O61" s="22">
        <f>IF($A61="","",IFERROR(MAX(0,$M61-$N61),0))</f>
        <v/>
      </c>
      <c r="P61" s="23">
        <f>IF($A61="","",IFERROR($G61-'Paramètres'!$B$8,0))</f>
        <v/>
      </c>
      <c r="Q61" s="16">
        <f>IF($A61="","",IFERROR(IF(OR($O61=0,$R61="Annulée"),"Non échue",IF($P61&gt;=0,"Non échue",IF($P61&gt;=-30,"1 à 30 jours",IF($P61&gt;=-60,"31 à 60 jours",IF($P61&gt;=-90,"61 à 90 jours","Plus de 90 jours"))))),""))</f>
        <v/>
      </c>
      <c r="R61" s="16">
        <f>IF($A61="","",IFERROR(IF($S61="Annulée","Annulée",IF($O61=0,"Payée",IF($N61&gt;0,"Partiellement payée","À payer"))),""))</f>
        <v/>
      </c>
      <c r="S61" s="3" t="n"/>
      <c r="T61" s="3" t="n"/>
    </row>
    <row r="62">
      <c r="A62" s="3" t="n"/>
      <c r="B62" s="3" t="n"/>
      <c r="C62" s="3" t="n"/>
      <c r="D62" s="3" t="n"/>
      <c r="E62" s="3" t="n"/>
      <c r="F62" s="20" t="n"/>
      <c r="G62" s="20" t="n"/>
      <c r="H62" s="20" t="n"/>
      <c r="I62" s="3" t="n"/>
      <c r="J62" s="21" t="n"/>
      <c r="K62" s="22">
        <f>IF($A62="","",IFERROR(IF(OR($E62="TPS et TVQ applicables",$E62="TPS seulement"),$J62*'Paramètres'!$B$6,0),0))</f>
        <v/>
      </c>
      <c r="L62" s="22">
        <f>IF($A62="","",IFERROR(IF(OR($E62="TPS et TVQ applicables",$E62="TVQ seulement"),$J62*'Paramètres'!$B$7,0),0))</f>
        <v/>
      </c>
      <c r="M62" s="22">
        <f>IF($A62="","",IFERROR($J62+$K62+$L62,0))</f>
        <v/>
      </c>
      <c r="N62" s="21" t="n"/>
      <c r="O62" s="22">
        <f>IF($A62="","",IFERROR(MAX(0,$M62-$N62),0))</f>
        <v/>
      </c>
      <c r="P62" s="23">
        <f>IF($A62="","",IFERROR($G62-'Paramètres'!$B$8,0))</f>
        <v/>
      </c>
      <c r="Q62" s="16">
        <f>IF($A62="","",IFERROR(IF(OR($O62=0,$R62="Annulée"),"Non échue",IF($P62&gt;=0,"Non échue",IF($P62&gt;=-30,"1 à 30 jours",IF($P62&gt;=-60,"31 à 60 jours",IF($P62&gt;=-90,"61 à 90 jours","Plus de 90 jours"))))),""))</f>
        <v/>
      </c>
      <c r="R62" s="16">
        <f>IF($A62="","",IFERROR(IF($S62="Annulée","Annulée",IF($O62=0,"Payée",IF($N62&gt;0,"Partiellement payée","À payer"))),""))</f>
        <v/>
      </c>
      <c r="S62" s="3" t="n"/>
      <c r="T62" s="3" t="n"/>
    </row>
    <row r="63">
      <c r="A63" s="3" t="n"/>
      <c r="B63" s="3" t="n"/>
      <c r="C63" s="3" t="n"/>
      <c r="D63" s="3" t="n"/>
      <c r="E63" s="3" t="n"/>
      <c r="F63" s="20" t="n"/>
      <c r="G63" s="20" t="n"/>
      <c r="H63" s="20" t="n"/>
      <c r="I63" s="3" t="n"/>
      <c r="J63" s="21" t="n"/>
      <c r="K63" s="22">
        <f>IF($A63="","",IFERROR(IF(OR($E63="TPS et TVQ applicables",$E63="TPS seulement"),$J63*'Paramètres'!$B$6,0),0))</f>
        <v/>
      </c>
      <c r="L63" s="22">
        <f>IF($A63="","",IFERROR(IF(OR($E63="TPS et TVQ applicables",$E63="TVQ seulement"),$J63*'Paramètres'!$B$7,0),0))</f>
        <v/>
      </c>
      <c r="M63" s="22">
        <f>IF($A63="","",IFERROR($J63+$K63+$L63,0))</f>
        <v/>
      </c>
      <c r="N63" s="21" t="n"/>
      <c r="O63" s="22">
        <f>IF($A63="","",IFERROR(MAX(0,$M63-$N63),0))</f>
        <v/>
      </c>
      <c r="P63" s="23">
        <f>IF($A63="","",IFERROR($G63-'Paramètres'!$B$8,0))</f>
        <v/>
      </c>
      <c r="Q63" s="16">
        <f>IF($A63="","",IFERROR(IF(OR($O63=0,$R63="Annulée"),"Non échue",IF($P63&gt;=0,"Non échue",IF($P63&gt;=-30,"1 à 30 jours",IF($P63&gt;=-60,"31 à 60 jours",IF($P63&gt;=-90,"61 à 90 jours","Plus de 90 jours"))))),""))</f>
        <v/>
      </c>
      <c r="R63" s="16">
        <f>IF($A63="","",IFERROR(IF($S63="Annulée","Annulée",IF($O63=0,"Payée",IF($N63&gt;0,"Partiellement payée","À payer"))),""))</f>
        <v/>
      </c>
      <c r="S63" s="3" t="n"/>
      <c r="T63" s="3" t="n"/>
    </row>
    <row r="64">
      <c r="A64" s="3" t="n"/>
      <c r="B64" s="3" t="n"/>
      <c r="C64" s="3" t="n"/>
      <c r="D64" s="3" t="n"/>
      <c r="E64" s="3" t="n"/>
      <c r="F64" s="20" t="n"/>
      <c r="G64" s="20" t="n"/>
      <c r="H64" s="20" t="n"/>
      <c r="I64" s="3" t="n"/>
      <c r="J64" s="21" t="n"/>
      <c r="K64" s="22">
        <f>IF($A64="","",IFERROR(IF(OR($E64="TPS et TVQ applicables",$E64="TPS seulement"),$J64*'Paramètres'!$B$6,0),0))</f>
        <v/>
      </c>
      <c r="L64" s="22">
        <f>IF($A64="","",IFERROR(IF(OR($E64="TPS et TVQ applicables",$E64="TVQ seulement"),$J64*'Paramètres'!$B$7,0),0))</f>
        <v/>
      </c>
      <c r="M64" s="22">
        <f>IF($A64="","",IFERROR($J64+$K64+$L64,0))</f>
        <v/>
      </c>
      <c r="N64" s="21" t="n"/>
      <c r="O64" s="22">
        <f>IF($A64="","",IFERROR(MAX(0,$M64-$N64),0))</f>
        <v/>
      </c>
      <c r="P64" s="23">
        <f>IF($A64="","",IFERROR($G64-'Paramètres'!$B$8,0))</f>
        <v/>
      </c>
      <c r="Q64" s="16">
        <f>IF($A64="","",IFERROR(IF(OR($O64=0,$R64="Annulée"),"Non échue",IF($P64&gt;=0,"Non échue",IF($P64&gt;=-30,"1 à 30 jours",IF($P64&gt;=-60,"31 à 60 jours",IF($P64&gt;=-90,"61 à 90 jours","Plus de 90 jours"))))),""))</f>
        <v/>
      </c>
      <c r="R64" s="16">
        <f>IF($A64="","",IFERROR(IF($S64="Annulée","Annulée",IF($O64=0,"Payée",IF($N64&gt;0,"Partiellement payée","À payer"))),""))</f>
        <v/>
      </c>
      <c r="S64" s="3" t="n"/>
      <c r="T64" s="3" t="n"/>
    </row>
    <row r="65">
      <c r="A65" s="3" t="n"/>
      <c r="B65" s="3" t="n"/>
      <c r="C65" s="3" t="n"/>
      <c r="D65" s="3" t="n"/>
      <c r="E65" s="3" t="n"/>
      <c r="F65" s="20" t="n"/>
      <c r="G65" s="20" t="n"/>
      <c r="H65" s="20" t="n"/>
      <c r="I65" s="3" t="n"/>
      <c r="J65" s="21" t="n"/>
      <c r="K65" s="22">
        <f>IF($A65="","",IFERROR(IF(OR($E65="TPS et TVQ applicables",$E65="TPS seulement"),$J65*'Paramètres'!$B$6,0),0))</f>
        <v/>
      </c>
      <c r="L65" s="22">
        <f>IF($A65="","",IFERROR(IF(OR($E65="TPS et TVQ applicables",$E65="TVQ seulement"),$J65*'Paramètres'!$B$7,0),0))</f>
        <v/>
      </c>
      <c r="M65" s="22">
        <f>IF($A65="","",IFERROR($J65+$K65+$L65,0))</f>
        <v/>
      </c>
      <c r="N65" s="21" t="n"/>
      <c r="O65" s="22">
        <f>IF($A65="","",IFERROR(MAX(0,$M65-$N65),0))</f>
        <v/>
      </c>
      <c r="P65" s="23">
        <f>IF($A65="","",IFERROR($G65-'Paramètres'!$B$8,0))</f>
        <v/>
      </c>
      <c r="Q65" s="16">
        <f>IF($A65="","",IFERROR(IF(OR($O65=0,$R65="Annulée"),"Non échue",IF($P65&gt;=0,"Non échue",IF($P65&gt;=-30,"1 à 30 jours",IF($P65&gt;=-60,"31 à 60 jours",IF($P65&gt;=-90,"61 à 90 jours","Plus de 90 jours"))))),""))</f>
        <v/>
      </c>
      <c r="R65" s="16">
        <f>IF($A65="","",IFERROR(IF($S65="Annulée","Annulée",IF($O65=0,"Payée",IF($N65&gt;0,"Partiellement payée","À payer"))),""))</f>
        <v/>
      </c>
      <c r="S65" s="3" t="n"/>
      <c r="T65" s="3" t="n"/>
    </row>
    <row r="66">
      <c r="A66" s="3" t="n"/>
      <c r="B66" s="3" t="n"/>
      <c r="C66" s="3" t="n"/>
      <c r="D66" s="3" t="n"/>
      <c r="E66" s="3" t="n"/>
      <c r="F66" s="20" t="n"/>
      <c r="G66" s="20" t="n"/>
      <c r="H66" s="20" t="n"/>
      <c r="I66" s="3" t="n"/>
      <c r="J66" s="21" t="n"/>
      <c r="K66" s="22">
        <f>IF($A66="","",IFERROR(IF(OR($E66="TPS et TVQ applicables",$E66="TPS seulement"),$J66*'Paramètres'!$B$6,0),0))</f>
        <v/>
      </c>
      <c r="L66" s="22">
        <f>IF($A66="","",IFERROR(IF(OR($E66="TPS et TVQ applicables",$E66="TVQ seulement"),$J66*'Paramètres'!$B$7,0),0))</f>
        <v/>
      </c>
      <c r="M66" s="22">
        <f>IF($A66="","",IFERROR($J66+$K66+$L66,0))</f>
        <v/>
      </c>
      <c r="N66" s="21" t="n"/>
      <c r="O66" s="22">
        <f>IF($A66="","",IFERROR(MAX(0,$M66-$N66),0))</f>
        <v/>
      </c>
      <c r="P66" s="23">
        <f>IF($A66="","",IFERROR($G66-'Paramètres'!$B$8,0))</f>
        <v/>
      </c>
      <c r="Q66" s="16">
        <f>IF($A66="","",IFERROR(IF(OR($O66=0,$R66="Annulée"),"Non échue",IF($P66&gt;=0,"Non échue",IF($P66&gt;=-30,"1 à 30 jours",IF($P66&gt;=-60,"31 à 60 jours",IF($P66&gt;=-90,"61 à 90 jours","Plus de 90 jours"))))),""))</f>
        <v/>
      </c>
      <c r="R66" s="16">
        <f>IF($A66="","",IFERROR(IF($S66="Annulée","Annulée",IF($O66=0,"Payée",IF($N66&gt;0,"Partiellement payée","À payer"))),""))</f>
        <v/>
      </c>
      <c r="S66" s="3" t="n"/>
      <c r="T66" s="3" t="n"/>
    </row>
    <row r="67">
      <c r="A67" s="3" t="n"/>
      <c r="B67" s="3" t="n"/>
      <c r="C67" s="3" t="n"/>
      <c r="D67" s="3" t="n"/>
      <c r="E67" s="3" t="n"/>
      <c r="F67" s="20" t="n"/>
      <c r="G67" s="20" t="n"/>
      <c r="H67" s="20" t="n"/>
      <c r="I67" s="3" t="n"/>
      <c r="J67" s="21" t="n"/>
      <c r="K67" s="22">
        <f>IF($A67="","",IFERROR(IF(OR($E67="TPS et TVQ applicables",$E67="TPS seulement"),$J67*'Paramètres'!$B$6,0),0))</f>
        <v/>
      </c>
      <c r="L67" s="22">
        <f>IF($A67="","",IFERROR(IF(OR($E67="TPS et TVQ applicables",$E67="TVQ seulement"),$J67*'Paramètres'!$B$7,0),0))</f>
        <v/>
      </c>
      <c r="M67" s="22">
        <f>IF($A67="","",IFERROR($J67+$K67+$L67,0))</f>
        <v/>
      </c>
      <c r="N67" s="21" t="n"/>
      <c r="O67" s="22">
        <f>IF($A67="","",IFERROR(MAX(0,$M67-$N67),0))</f>
        <v/>
      </c>
      <c r="P67" s="23">
        <f>IF($A67="","",IFERROR($G67-'Paramètres'!$B$8,0))</f>
        <v/>
      </c>
      <c r="Q67" s="16">
        <f>IF($A67="","",IFERROR(IF(OR($O67=0,$R67="Annulée"),"Non échue",IF($P67&gt;=0,"Non échue",IF($P67&gt;=-30,"1 à 30 jours",IF($P67&gt;=-60,"31 à 60 jours",IF($P67&gt;=-90,"61 à 90 jours","Plus de 90 jours"))))),""))</f>
        <v/>
      </c>
      <c r="R67" s="16">
        <f>IF($A67="","",IFERROR(IF($S67="Annulée","Annulée",IF($O67=0,"Payée",IF($N67&gt;0,"Partiellement payée","À payer"))),""))</f>
        <v/>
      </c>
      <c r="S67" s="3" t="n"/>
      <c r="T67" s="3" t="n"/>
    </row>
    <row r="68">
      <c r="A68" s="3" t="n"/>
      <c r="B68" s="3" t="n"/>
      <c r="C68" s="3" t="n"/>
      <c r="D68" s="3" t="n"/>
      <c r="E68" s="3" t="n"/>
      <c r="F68" s="20" t="n"/>
      <c r="G68" s="20" t="n"/>
      <c r="H68" s="20" t="n"/>
      <c r="I68" s="3" t="n"/>
      <c r="J68" s="21" t="n"/>
      <c r="K68" s="22">
        <f>IF($A68="","",IFERROR(IF(OR($E68="TPS et TVQ applicables",$E68="TPS seulement"),$J68*'Paramètres'!$B$6,0),0))</f>
        <v/>
      </c>
      <c r="L68" s="22">
        <f>IF($A68="","",IFERROR(IF(OR($E68="TPS et TVQ applicables",$E68="TVQ seulement"),$J68*'Paramètres'!$B$7,0),0))</f>
        <v/>
      </c>
      <c r="M68" s="22">
        <f>IF($A68="","",IFERROR($J68+$K68+$L68,0))</f>
        <v/>
      </c>
      <c r="N68" s="21" t="n"/>
      <c r="O68" s="22">
        <f>IF($A68="","",IFERROR(MAX(0,$M68-$N68),0))</f>
        <v/>
      </c>
      <c r="P68" s="23">
        <f>IF($A68="","",IFERROR($G68-'Paramètres'!$B$8,0))</f>
        <v/>
      </c>
      <c r="Q68" s="16">
        <f>IF($A68="","",IFERROR(IF(OR($O68=0,$R68="Annulée"),"Non échue",IF($P68&gt;=0,"Non échue",IF($P68&gt;=-30,"1 à 30 jours",IF($P68&gt;=-60,"31 à 60 jours",IF($P68&gt;=-90,"61 à 90 jours","Plus de 90 jours"))))),""))</f>
        <v/>
      </c>
      <c r="R68" s="16">
        <f>IF($A68="","",IFERROR(IF($S68="Annulée","Annulée",IF($O68=0,"Payée",IF($N68&gt;0,"Partiellement payée","À payer"))),""))</f>
        <v/>
      </c>
      <c r="S68" s="3" t="n"/>
      <c r="T68" s="3" t="n"/>
    </row>
    <row r="69">
      <c r="A69" s="3" t="n"/>
      <c r="B69" s="3" t="n"/>
      <c r="C69" s="3" t="n"/>
      <c r="D69" s="3" t="n"/>
      <c r="E69" s="3" t="n"/>
      <c r="F69" s="20" t="n"/>
      <c r="G69" s="20" t="n"/>
      <c r="H69" s="20" t="n"/>
      <c r="I69" s="3" t="n"/>
      <c r="J69" s="21" t="n"/>
      <c r="K69" s="22">
        <f>IF($A69="","",IFERROR(IF(OR($E69="TPS et TVQ applicables",$E69="TPS seulement"),$J69*'Paramètres'!$B$6,0),0))</f>
        <v/>
      </c>
      <c r="L69" s="22">
        <f>IF($A69="","",IFERROR(IF(OR($E69="TPS et TVQ applicables",$E69="TVQ seulement"),$J69*'Paramètres'!$B$7,0),0))</f>
        <v/>
      </c>
      <c r="M69" s="22">
        <f>IF($A69="","",IFERROR($J69+$K69+$L69,0))</f>
        <v/>
      </c>
      <c r="N69" s="21" t="n"/>
      <c r="O69" s="22">
        <f>IF($A69="","",IFERROR(MAX(0,$M69-$N69),0))</f>
        <v/>
      </c>
      <c r="P69" s="23">
        <f>IF($A69="","",IFERROR($G69-'Paramètres'!$B$8,0))</f>
        <v/>
      </c>
      <c r="Q69" s="16">
        <f>IF($A69="","",IFERROR(IF(OR($O69=0,$R69="Annulée"),"Non échue",IF($P69&gt;=0,"Non échue",IF($P69&gt;=-30,"1 à 30 jours",IF($P69&gt;=-60,"31 à 60 jours",IF($P69&gt;=-90,"61 à 90 jours","Plus de 90 jours"))))),""))</f>
        <v/>
      </c>
      <c r="R69" s="16">
        <f>IF($A69="","",IFERROR(IF($S69="Annulée","Annulée",IF($O69=0,"Payée",IF($N69&gt;0,"Partiellement payée","À payer"))),""))</f>
        <v/>
      </c>
      <c r="S69" s="3" t="n"/>
      <c r="T69" s="3" t="n"/>
    </row>
    <row r="70">
      <c r="A70" s="3" t="n"/>
      <c r="B70" s="3" t="n"/>
      <c r="C70" s="3" t="n"/>
      <c r="D70" s="3" t="n"/>
      <c r="E70" s="3" t="n"/>
      <c r="F70" s="20" t="n"/>
      <c r="G70" s="20" t="n"/>
      <c r="H70" s="20" t="n"/>
      <c r="I70" s="3" t="n"/>
      <c r="J70" s="21" t="n"/>
      <c r="K70" s="22">
        <f>IF($A70="","",IFERROR(IF(OR($E70="TPS et TVQ applicables",$E70="TPS seulement"),$J70*'Paramètres'!$B$6,0),0))</f>
        <v/>
      </c>
      <c r="L70" s="22">
        <f>IF($A70="","",IFERROR(IF(OR($E70="TPS et TVQ applicables",$E70="TVQ seulement"),$J70*'Paramètres'!$B$7,0),0))</f>
        <v/>
      </c>
      <c r="M70" s="22">
        <f>IF($A70="","",IFERROR($J70+$K70+$L70,0))</f>
        <v/>
      </c>
      <c r="N70" s="21" t="n"/>
      <c r="O70" s="22">
        <f>IF($A70="","",IFERROR(MAX(0,$M70-$N70),0))</f>
        <v/>
      </c>
      <c r="P70" s="23">
        <f>IF($A70="","",IFERROR($G70-'Paramètres'!$B$8,0))</f>
        <v/>
      </c>
      <c r="Q70" s="16">
        <f>IF($A70="","",IFERROR(IF(OR($O70=0,$R70="Annulée"),"Non échue",IF($P70&gt;=0,"Non échue",IF($P70&gt;=-30,"1 à 30 jours",IF($P70&gt;=-60,"31 à 60 jours",IF($P70&gt;=-90,"61 à 90 jours","Plus de 90 jours"))))),""))</f>
        <v/>
      </c>
      <c r="R70" s="16">
        <f>IF($A70="","",IFERROR(IF($S70="Annulée","Annulée",IF($O70=0,"Payée",IF($N70&gt;0,"Partiellement payée","À payer"))),""))</f>
        <v/>
      </c>
      <c r="S70" s="3" t="n"/>
      <c r="T70" s="3" t="n"/>
    </row>
    <row r="71">
      <c r="A71" s="3" t="n"/>
      <c r="B71" s="3" t="n"/>
      <c r="C71" s="3" t="n"/>
      <c r="D71" s="3" t="n"/>
      <c r="E71" s="3" t="n"/>
      <c r="F71" s="20" t="n"/>
      <c r="G71" s="20" t="n"/>
      <c r="H71" s="20" t="n"/>
      <c r="I71" s="3" t="n"/>
      <c r="J71" s="21" t="n"/>
      <c r="K71" s="22">
        <f>IF($A71="","",IFERROR(IF(OR($E71="TPS et TVQ applicables",$E71="TPS seulement"),$J71*'Paramètres'!$B$6,0),0))</f>
        <v/>
      </c>
      <c r="L71" s="22">
        <f>IF($A71="","",IFERROR(IF(OR($E71="TPS et TVQ applicables",$E71="TVQ seulement"),$J71*'Paramètres'!$B$7,0),0))</f>
        <v/>
      </c>
      <c r="M71" s="22">
        <f>IF($A71="","",IFERROR($J71+$K71+$L71,0))</f>
        <v/>
      </c>
      <c r="N71" s="21" t="n"/>
      <c r="O71" s="22">
        <f>IF($A71="","",IFERROR(MAX(0,$M71-$N71),0))</f>
        <v/>
      </c>
      <c r="P71" s="23">
        <f>IF($A71="","",IFERROR($G71-'Paramètres'!$B$8,0))</f>
        <v/>
      </c>
      <c r="Q71" s="16">
        <f>IF($A71="","",IFERROR(IF(OR($O71=0,$R71="Annulée"),"Non échue",IF($P71&gt;=0,"Non échue",IF($P71&gt;=-30,"1 à 30 jours",IF($P71&gt;=-60,"31 à 60 jours",IF($P71&gt;=-90,"61 à 90 jours","Plus de 90 jours"))))),""))</f>
        <v/>
      </c>
      <c r="R71" s="16">
        <f>IF($A71="","",IFERROR(IF($S71="Annulée","Annulée",IF($O71=0,"Payée",IF($N71&gt;0,"Partiellement payée","À payer"))),""))</f>
        <v/>
      </c>
      <c r="S71" s="3" t="n"/>
      <c r="T71" s="3" t="n"/>
    </row>
    <row r="72">
      <c r="A72" s="3" t="n"/>
      <c r="B72" s="3" t="n"/>
      <c r="C72" s="3" t="n"/>
      <c r="D72" s="3" t="n"/>
      <c r="E72" s="3" t="n"/>
      <c r="F72" s="20" t="n"/>
      <c r="G72" s="20" t="n"/>
      <c r="H72" s="20" t="n"/>
      <c r="I72" s="3" t="n"/>
      <c r="J72" s="21" t="n"/>
      <c r="K72" s="22">
        <f>IF($A72="","",IFERROR(IF(OR($E72="TPS et TVQ applicables",$E72="TPS seulement"),$J72*'Paramètres'!$B$6,0),0))</f>
        <v/>
      </c>
      <c r="L72" s="22">
        <f>IF($A72="","",IFERROR(IF(OR($E72="TPS et TVQ applicables",$E72="TVQ seulement"),$J72*'Paramètres'!$B$7,0),0))</f>
        <v/>
      </c>
      <c r="M72" s="22">
        <f>IF($A72="","",IFERROR($J72+$K72+$L72,0))</f>
        <v/>
      </c>
      <c r="N72" s="21" t="n"/>
      <c r="O72" s="22">
        <f>IF($A72="","",IFERROR(MAX(0,$M72-$N72),0))</f>
        <v/>
      </c>
      <c r="P72" s="23">
        <f>IF($A72="","",IFERROR($G72-'Paramètres'!$B$8,0))</f>
        <v/>
      </c>
      <c r="Q72" s="16">
        <f>IF($A72="","",IFERROR(IF(OR($O72=0,$R72="Annulée"),"Non échue",IF($P72&gt;=0,"Non échue",IF($P72&gt;=-30,"1 à 30 jours",IF($P72&gt;=-60,"31 à 60 jours",IF($P72&gt;=-90,"61 à 90 jours","Plus de 90 jours"))))),""))</f>
        <v/>
      </c>
      <c r="R72" s="16">
        <f>IF($A72="","",IFERROR(IF($S72="Annulée","Annulée",IF($O72=0,"Payée",IF($N72&gt;0,"Partiellement payée","À payer"))),""))</f>
        <v/>
      </c>
      <c r="S72" s="3" t="n"/>
      <c r="T72" s="3" t="n"/>
    </row>
    <row r="73">
      <c r="A73" s="3" t="n"/>
      <c r="B73" s="3" t="n"/>
      <c r="C73" s="3" t="n"/>
      <c r="D73" s="3" t="n"/>
      <c r="E73" s="3" t="n"/>
      <c r="F73" s="20" t="n"/>
      <c r="G73" s="20" t="n"/>
      <c r="H73" s="20" t="n"/>
      <c r="I73" s="3" t="n"/>
      <c r="J73" s="21" t="n"/>
      <c r="K73" s="22">
        <f>IF($A73="","",IFERROR(IF(OR($E73="TPS et TVQ applicables",$E73="TPS seulement"),$J73*'Paramètres'!$B$6,0),0))</f>
        <v/>
      </c>
      <c r="L73" s="22">
        <f>IF($A73="","",IFERROR(IF(OR($E73="TPS et TVQ applicables",$E73="TVQ seulement"),$J73*'Paramètres'!$B$7,0),0))</f>
        <v/>
      </c>
      <c r="M73" s="22">
        <f>IF($A73="","",IFERROR($J73+$K73+$L73,0))</f>
        <v/>
      </c>
      <c r="N73" s="21" t="n"/>
      <c r="O73" s="22">
        <f>IF($A73="","",IFERROR(MAX(0,$M73-$N73),0))</f>
        <v/>
      </c>
      <c r="P73" s="23">
        <f>IF($A73="","",IFERROR($G73-'Paramètres'!$B$8,0))</f>
        <v/>
      </c>
      <c r="Q73" s="16">
        <f>IF($A73="","",IFERROR(IF(OR($O73=0,$R73="Annulée"),"Non échue",IF($P73&gt;=0,"Non échue",IF($P73&gt;=-30,"1 à 30 jours",IF($P73&gt;=-60,"31 à 60 jours",IF($P73&gt;=-90,"61 à 90 jours","Plus de 90 jours"))))),""))</f>
        <v/>
      </c>
      <c r="R73" s="16">
        <f>IF($A73="","",IFERROR(IF($S73="Annulée","Annulée",IF($O73=0,"Payée",IF($N73&gt;0,"Partiellement payée","À payer"))),""))</f>
        <v/>
      </c>
      <c r="S73" s="3" t="n"/>
      <c r="T73" s="3" t="n"/>
    </row>
    <row r="74">
      <c r="A74" s="3" t="n"/>
      <c r="B74" s="3" t="n"/>
      <c r="C74" s="3" t="n"/>
      <c r="D74" s="3" t="n"/>
      <c r="E74" s="3" t="n"/>
      <c r="F74" s="20" t="n"/>
      <c r="G74" s="20" t="n"/>
      <c r="H74" s="20" t="n"/>
      <c r="I74" s="3" t="n"/>
      <c r="J74" s="21" t="n"/>
      <c r="K74" s="22">
        <f>IF($A74="","",IFERROR(IF(OR($E74="TPS et TVQ applicables",$E74="TPS seulement"),$J74*'Paramètres'!$B$6,0),0))</f>
        <v/>
      </c>
      <c r="L74" s="22">
        <f>IF($A74="","",IFERROR(IF(OR($E74="TPS et TVQ applicables",$E74="TVQ seulement"),$J74*'Paramètres'!$B$7,0),0))</f>
        <v/>
      </c>
      <c r="M74" s="22">
        <f>IF($A74="","",IFERROR($J74+$K74+$L74,0))</f>
        <v/>
      </c>
      <c r="N74" s="21" t="n"/>
      <c r="O74" s="22">
        <f>IF($A74="","",IFERROR(MAX(0,$M74-$N74),0))</f>
        <v/>
      </c>
      <c r="P74" s="23">
        <f>IF($A74="","",IFERROR($G74-'Paramètres'!$B$8,0))</f>
        <v/>
      </c>
      <c r="Q74" s="16">
        <f>IF($A74="","",IFERROR(IF(OR($O74=0,$R74="Annulée"),"Non échue",IF($P74&gt;=0,"Non échue",IF($P74&gt;=-30,"1 à 30 jours",IF($P74&gt;=-60,"31 à 60 jours",IF($P74&gt;=-90,"61 à 90 jours","Plus de 90 jours"))))),""))</f>
        <v/>
      </c>
      <c r="R74" s="16">
        <f>IF($A74="","",IFERROR(IF($S74="Annulée","Annulée",IF($O74=0,"Payée",IF($N74&gt;0,"Partiellement payée","À payer"))),""))</f>
        <v/>
      </c>
      <c r="S74" s="3" t="n"/>
      <c r="T74" s="3" t="n"/>
    </row>
    <row r="75">
      <c r="A75" s="3" t="n"/>
      <c r="B75" s="3" t="n"/>
      <c r="C75" s="3" t="n"/>
      <c r="D75" s="3" t="n"/>
      <c r="E75" s="3" t="n"/>
      <c r="F75" s="20" t="n"/>
      <c r="G75" s="20" t="n"/>
      <c r="H75" s="20" t="n"/>
      <c r="I75" s="3" t="n"/>
      <c r="J75" s="21" t="n"/>
      <c r="K75" s="22">
        <f>IF($A75="","",IFERROR(IF(OR($E75="TPS et TVQ applicables",$E75="TPS seulement"),$J75*'Paramètres'!$B$6,0),0))</f>
        <v/>
      </c>
      <c r="L75" s="22">
        <f>IF($A75="","",IFERROR(IF(OR($E75="TPS et TVQ applicables",$E75="TVQ seulement"),$J75*'Paramètres'!$B$7,0),0))</f>
        <v/>
      </c>
      <c r="M75" s="22">
        <f>IF($A75="","",IFERROR($J75+$K75+$L75,0))</f>
        <v/>
      </c>
      <c r="N75" s="21" t="n"/>
      <c r="O75" s="22">
        <f>IF($A75="","",IFERROR(MAX(0,$M75-$N75),0))</f>
        <v/>
      </c>
      <c r="P75" s="23">
        <f>IF($A75="","",IFERROR($G75-'Paramètres'!$B$8,0))</f>
        <v/>
      </c>
      <c r="Q75" s="16">
        <f>IF($A75="","",IFERROR(IF(OR($O75=0,$R75="Annulée"),"Non échue",IF($P75&gt;=0,"Non échue",IF($P75&gt;=-30,"1 à 30 jours",IF($P75&gt;=-60,"31 à 60 jours",IF($P75&gt;=-90,"61 à 90 jours","Plus de 90 jours"))))),""))</f>
        <v/>
      </c>
      <c r="R75" s="16">
        <f>IF($A75="","",IFERROR(IF($S75="Annulée","Annulée",IF($O75=0,"Payée",IF($N75&gt;0,"Partiellement payée","À payer"))),""))</f>
        <v/>
      </c>
      <c r="S75" s="3" t="n"/>
      <c r="T75" s="3" t="n"/>
    </row>
    <row r="76">
      <c r="A76" s="3" t="n"/>
      <c r="B76" s="3" t="n"/>
      <c r="C76" s="3" t="n"/>
      <c r="D76" s="3" t="n"/>
      <c r="E76" s="3" t="n"/>
      <c r="F76" s="20" t="n"/>
      <c r="G76" s="20" t="n"/>
      <c r="H76" s="20" t="n"/>
      <c r="I76" s="3" t="n"/>
      <c r="J76" s="21" t="n"/>
      <c r="K76" s="22">
        <f>IF($A76="","",IFERROR(IF(OR($E76="TPS et TVQ applicables",$E76="TPS seulement"),$J76*'Paramètres'!$B$6,0),0))</f>
        <v/>
      </c>
      <c r="L76" s="22">
        <f>IF($A76="","",IFERROR(IF(OR($E76="TPS et TVQ applicables",$E76="TVQ seulement"),$J76*'Paramètres'!$B$7,0),0))</f>
        <v/>
      </c>
      <c r="M76" s="22">
        <f>IF($A76="","",IFERROR($J76+$K76+$L76,0))</f>
        <v/>
      </c>
      <c r="N76" s="21" t="n"/>
      <c r="O76" s="22">
        <f>IF($A76="","",IFERROR(MAX(0,$M76-$N76),0))</f>
        <v/>
      </c>
      <c r="P76" s="23">
        <f>IF($A76="","",IFERROR($G76-'Paramètres'!$B$8,0))</f>
        <v/>
      </c>
      <c r="Q76" s="16">
        <f>IF($A76="","",IFERROR(IF(OR($O76=0,$R76="Annulée"),"Non échue",IF($P76&gt;=0,"Non échue",IF($P76&gt;=-30,"1 à 30 jours",IF($P76&gt;=-60,"31 à 60 jours",IF($P76&gt;=-90,"61 à 90 jours","Plus de 90 jours"))))),""))</f>
        <v/>
      </c>
      <c r="R76" s="16">
        <f>IF($A76="","",IFERROR(IF($S76="Annulée","Annulée",IF($O76=0,"Payée",IF($N76&gt;0,"Partiellement payée","À payer"))),""))</f>
        <v/>
      </c>
      <c r="S76" s="3" t="n"/>
      <c r="T76" s="3" t="n"/>
    </row>
    <row r="77">
      <c r="A77" s="3" t="n"/>
      <c r="B77" s="3" t="n"/>
      <c r="C77" s="3" t="n"/>
      <c r="D77" s="3" t="n"/>
      <c r="E77" s="3" t="n"/>
      <c r="F77" s="20" t="n"/>
      <c r="G77" s="20" t="n"/>
      <c r="H77" s="20" t="n"/>
      <c r="I77" s="3" t="n"/>
      <c r="J77" s="21" t="n"/>
      <c r="K77" s="22">
        <f>IF($A77="","",IFERROR(IF(OR($E77="TPS et TVQ applicables",$E77="TPS seulement"),$J77*'Paramètres'!$B$6,0),0))</f>
        <v/>
      </c>
      <c r="L77" s="22">
        <f>IF($A77="","",IFERROR(IF(OR($E77="TPS et TVQ applicables",$E77="TVQ seulement"),$J77*'Paramètres'!$B$7,0),0))</f>
        <v/>
      </c>
      <c r="M77" s="22">
        <f>IF($A77="","",IFERROR($J77+$K77+$L77,0))</f>
        <v/>
      </c>
      <c r="N77" s="21" t="n"/>
      <c r="O77" s="22">
        <f>IF($A77="","",IFERROR(MAX(0,$M77-$N77),0))</f>
        <v/>
      </c>
      <c r="P77" s="23">
        <f>IF($A77="","",IFERROR($G77-'Paramètres'!$B$8,0))</f>
        <v/>
      </c>
      <c r="Q77" s="16">
        <f>IF($A77="","",IFERROR(IF(OR($O77=0,$R77="Annulée"),"Non échue",IF($P77&gt;=0,"Non échue",IF($P77&gt;=-30,"1 à 30 jours",IF($P77&gt;=-60,"31 à 60 jours",IF($P77&gt;=-90,"61 à 90 jours","Plus de 90 jours"))))),""))</f>
        <v/>
      </c>
      <c r="R77" s="16">
        <f>IF($A77="","",IFERROR(IF($S77="Annulée","Annulée",IF($O77=0,"Payée",IF($N77&gt;0,"Partiellement payée","À payer"))),""))</f>
        <v/>
      </c>
      <c r="S77" s="3" t="n"/>
      <c r="T77" s="3" t="n"/>
    </row>
    <row r="78">
      <c r="A78" s="3" t="n"/>
      <c r="B78" s="3" t="n"/>
      <c r="C78" s="3" t="n"/>
      <c r="D78" s="3" t="n"/>
      <c r="E78" s="3" t="n"/>
      <c r="F78" s="20" t="n"/>
      <c r="G78" s="20" t="n"/>
      <c r="H78" s="20" t="n"/>
      <c r="I78" s="3" t="n"/>
      <c r="J78" s="21" t="n"/>
      <c r="K78" s="22">
        <f>IF($A78="","",IFERROR(IF(OR($E78="TPS et TVQ applicables",$E78="TPS seulement"),$J78*'Paramètres'!$B$6,0),0))</f>
        <v/>
      </c>
      <c r="L78" s="22">
        <f>IF($A78="","",IFERROR(IF(OR($E78="TPS et TVQ applicables",$E78="TVQ seulement"),$J78*'Paramètres'!$B$7,0),0))</f>
        <v/>
      </c>
      <c r="M78" s="22">
        <f>IF($A78="","",IFERROR($J78+$K78+$L78,0))</f>
        <v/>
      </c>
      <c r="N78" s="21" t="n"/>
      <c r="O78" s="22">
        <f>IF($A78="","",IFERROR(MAX(0,$M78-$N78),0))</f>
        <v/>
      </c>
      <c r="P78" s="23">
        <f>IF($A78="","",IFERROR($G78-'Paramètres'!$B$8,0))</f>
        <v/>
      </c>
      <c r="Q78" s="16">
        <f>IF($A78="","",IFERROR(IF(OR($O78=0,$R78="Annulée"),"Non échue",IF($P78&gt;=0,"Non échue",IF($P78&gt;=-30,"1 à 30 jours",IF($P78&gt;=-60,"31 à 60 jours",IF($P78&gt;=-90,"61 à 90 jours","Plus de 90 jours"))))),""))</f>
        <v/>
      </c>
      <c r="R78" s="16">
        <f>IF($A78="","",IFERROR(IF($S78="Annulée","Annulée",IF($O78=0,"Payée",IF($N78&gt;0,"Partiellement payée","À payer"))),""))</f>
        <v/>
      </c>
      <c r="S78" s="3" t="n"/>
      <c r="T78" s="3" t="n"/>
    </row>
    <row r="79">
      <c r="A79" s="3" t="n"/>
      <c r="B79" s="3" t="n"/>
      <c r="C79" s="3" t="n"/>
      <c r="D79" s="3" t="n"/>
      <c r="E79" s="3" t="n"/>
      <c r="F79" s="20" t="n"/>
      <c r="G79" s="20" t="n"/>
      <c r="H79" s="20" t="n"/>
      <c r="I79" s="3" t="n"/>
      <c r="J79" s="21" t="n"/>
      <c r="K79" s="22">
        <f>IF($A79="","",IFERROR(IF(OR($E79="TPS et TVQ applicables",$E79="TPS seulement"),$J79*'Paramètres'!$B$6,0),0))</f>
        <v/>
      </c>
      <c r="L79" s="22">
        <f>IF($A79="","",IFERROR(IF(OR($E79="TPS et TVQ applicables",$E79="TVQ seulement"),$J79*'Paramètres'!$B$7,0),0))</f>
        <v/>
      </c>
      <c r="M79" s="22">
        <f>IF($A79="","",IFERROR($J79+$K79+$L79,0))</f>
        <v/>
      </c>
      <c r="N79" s="21" t="n"/>
      <c r="O79" s="22">
        <f>IF($A79="","",IFERROR(MAX(0,$M79-$N79),0))</f>
        <v/>
      </c>
      <c r="P79" s="23">
        <f>IF($A79="","",IFERROR($G79-'Paramètres'!$B$8,0))</f>
        <v/>
      </c>
      <c r="Q79" s="16">
        <f>IF($A79="","",IFERROR(IF(OR($O79=0,$R79="Annulée"),"Non échue",IF($P79&gt;=0,"Non échue",IF($P79&gt;=-30,"1 à 30 jours",IF($P79&gt;=-60,"31 à 60 jours",IF($P79&gt;=-90,"61 à 90 jours","Plus de 90 jours"))))),""))</f>
        <v/>
      </c>
      <c r="R79" s="16">
        <f>IF($A79="","",IFERROR(IF($S79="Annulée","Annulée",IF($O79=0,"Payée",IF($N79&gt;0,"Partiellement payée","À payer"))),""))</f>
        <v/>
      </c>
      <c r="S79" s="3" t="n"/>
      <c r="T79" s="3" t="n"/>
    </row>
    <row r="80">
      <c r="A80" s="3" t="n"/>
      <c r="B80" s="3" t="n"/>
      <c r="C80" s="3" t="n"/>
      <c r="D80" s="3" t="n"/>
      <c r="E80" s="3" t="n"/>
      <c r="F80" s="20" t="n"/>
      <c r="G80" s="20" t="n"/>
      <c r="H80" s="20" t="n"/>
      <c r="I80" s="3" t="n"/>
      <c r="J80" s="21" t="n"/>
      <c r="K80" s="22">
        <f>IF($A80="","",IFERROR(IF(OR($E80="TPS et TVQ applicables",$E80="TPS seulement"),$J80*'Paramètres'!$B$6,0),0))</f>
        <v/>
      </c>
      <c r="L80" s="22">
        <f>IF($A80="","",IFERROR(IF(OR($E80="TPS et TVQ applicables",$E80="TVQ seulement"),$J80*'Paramètres'!$B$7,0),0))</f>
        <v/>
      </c>
      <c r="M80" s="22">
        <f>IF($A80="","",IFERROR($J80+$K80+$L80,0))</f>
        <v/>
      </c>
      <c r="N80" s="21" t="n"/>
      <c r="O80" s="22">
        <f>IF($A80="","",IFERROR(MAX(0,$M80-$N80),0))</f>
        <v/>
      </c>
      <c r="P80" s="23">
        <f>IF($A80="","",IFERROR($G80-'Paramètres'!$B$8,0))</f>
        <v/>
      </c>
      <c r="Q80" s="16">
        <f>IF($A80="","",IFERROR(IF(OR($O80=0,$R80="Annulée"),"Non échue",IF($P80&gt;=0,"Non échue",IF($P80&gt;=-30,"1 à 30 jours",IF($P80&gt;=-60,"31 à 60 jours",IF($P80&gt;=-90,"61 à 90 jours","Plus de 90 jours"))))),""))</f>
        <v/>
      </c>
      <c r="R80" s="16">
        <f>IF($A80="","",IFERROR(IF($S80="Annulée","Annulée",IF($O80=0,"Payée",IF($N80&gt;0,"Partiellement payée","À payer"))),""))</f>
        <v/>
      </c>
      <c r="S80" s="3" t="n"/>
      <c r="T80" s="3" t="n"/>
    </row>
    <row r="81">
      <c r="A81" s="3" t="n"/>
      <c r="B81" s="3" t="n"/>
      <c r="C81" s="3" t="n"/>
      <c r="D81" s="3" t="n"/>
      <c r="E81" s="3" t="n"/>
      <c r="F81" s="20" t="n"/>
      <c r="G81" s="20" t="n"/>
      <c r="H81" s="20" t="n"/>
      <c r="I81" s="3" t="n"/>
      <c r="J81" s="21" t="n"/>
      <c r="K81" s="22">
        <f>IF($A81="","",IFERROR(IF(OR($E81="TPS et TVQ applicables",$E81="TPS seulement"),$J81*'Paramètres'!$B$6,0),0))</f>
        <v/>
      </c>
      <c r="L81" s="22">
        <f>IF($A81="","",IFERROR(IF(OR($E81="TPS et TVQ applicables",$E81="TVQ seulement"),$J81*'Paramètres'!$B$7,0),0))</f>
        <v/>
      </c>
      <c r="M81" s="22">
        <f>IF($A81="","",IFERROR($J81+$K81+$L81,0))</f>
        <v/>
      </c>
      <c r="N81" s="21" t="n"/>
      <c r="O81" s="22">
        <f>IF($A81="","",IFERROR(MAX(0,$M81-$N81),0))</f>
        <v/>
      </c>
      <c r="P81" s="23">
        <f>IF($A81="","",IFERROR($G81-'Paramètres'!$B$8,0))</f>
        <v/>
      </c>
      <c r="Q81" s="16">
        <f>IF($A81="","",IFERROR(IF(OR($O81=0,$R81="Annulée"),"Non échue",IF($P81&gt;=0,"Non échue",IF($P81&gt;=-30,"1 à 30 jours",IF($P81&gt;=-60,"31 à 60 jours",IF($P81&gt;=-90,"61 à 90 jours","Plus de 90 jours"))))),""))</f>
        <v/>
      </c>
      <c r="R81" s="16">
        <f>IF($A81="","",IFERROR(IF($S81="Annulée","Annulée",IF($O81=0,"Payée",IF($N81&gt;0,"Partiellement payée","À payer"))),""))</f>
        <v/>
      </c>
      <c r="S81" s="3" t="n"/>
      <c r="T81" s="3" t="n"/>
    </row>
    <row r="82">
      <c r="A82" s="3" t="n"/>
      <c r="B82" s="3" t="n"/>
      <c r="C82" s="3" t="n"/>
      <c r="D82" s="3" t="n"/>
      <c r="E82" s="3" t="n"/>
      <c r="F82" s="20" t="n"/>
      <c r="G82" s="20" t="n"/>
      <c r="H82" s="20" t="n"/>
      <c r="I82" s="3" t="n"/>
      <c r="J82" s="21" t="n"/>
      <c r="K82" s="22">
        <f>IF($A82="","",IFERROR(IF(OR($E82="TPS et TVQ applicables",$E82="TPS seulement"),$J82*'Paramètres'!$B$6,0),0))</f>
        <v/>
      </c>
      <c r="L82" s="22">
        <f>IF($A82="","",IFERROR(IF(OR($E82="TPS et TVQ applicables",$E82="TVQ seulement"),$J82*'Paramètres'!$B$7,0),0))</f>
        <v/>
      </c>
      <c r="M82" s="22">
        <f>IF($A82="","",IFERROR($J82+$K82+$L82,0))</f>
        <v/>
      </c>
      <c r="N82" s="21" t="n"/>
      <c r="O82" s="22">
        <f>IF($A82="","",IFERROR(MAX(0,$M82-$N82),0))</f>
        <v/>
      </c>
      <c r="P82" s="23">
        <f>IF($A82="","",IFERROR($G82-'Paramètres'!$B$8,0))</f>
        <v/>
      </c>
      <c r="Q82" s="16">
        <f>IF($A82="","",IFERROR(IF(OR($O82=0,$R82="Annulée"),"Non échue",IF($P82&gt;=0,"Non échue",IF($P82&gt;=-30,"1 à 30 jours",IF($P82&gt;=-60,"31 à 60 jours",IF($P82&gt;=-90,"61 à 90 jours","Plus de 90 jours"))))),""))</f>
        <v/>
      </c>
      <c r="R82" s="16">
        <f>IF($A82="","",IFERROR(IF($S82="Annulée","Annulée",IF($O82=0,"Payée",IF($N82&gt;0,"Partiellement payée","À payer"))),""))</f>
        <v/>
      </c>
      <c r="S82" s="3" t="n"/>
      <c r="T82" s="3" t="n"/>
    </row>
    <row r="83">
      <c r="A83" s="3" t="n"/>
      <c r="B83" s="3" t="n"/>
      <c r="C83" s="3" t="n"/>
      <c r="D83" s="3" t="n"/>
      <c r="E83" s="3" t="n"/>
      <c r="F83" s="20" t="n"/>
      <c r="G83" s="20" t="n"/>
      <c r="H83" s="20" t="n"/>
      <c r="I83" s="3" t="n"/>
      <c r="J83" s="21" t="n"/>
      <c r="K83" s="22">
        <f>IF($A83="","",IFERROR(IF(OR($E83="TPS et TVQ applicables",$E83="TPS seulement"),$J83*'Paramètres'!$B$6,0),0))</f>
        <v/>
      </c>
      <c r="L83" s="22">
        <f>IF($A83="","",IFERROR(IF(OR($E83="TPS et TVQ applicables",$E83="TVQ seulement"),$J83*'Paramètres'!$B$7,0),0))</f>
        <v/>
      </c>
      <c r="M83" s="22">
        <f>IF($A83="","",IFERROR($J83+$K83+$L83,0))</f>
        <v/>
      </c>
      <c r="N83" s="21" t="n"/>
      <c r="O83" s="22">
        <f>IF($A83="","",IFERROR(MAX(0,$M83-$N83),0))</f>
        <v/>
      </c>
      <c r="P83" s="23">
        <f>IF($A83="","",IFERROR($G83-'Paramètres'!$B$8,0))</f>
        <v/>
      </c>
      <c r="Q83" s="16">
        <f>IF($A83="","",IFERROR(IF(OR($O83=0,$R83="Annulée"),"Non échue",IF($P83&gt;=0,"Non échue",IF($P83&gt;=-30,"1 à 30 jours",IF($P83&gt;=-60,"31 à 60 jours",IF($P83&gt;=-90,"61 à 90 jours","Plus de 90 jours"))))),""))</f>
        <v/>
      </c>
      <c r="R83" s="16">
        <f>IF($A83="","",IFERROR(IF($S83="Annulée","Annulée",IF($O83=0,"Payée",IF($N83&gt;0,"Partiellement payée","À payer"))),""))</f>
        <v/>
      </c>
      <c r="S83" s="3" t="n"/>
      <c r="T83" s="3" t="n"/>
    </row>
    <row r="84">
      <c r="A84" s="3" t="n"/>
      <c r="B84" s="3" t="n"/>
      <c r="C84" s="3" t="n"/>
      <c r="D84" s="3" t="n"/>
      <c r="E84" s="3" t="n"/>
      <c r="F84" s="20" t="n"/>
      <c r="G84" s="20" t="n"/>
      <c r="H84" s="20" t="n"/>
      <c r="I84" s="3" t="n"/>
      <c r="J84" s="21" t="n"/>
      <c r="K84" s="22">
        <f>IF($A84="","",IFERROR(IF(OR($E84="TPS et TVQ applicables",$E84="TPS seulement"),$J84*'Paramètres'!$B$6,0),0))</f>
        <v/>
      </c>
      <c r="L84" s="22">
        <f>IF($A84="","",IFERROR(IF(OR($E84="TPS et TVQ applicables",$E84="TVQ seulement"),$J84*'Paramètres'!$B$7,0),0))</f>
        <v/>
      </c>
      <c r="M84" s="22">
        <f>IF($A84="","",IFERROR($J84+$K84+$L84,0))</f>
        <v/>
      </c>
      <c r="N84" s="21" t="n"/>
      <c r="O84" s="22">
        <f>IF($A84="","",IFERROR(MAX(0,$M84-$N84),0))</f>
        <v/>
      </c>
      <c r="P84" s="23">
        <f>IF($A84="","",IFERROR($G84-'Paramètres'!$B$8,0))</f>
        <v/>
      </c>
      <c r="Q84" s="16">
        <f>IF($A84="","",IFERROR(IF(OR($O84=0,$R84="Annulée"),"Non échue",IF($P84&gt;=0,"Non échue",IF($P84&gt;=-30,"1 à 30 jours",IF($P84&gt;=-60,"31 à 60 jours",IF($P84&gt;=-90,"61 à 90 jours","Plus de 90 jours"))))),""))</f>
        <v/>
      </c>
      <c r="R84" s="16">
        <f>IF($A84="","",IFERROR(IF($S84="Annulée","Annulée",IF($O84=0,"Payée",IF($N84&gt;0,"Partiellement payée","À payer"))),""))</f>
        <v/>
      </c>
      <c r="S84" s="3" t="n"/>
      <c r="T84" s="3" t="n"/>
    </row>
    <row r="85">
      <c r="A85" s="3" t="n"/>
      <c r="B85" s="3" t="n"/>
      <c r="C85" s="3" t="n"/>
      <c r="D85" s="3" t="n"/>
      <c r="E85" s="3" t="n"/>
      <c r="F85" s="20" t="n"/>
      <c r="G85" s="20" t="n"/>
      <c r="H85" s="20" t="n"/>
      <c r="I85" s="3" t="n"/>
      <c r="J85" s="21" t="n"/>
      <c r="K85" s="22">
        <f>IF($A85="","",IFERROR(IF(OR($E85="TPS et TVQ applicables",$E85="TPS seulement"),$J85*'Paramètres'!$B$6,0),0))</f>
        <v/>
      </c>
      <c r="L85" s="22">
        <f>IF($A85="","",IFERROR(IF(OR($E85="TPS et TVQ applicables",$E85="TVQ seulement"),$J85*'Paramètres'!$B$7,0),0))</f>
        <v/>
      </c>
      <c r="M85" s="22">
        <f>IF($A85="","",IFERROR($J85+$K85+$L85,0))</f>
        <v/>
      </c>
      <c r="N85" s="21" t="n"/>
      <c r="O85" s="22">
        <f>IF($A85="","",IFERROR(MAX(0,$M85-$N85),0))</f>
        <v/>
      </c>
      <c r="P85" s="23">
        <f>IF($A85="","",IFERROR($G85-'Paramètres'!$B$8,0))</f>
        <v/>
      </c>
      <c r="Q85" s="16">
        <f>IF($A85="","",IFERROR(IF(OR($O85=0,$R85="Annulée"),"Non échue",IF($P85&gt;=0,"Non échue",IF($P85&gt;=-30,"1 à 30 jours",IF($P85&gt;=-60,"31 à 60 jours",IF($P85&gt;=-90,"61 à 90 jours","Plus de 90 jours"))))),""))</f>
        <v/>
      </c>
      <c r="R85" s="16">
        <f>IF($A85="","",IFERROR(IF($S85="Annulée","Annulée",IF($O85=0,"Payée",IF($N85&gt;0,"Partiellement payée","À payer"))),""))</f>
        <v/>
      </c>
      <c r="S85" s="3" t="n"/>
      <c r="T85" s="3" t="n"/>
    </row>
    <row r="86">
      <c r="A86" s="3" t="n"/>
      <c r="B86" s="3" t="n"/>
      <c r="C86" s="3" t="n"/>
      <c r="D86" s="3" t="n"/>
      <c r="E86" s="3" t="n"/>
      <c r="F86" s="20" t="n"/>
      <c r="G86" s="20" t="n"/>
      <c r="H86" s="20" t="n"/>
      <c r="I86" s="3" t="n"/>
      <c r="J86" s="21" t="n"/>
      <c r="K86" s="22">
        <f>IF($A86="","",IFERROR(IF(OR($E86="TPS et TVQ applicables",$E86="TPS seulement"),$J86*'Paramètres'!$B$6,0),0))</f>
        <v/>
      </c>
      <c r="L86" s="22">
        <f>IF($A86="","",IFERROR(IF(OR($E86="TPS et TVQ applicables",$E86="TVQ seulement"),$J86*'Paramètres'!$B$7,0),0))</f>
        <v/>
      </c>
      <c r="M86" s="22">
        <f>IF($A86="","",IFERROR($J86+$K86+$L86,0))</f>
        <v/>
      </c>
      <c r="N86" s="21" t="n"/>
      <c r="O86" s="22">
        <f>IF($A86="","",IFERROR(MAX(0,$M86-$N86),0))</f>
        <v/>
      </c>
      <c r="P86" s="23">
        <f>IF($A86="","",IFERROR($G86-'Paramètres'!$B$8,0))</f>
        <v/>
      </c>
      <c r="Q86" s="16">
        <f>IF($A86="","",IFERROR(IF(OR($O86=0,$R86="Annulée"),"Non échue",IF($P86&gt;=0,"Non échue",IF($P86&gt;=-30,"1 à 30 jours",IF($P86&gt;=-60,"31 à 60 jours",IF($P86&gt;=-90,"61 à 90 jours","Plus de 90 jours"))))),""))</f>
        <v/>
      </c>
      <c r="R86" s="16">
        <f>IF($A86="","",IFERROR(IF($S86="Annulée","Annulée",IF($O86=0,"Payée",IF($N86&gt;0,"Partiellement payée","À payer"))),""))</f>
        <v/>
      </c>
      <c r="S86" s="3" t="n"/>
      <c r="T86" s="3" t="n"/>
    </row>
    <row r="87">
      <c r="A87" s="3" t="n"/>
      <c r="B87" s="3" t="n"/>
      <c r="C87" s="3" t="n"/>
      <c r="D87" s="3" t="n"/>
      <c r="E87" s="3" t="n"/>
      <c r="F87" s="20" t="n"/>
      <c r="G87" s="20" t="n"/>
      <c r="H87" s="20" t="n"/>
      <c r="I87" s="3" t="n"/>
      <c r="J87" s="21" t="n"/>
      <c r="K87" s="22">
        <f>IF($A87="","",IFERROR(IF(OR($E87="TPS et TVQ applicables",$E87="TPS seulement"),$J87*'Paramètres'!$B$6,0),0))</f>
        <v/>
      </c>
      <c r="L87" s="22">
        <f>IF($A87="","",IFERROR(IF(OR($E87="TPS et TVQ applicables",$E87="TVQ seulement"),$J87*'Paramètres'!$B$7,0),0))</f>
        <v/>
      </c>
      <c r="M87" s="22">
        <f>IF($A87="","",IFERROR($J87+$K87+$L87,0))</f>
        <v/>
      </c>
      <c r="N87" s="21" t="n"/>
      <c r="O87" s="22">
        <f>IF($A87="","",IFERROR(MAX(0,$M87-$N87),0))</f>
        <v/>
      </c>
      <c r="P87" s="23">
        <f>IF($A87="","",IFERROR($G87-'Paramètres'!$B$8,0))</f>
        <v/>
      </c>
      <c r="Q87" s="16">
        <f>IF($A87="","",IFERROR(IF(OR($O87=0,$R87="Annulée"),"Non échue",IF($P87&gt;=0,"Non échue",IF($P87&gt;=-30,"1 à 30 jours",IF($P87&gt;=-60,"31 à 60 jours",IF($P87&gt;=-90,"61 à 90 jours","Plus de 90 jours"))))),""))</f>
        <v/>
      </c>
      <c r="R87" s="16">
        <f>IF($A87="","",IFERROR(IF($S87="Annulée","Annulée",IF($O87=0,"Payée",IF($N87&gt;0,"Partiellement payée","À payer"))),""))</f>
        <v/>
      </c>
      <c r="S87" s="3" t="n"/>
      <c r="T87" s="3" t="n"/>
    </row>
    <row r="88">
      <c r="A88" s="3" t="n"/>
      <c r="B88" s="3" t="n"/>
      <c r="C88" s="3" t="n"/>
      <c r="D88" s="3" t="n"/>
      <c r="E88" s="3" t="n"/>
      <c r="F88" s="20" t="n"/>
      <c r="G88" s="20" t="n"/>
      <c r="H88" s="20" t="n"/>
      <c r="I88" s="3" t="n"/>
      <c r="J88" s="21" t="n"/>
      <c r="K88" s="22">
        <f>IF($A88="","",IFERROR(IF(OR($E88="TPS et TVQ applicables",$E88="TPS seulement"),$J88*'Paramètres'!$B$6,0),0))</f>
        <v/>
      </c>
      <c r="L88" s="22">
        <f>IF($A88="","",IFERROR(IF(OR($E88="TPS et TVQ applicables",$E88="TVQ seulement"),$J88*'Paramètres'!$B$7,0),0))</f>
        <v/>
      </c>
      <c r="M88" s="22">
        <f>IF($A88="","",IFERROR($J88+$K88+$L88,0))</f>
        <v/>
      </c>
      <c r="N88" s="21" t="n"/>
      <c r="O88" s="22">
        <f>IF($A88="","",IFERROR(MAX(0,$M88-$N88),0))</f>
        <v/>
      </c>
      <c r="P88" s="23">
        <f>IF($A88="","",IFERROR($G88-'Paramètres'!$B$8,0))</f>
        <v/>
      </c>
      <c r="Q88" s="16">
        <f>IF($A88="","",IFERROR(IF(OR($O88=0,$R88="Annulée"),"Non échue",IF($P88&gt;=0,"Non échue",IF($P88&gt;=-30,"1 à 30 jours",IF($P88&gt;=-60,"31 à 60 jours",IF($P88&gt;=-90,"61 à 90 jours","Plus de 90 jours"))))),""))</f>
        <v/>
      </c>
      <c r="R88" s="16">
        <f>IF($A88="","",IFERROR(IF($S88="Annulée","Annulée",IF($O88=0,"Payée",IF($N88&gt;0,"Partiellement payée","À payer"))),""))</f>
        <v/>
      </c>
      <c r="S88" s="3" t="n"/>
      <c r="T88" s="3" t="n"/>
    </row>
    <row r="89">
      <c r="A89" s="3" t="n"/>
      <c r="B89" s="3" t="n"/>
      <c r="C89" s="3" t="n"/>
      <c r="D89" s="3" t="n"/>
      <c r="E89" s="3" t="n"/>
      <c r="F89" s="20" t="n"/>
      <c r="G89" s="20" t="n"/>
      <c r="H89" s="20" t="n"/>
      <c r="I89" s="3" t="n"/>
      <c r="J89" s="21" t="n"/>
      <c r="K89" s="22">
        <f>IF($A89="","",IFERROR(IF(OR($E89="TPS et TVQ applicables",$E89="TPS seulement"),$J89*'Paramètres'!$B$6,0),0))</f>
        <v/>
      </c>
      <c r="L89" s="22">
        <f>IF($A89="","",IFERROR(IF(OR($E89="TPS et TVQ applicables",$E89="TVQ seulement"),$J89*'Paramètres'!$B$7,0),0))</f>
        <v/>
      </c>
      <c r="M89" s="22">
        <f>IF($A89="","",IFERROR($J89+$K89+$L89,0))</f>
        <v/>
      </c>
      <c r="N89" s="21" t="n"/>
      <c r="O89" s="22">
        <f>IF($A89="","",IFERROR(MAX(0,$M89-$N89),0))</f>
        <v/>
      </c>
      <c r="P89" s="23">
        <f>IF($A89="","",IFERROR($G89-'Paramètres'!$B$8,0))</f>
        <v/>
      </c>
      <c r="Q89" s="16">
        <f>IF($A89="","",IFERROR(IF(OR($O89=0,$R89="Annulée"),"Non échue",IF($P89&gt;=0,"Non échue",IF($P89&gt;=-30,"1 à 30 jours",IF($P89&gt;=-60,"31 à 60 jours",IF($P89&gt;=-90,"61 à 90 jours","Plus de 90 jours"))))),""))</f>
        <v/>
      </c>
      <c r="R89" s="16">
        <f>IF($A89="","",IFERROR(IF($S89="Annulée","Annulée",IF($O89=0,"Payée",IF($N89&gt;0,"Partiellement payée","À payer"))),""))</f>
        <v/>
      </c>
      <c r="S89" s="3" t="n"/>
      <c r="T89" s="3" t="n"/>
    </row>
    <row r="90">
      <c r="A90" s="3" t="n"/>
      <c r="B90" s="3" t="n"/>
      <c r="C90" s="3" t="n"/>
      <c r="D90" s="3" t="n"/>
      <c r="E90" s="3" t="n"/>
      <c r="F90" s="20" t="n"/>
      <c r="G90" s="20" t="n"/>
      <c r="H90" s="20" t="n"/>
      <c r="I90" s="3" t="n"/>
      <c r="J90" s="21" t="n"/>
      <c r="K90" s="22">
        <f>IF($A90="","",IFERROR(IF(OR($E90="TPS et TVQ applicables",$E90="TPS seulement"),$J90*'Paramètres'!$B$6,0),0))</f>
        <v/>
      </c>
      <c r="L90" s="22">
        <f>IF($A90="","",IFERROR(IF(OR($E90="TPS et TVQ applicables",$E90="TVQ seulement"),$J90*'Paramètres'!$B$7,0),0))</f>
        <v/>
      </c>
      <c r="M90" s="22">
        <f>IF($A90="","",IFERROR($J90+$K90+$L90,0))</f>
        <v/>
      </c>
      <c r="N90" s="21" t="n"/>
      <c r="O90" s="22">
        <f>IF($A90="","",IFERROR(MAX(0,$M90-$N90),0))</f>
        <v/>
      </c>
      <c r="P90" s="23">
        <f>IF($A90="","",IFERROR($G90-'Paramètres'!$B$8,0))</f>
        <v/>
      </c>
      <c r="Q90" s="16">
        <f>IF($A90="","",IFERROR(IF(OR($O90=0,$R90="Annulée"),"Non échue",IF($P90&gt;=0,"Non échue",IF($P90&gt;=-30,"1 à 30 jours",IF($P90&gt;=-60,"31 à 60 jours",IF($P90&gt;=-90,"61 à 90 jours","Plus de 90 jours"))))),""))</f>
        <v/>
      </c>
      <c r="R90" s="16">
        <f>IF($A90="","",IFERROR(IF($S90="Annulée","Annulée",IF($O90=0,"Payée",IF($N90&gt;0,"Partiellement payée","À payer"))),""))</f>
        <v/>
      </c>
      <c r="S90" s="3" t="n"/>
      <c r="T90" s="3" t="n"/>
    </row>
    <row r="91">
      <c r="A91" s="3" t="n"/>
      <c r="B91" s="3" t="n"/>
      <c r="C91" s="3" t="n"/>
      <c r="D91" s="3" t="n"/>
      <c r="E91" s="3" t="n"/>
      <c r="F91" s="20" t="n"/>
      <c r="G91" s="20" t="n"/>
      <c r="H91" s="20" t="n"/>
      <c r="I91" s="3" t="n"/>
      <c r="J91" s="21" t="n"/>
      <c r="K91" s="22">
        <f>IF($A91="","",IFERROR(IF(OR($E91="TPS et TVQ applicables",$E91="TPS seulement"),$J91*'Paramètres'!$B$6,0),0))</f>
        <v/>
      </c>
      <c r="L91" s="22">
        <f>IF($A91="","",IFERROR(IF(OR($E91="TPS et TVQ applicables",$E91="TVQ seulement"),$J91*'Paramètres'!$B$7,0),0))</f>
        <v/>
      </c>
      <c r="M91" s="22">
        <f>IF($A91="","",IFERROR($J91+$K91+$L91,0))</f>
        <v/>
      </c>
      <c r="N91" s="21" t="n"/>
      <c r="O91" s="22">
        <f>IF($A91="","",IFERROR(MAX(0,$M91-$N91),0))</f>
        <v/>
      </c>
      <c r="P91" s="23">
        <f>IF($A91="","",IFERROR($G91-'Paramètres'!$B$8,0))</f>
        <v/>
      </c>
      <c r="Q91" s="16">
        <f>IF($A91="","",IFERROR(IF(OR($O91=0,$R91="Annulée"),"Non échue",IF($P91&gt;=0,"Non échue",IF($P91&gt;=-30,"1 à 30 jours",IF($P91&gt;=-60,"31 à 60 jours",IF($P91&gt;=-90,"61 à 90 jours","Plus de 90 jours"))))),""))</f>
        <v/>
      </c>
      <c r="R91" s="16">
        <f>IF($A91="","",IFERROR(IF($S91="Annulée","Annulée",IF($O91=0,"Payée",IF($N91&gt;0,"Partiellement payée","À payer"))),""))</f>
        <v/>
      </c>
      <c r="S91" s="3" t="n"/>
      <c r="T91" s="3" t="n"/>
    </row>
    <row r="92">
      <c r="A92" s="3" t="n"/>
      <c r="B92" s="3" t="n"/>
      <c r="C92" s="3" t="n"/>
      <c r="D92" s="3" t="n"/>
      <c r="E92" s="3" t="n"/>
      <c r="F92" s="20" t="n"/>
      <c r="G92" s="20" t="n"/>
      <c r="H92" s="20" t="n"/>
      <c r="I92" s="3" t="n"/>
      <c r="J92" s="21" t="n"/>
      <c r="K92" s="22">
        <f>IF($A92="","",IFERROR(IF(OR($E92="TPS et TVQ applicables",$E92="TPS seulement"),$J92*'Paramètres'!$B$6,0),0))</f>
        <v/>
      </c>
      <c r="L92" s="22">
        <f>IF($A92="","",IFERROR(IF(OR($E92="TPS et TVQ applicables",$E92="TVQ seulement"),$J92*'Paramètres'!$B$7,0),0))</f>
        <v/>
      </c>
      <c r="M92" s="22">
        <f>IF($A92="","",IFERROR($J92+$K92+$L92,0))</f>
        <v/>
      </c>
      <c r="N92" s="21" t="n"/>
      <c r="O92" s="22">
        <f>IF($A92="","",IFERROR(MAX(0,$M92-$N92),0))</f>
        <v/>
      </c>
      <c r="P92" s="23">
        <f>IF($A92="","",IFERROR($G92-'Paramètres'!$B$8,0))</f>
        <v/>
      </c>
      <c r="Q92" s="16">
        <f>IF($A92="","",IFERROR(IF(OR($O92=0,$R92="Annulée"),"Non échue",IF($P92&gt;=0,"Non échue",IF($P92&gt;=-30,"1 à 30 jours",IF($P92&gt;=-60,"31 à 60 jours",IF($P92&gt;=-90,"61 à 90 jours","Plus de 90 jours"))))),""))</f>
        <v/>
      </c>
      <c r="R92" s="16">
        <f>IF($A92="","",IFERROR(IF($S92="Annulée","Annulée",IF($O92=0,"Payée",IF($N92&gt;0,"Partiellement payée","À payer"))),""))</f>
        <v/>
      </c>
      <c r="S92" s="3" t="n"/>
      <c r="T92" s="3" t="n"/>
    </row>
    <row r="93">
      <c r="A93" s="3" t="n"/>
      <c r="B93" s="3" t="n"/>
      <c r="C93" s="3" t="n"/>
      <c r="D93" s="3" t="n"/>
      <c r="E93" s="3" t="n"/>
      <c r="F93" s="20" t="n"/>
      <c r="G93" s="20" t="n"/>
      <c r="H93" s="20" t="n"/>
      <c r="I93" s="3" t="n"/>
      <c r="J93" s="21" t="n"/>
      <c r="K93" s="22">
        <f>IF($A93="","",IFERROR(IF(OR($E93="TPS et TVQ applicables",$E93="TPS seulement"),$J93*'Paramètres'!$B$6,0),0))</f>
        <v/>
      </c>
      <c r="L93" s="22">
        <f>IF($A93="","",IFERROR(IF(OR($E93="TPS et TVQ applicables",$E93="TVQ seulement"),$J93*'Paramètres'!$B$7,0),0))</f>
        <v/>
      </c>
      <c r="M93" s="22">
        <f>IF($A93="","",IFERROR($J93+$K93+$L93,0))</f>
        <v/>
      </c>
      <c r="N93" s="21" t="n"/>
      <c r="O93" s="22">
        <f>IF($A93="","",IFERROR(MAX(0,$M93-$N93),0))</f>
        <v/>
      </c>
      <c r="P93" s="23">
        <f>IF($A93="","",IFERROR($G93-'Paramètres'!$B$8,0))</f>
        <v/>
      </c>
      <c r="Q93" s="16">
        <f>IF($A93="","",IFERROR(IF(OR($O93=0,$R93="Annulée"),"Non échue",IF($P93&gt;=0,"Non échue",IF($P93&gt;=-30,"1 à 30 jours",IF($P93&gt;=-60,"31 à 60 jours",IF($P93&gt;=-90,"61 à 90 jours","Plus de 90 jours"))))),""))</f>
        <v/>
      </c>
      <c r="R93" s="16">
        <f>IF($A93="","",IFERROR(IF($S93="Annulée","Annulée",IF($O93=0,"Payée",IF($N93&gt;0,"Partiellement payée","À payer"))),""))</f>
        <v/>
      </c>
      <c r="S93" s="3" t="n"/>
      <c r="T93" s="3" t="n"/>
    </row>
    <row r="94">
      <c r="A94" s="3" t="n"/>
      <c r="B94" s="3" t="n"/>
      <c r="C94" s="3" t="n"/>
      <c r="D94" s="3" t="n"/>
      <c r="E94" s="3" t="n"/>
      <c r="F94" s="20" t="n"/>
      <c r="G94" s="20" t="n"/>
      <c r="H94" s="20" t="n"/>
      <c r="I94" s="3" t="n"/>
      <c r="J94" s="21" t="n"/>
      <c r="K94" s="22">
        <f>IF($A94="","",IFERROR(IF(OR($E94="TPS et TVQ applicables",$E94="TPS seulement"),$J94*'Paramètres'!$B$6,0),0))</f>
        <v/>
      </c>
      <c r="L94" s="22">
        <f>IF($A94="","",IFERROR(IF(OR($E94="TPS et TVQ applicables",$E94="TVQ seulement"),$J94*'Paramètres'!$B$7,0),0))</f>
        <v/>
      </c>
      <c r="M94" s="22">
        <f>IF($A94="","",IFERROR($J94+$K94+$L94,0))</f>
        <v/>
      </c>
      <c r="N94" s="21" t="n"/>
      <c r="O94" s="22">
        <f>IF($A94="","",IFERROR(MAX(0,$M94-$N94),0))</f>
        <v/>
      </c>
      <c r="P94" s="23">
        <f>IF($A94="","",IFERROR($G94-'Paramètres'!$B$8,0))</f>
        <v/>
      </c>
      <c r="Q94" s="16">
        <f>IF($A94="","",IFERROR(IF(OR($O94=0,$R94="Annulée"),"Non échue",IF($P94&gt;=0,"Non échue",IF($P94&gt;=-30,"1 à 30 jours",IF($P94&gt;=-60,"31 à 60 jours",IF($P94&gt;=-90,"61 à 90 jours","Plus de 90 jours"))))),""))</f>
        <v/>
      </c>
      <c r="R94" s="16">
        <f>IF($A94="","",IFERROR(IF($S94="Annulée","Annulée",IF($O94=0,"Payée",IF($N94&gt;0,"Partiellement payée","À payer"))),""))</f>
        <v/>
      </c>
      <c r="S94" s="3" t="n"/>
      <c r="T94" s="3" t="n"/>
    </row>
    <row r="95">
      <c r="A95" s="3" t="n"/>
      <c r="B95" s="3" t="n"/>
      <c r="C95" s="3" t="n"/>
      <c r="D95" s="3" t="n"/>
      <c r="E95" s="3" t="n"/>
      <c r="F95" s="20" t="n"/>
      <c r="G95" s="20" t="n"/>
      <c r="H95" s="20" t="n"/>
      <c r="I95" s="3" t="n"/>
      <c r="J95" s="21" t="n"/>
      <c r="K95" s="22">
        <f>IF($A95="","",IFERROR(IF(OR($E95="TPS et TVQ applicables",$E95="TPS seulement"),$J95*'Paramètres'!$B$6,0),0))</f>
        <v/>
      </c>
      <c r="L95" s="22">
        <f>IF($A95="","",IFERROR(IF(OR($E95="TPS et TVQ applicables",$E95="TVQ seulement"),$J95*'Paramètres'!$B$7,0),0))</f>
        <v/>
      </c>
      <c r="M95" s="22">
        <f>IF($A95="","",IFERROR($J95+$K95+$L95,0))</f>
        <v/>
      </c>
      <c r="N95" s="21" t="n"/>
      <c r="O95" s="22">
        <f>IF($A95="","",IFERROR(MAX(0,$M95-$N95),0))</f>
        <v/>
      </c>
      <c r="P95" s="23">
        <f>IF($A95="","",IFERROR($G95-'Paramètres'!$B$8,0))</f>
        <v/>
      </c>
      <c r="Q95" s="16">
        <f>IF($A95="","",IFERROR(IF(OR($O95=0,$R95="Annulée"),"Non échue",IF($P95&gt;=0,"Non échue",IF($P95&gt;=-30,"1 à 30 jours",IF($P95&gt;=-60,"31 à 60 jours",IF($P95&gt;=-90,"61 à 90 jours","Plus de 90 jours"))))),""))</f>
        <v/>
      </c>
      <c r="R95" s="16">
        <f>IF($A95="","",IFERROR(IF($S95="Annulée","Annulée",IF($O95=0,"Payée",IF($N95&gt;0,"Partiellement payée","À payer"))),""))</f>
        <v/>
      </c>
      <c r="S95" s="3" t="n"/>
      <c r="T95" s="3" t="n"/>
    </row>
    <row r="96">
      <c r="A96" s="3" t="n"/>
      <c r="B96" s="3" t="n"/>
      <c r="C96" s="3" t="n"/>
      <c r="D96" s="3" t="n"/>
      <c r="E96" s="3" t="n"/>
      <c r="F96" s="20" t="n"/>
      <c r="G96" s="20" t="n"/>
      <c r="H96" s="20" t="n"/>
      <c r="I96" s="3" t="n"/>
      <c r="J96" s="21" t="n"/>
      <c r="K96" s="22">
        <f>IF($A96="","",IFERROR(IF(OR($E96="TPS et TVQ applicables",$E96="TPS seulement"),$J96*'Paramètres'!$B$6,0),0))</f>
        <v/>
      </c>
      <c r="L96" s="22">
        <f>IF($A96="","",IFERROR(IF(OR($E96="TPS et TVQ applicables",$E96="TVQ seulement"),$J96*'Paramètres'!$B$7,0),0))</f>
        <v/>
      </c>
      <c r="M96" s="22">
        <f>IF($A96="","",IFERROR($J96+$K96+$L96,0))</f>
        <v/>
      </c>
      <c r="N96" s="21" t="n"/>
      <c r="O96" s="22">
        <f>IF($A96="","",IFERROR(MAX(0,$M96-$N96),0))</f>
        <v/>
      </c>
      <c r="P96" s="23">
        <f>IF($A96="","",IFERROR($G96-'Paramètres'!$B$8,0))</f>
        <v/>
      </c>
      <c r="Q96" s="16">
        <f>IF($A96="","",IFERROR(IF(OR($O96=0,$R96="Annulée"),"Non échue",IF($P96&gt;=0,"Non échue",IF($P96&gt;=-30,"1 à 30 jours",IF($P96&gt;=-60,"31 à 60 jours",IF($P96&gt;=-90,"61 à 90 jours","Plus de 90 jours"))))),""))</f>
        <v/>
      </c>
      <c r="R96" s="16">
        <f>IF($A96="","",IFERROR(IF($S96="Annulée","Annulée",IF($O96=0,"Payée",IF($N96&gt;0,"Partiellement payée","À payer"))),""))</f>
        <v/>
      </c>
      <c r="S96" s="3" t="n"/>
      <c r="T96" s="3" t="n"/>
    </row>
    <row r="97">
      <c r="A97" s="3" t="n"/>
      <c r="B97" s="3" t="n"/>
      <c r="C97" s="3" t="n"/>
      <c r="D97" s="3" t="n"/>
      <c r="E97" s="3" t="n"/>
      <c r="F97" s="20" t="n"/>
      <c r="G97" s="20" t="n"/>
      <c r="H97" s="20" t="n"/>
      <c r="I97" s="3" t="n"/>
      <c r="J97" s="21" t="n"/>
      <c r="K97" s="22">
        <f>IF($A97="","",IFERROR(IF(OR($E97="TPS et TVQ applicables",$E97="TPS seulement"),$J97*'Paramètres'!$B$6,0),0))</f>
        <v/>
      </c>
      <c r="L97" s="22">
        <f>IF($A97="","",IFERROR(IF(OR($E97="TPS et TVQ applicables",$E97="TVQ seulement"),$J97*'Paramètres'!$B$7,0),0))</f>
        <v/>
      </c>
      <c r="M97" s="22">
        <f>IF($A97="","",IFERROR($J97+$K97+$L97,0))</f>
        <v/>
      </c>
      <c r="N97" s="21" t="n"/>
      <c r="O97" s="22">
        <f>IF($A97="","",IFERROR(MAX(0,$M97-$N97),0))</f>
        <v/>
      </c>
      <c r="P97" s="23">
        <f>IF($A97="","",IFERROR($G97-'Paramètres'!$B$8,0))</f>
        <v/>
      </c>
      <c r="Q97" s="16">
        <f>IF($A97="","",IFERROR(IF(OR($O97=0,$R97="Annulée"),"Non échue",IF($P97&gt;=0,"Non échue",IF($P97&gt;=-30,"1 à 30 jours",IF($P97&gt;=-60,"31 à 60 jours",IF($P97&gt;=-90,"61 à 90 jours","Plus de 90 jours"))))),""))</f>
        <v/>
      </c>
      <c r="R97" s="16">
        <f>IF($A97="","",IFERROR(IF($S97="Annulée","Annulée",IF($O97=0,"Payée",IF($N97&gt;0,"Partiellement payée","À payer"))),""))</f>
        <v/>
      </c>
      <c r="S97" s="3" t="n"/>
      <c r="T97" s="3" t="n"/>
    </row>
    <row r="98">
      <c r="A98" s="3" t="n"/>
      <c r="B98" s="3" t="n"/>
      <c r="C98" s="3" t="n"/>
      <c r="D98" s="3" t="n"/>
      <c r="E98" s="3" t="n"/>
      <c r="F98" s="20" t="n"/>
      <c r="G98" s="20" t="n"/>
      <c r="H98" s="20" t="n"/>
      <c r="I98" s="3" t="n"/>
      <c r="J98" s="21" t="n"/>
      <c r="K98" s="22">
        <f>IF($A98="","",IFERROR(IF(OR($E98="TPS et TVQ applicables",$E98="TPS seulement"),$J98*'Paramètres'!$B$6,0),0))</f>
        <v/>
      </c>
      <c r="L98" s="22">
        <f>IF($A98="","",IFERROR(IF(OR($E98="TPS et TVQ applicables",$E98="TVQ seulement"),$J98*'Paramètres'!$B$7,0),0))</f>
        <v/>
      </c>
      <c r="M98" s="22">
        <f>IF($A98="","",IFERROR($J98+$K98+$L98,0))</f>
        <v/>
      </c>
      <c r="N98" s="21" t="n"/>
      <c r="O98" s="22">
        <f>IF($A98="","",IFERROR(MAX(0,$M98-$N98),0))</f>
        <v/>
      </c>
      <c r="P98" s="23">
        <f>IF($A98="","",IFERROR($G98-'Paramètres'!$B$8,0))</f>
        <v/>
      </c>
      <c r="Q98" s="16">
        <f>IF($A98="","",IFERROR(IF(OR($O98=0,$R98="Annulée"),"Non échue",IF($P98&gt;=0,"Non échue",IF($P98&gt;=-30,"1 à 30 jours",IF($P98&gt;=-60,"31 à 60 jours",IF($P98&gt;=-90,"61 à 90 jours","Plus de 90 jours"))))),""))</f>
        <v/>
      </c>
      <c r="R98" s="16">
        <f>IF($A98="","",IFERROR(IF($S98="Annulée","Annulée",IF($O98=0,"Payée",IF($N98&gt;0,"Partiellement payée","À payer"))),""))</f>
        <v/>
      </c>
      <c r="S98" s="3" t="n"/>
      <c r="T98" s="3" t="n"/>
    </row>
    <row r="99">
      <c r="A99" s="3" t="n"/>
      <c r="B99" s="3" t="n"/>
      <c r="C99" s="3" t="n"/>
      <c r="D99" s="3" t="n"/>
      <c r="E99" s="3" t="n"/>
      <c r="F99" s="20" t="n"/>
      <c r="G99" s="20" t="n"/>
      <c r="H99" s="20" t="n"/>
      <c r="I99" s="3" t="n"/>
      <c r="J99" s="21" t="n"/>
      <c r="K99" s="22">
        <f>IF($A99="","",IFERROR(IF(OR($E99="TPS et TVQ applicables",$E99="TPS seulement"),$J99*'Paramètres'!$B$6,0),0))</f>
        <v/>
      </c>
      <c r="L99" s="22">
        <f>IF($A99="","",IFERROR(IF(OR($E99="TPS et TVQ applicables",$E99="TVQ seulement"),$J99*'Paramètres'!$B$7,0),0))</f>
        <v/>
      </c>
      <c r="M99" s="22">
        <f>IF($A99="","",IFERROR($J99+$K99+$L99,0))</f>
        <v/>
      </c>
      <c r="N99" s="21" t="n"/>
      <c r="O99" s="22">
        <f>IF($A99="","",IFERROR(MAX(0,$M99-$N99),0))</f>
        <v/>
      </c>
      <c r="P99" s="23">
        <f>IF($A99="","",IFERROR($G99-'Paramètres'!$B$8,0))</f>
        <v/>
      </c>
      <c r="Q99" s="16">
        <f>IF($A99="","",IFERROR(IF(OR($O99=0,$R99="Annulée"),"Non échue",IF($P99&gt;=0,"Non échue",IF($P99&gt;=-30,"1 à 30 jours",IF($P99&gt;=-60,"31 à 60 jours",IF($P99&gt;=-90,"61 à 90 jours","Plus de 90 jours"))))),""))</f>
        <v/>
      </c>
      <c r="R99" s="16">
        <f>IF($A99="","",IFERROR(IF($S99="Annulée","Annulée",IF($O99=0,"Payée",IF($N99&gt;0,"Partiellement payée","À payer"))),""))</f>
        <v/>
      </c>
      <c r="S99" s="3" t="n"/>
      <c r="T99" s="3" t="n"/>
    </row>
    <row r="100">
      <c r="A100" s="3" t="n"/>
      <c r="B100" s="3" t="n"/>
      <c r="C100" s="3" t="n"/>
      <c r="D100" s="3" t="n"/>
      <c r="E100" s="3" t="n"/>
      <c r="F100" s="20" t="n"/>
      <c r="G100" s="20" t="n"/>
      <c r="H100" s="20" t="n"/>
      <c r="I100" s="3" t="n"/>
      <c r="J100" s="21" t="n"/>
      <c r="K100" s="22">
        <f>IF($A100="","",IFERROR(IF(OR($E100="TPS et TVQ applicables",$E100="TPS seulement"),$J100*'Paramètres'!$B$6,0),0))</f>
        <v/>
      </c>
      <c r="L100" s="22">
        <f>IF($A100="","",IFERROR(IF(OR($E100="TPS et TVQ applicables",$E100="TVQ seulement"),$J100*'Paramètres'!$B$7,0),0))</f>
        <v/>
      </c>
      <c r="M100" s="22">
        <f>IF($A100="","",IFERROR($J100+$K100+$L100,0))</f>
        <v/>
      </c>
      <c r="N100" s="21" t="n"/>
      <c r="O100" s="22">
        <f>IF($A100="","",IFERROR(MAX(0,$M100-$N100),0))</f>
        <v/>
      </c>
      <c r="P100" s="23">
        <f>IF($A100="","",IFERROR($G100-'Paramètres'!$B$8,0))</f>
        <v/>
      </c>
      <c r="Q100" s="16">
        <f>IF($A100="","",IFERROR(IF(OR($O100=0,$R100="Annulée"),"Non échue",IF($P100&gt;=0,"Non échue",IF($P100&gt;=-30,"1 à 30 jours",IF($P100&gt;=-60,"31 à 60 jours",IF($P100&gt;=-90,"61 à 90 jours","Plus de 90 jours"))))),""))</f>
        <v/>
      </c>
      <c r="R100" s="16">
        <f>IF($A100="","",IFERROR(IF($S100="Annulée","Annulée",IF($O100=0,"Payée",IF($N100&gt;0,"Partiellement payée","À payer"))),""))</f>
        <v/>
      </c>
      <c r="S100" s="3" t="n"/>
      <c r="T100" s="3" t="n"/>
    </row>
    <row r="101">
      <c r="A101" s="3" t="n"/>
      <c r="B101" s="3" t="n"/>
      <c r="C101" s="3" t="n"/>
      <c r="D101" s="3" t="n"/>
      <c r="E101" s="3" t="n"/>
      <c r="F101" s="20" t="n"/>
      <c r="G101" s="20" t="n"/>
      <c r="H101" s="20" t="n"/>
      <c r="I101" s="3" t="n"/>
      <c r="J101" s="21" t="n"/>
      <c r="K101" s="22">
        <f>IF($A101="","",IFERROR(IF(OR($E101="TPS et TVQ applicables",$E101="TPS seulement"),$J101*'Paramètres'!$B$6,0),0))</f>
        <v/>
      </c>
      <c r="L101" s="22">
        <f>IF($A101="","",IFERROR(IF(OR($E101="TPS et TVQ applicables",$E101="TVQ seulement"),$J101*'Paramètres'!$B$7,0),0))</f>
        <v/>
      </c>
      <c r="M101" s="22">
        <f>IF($A101="","",IFERROR($J101+$K101+$L101,0))</f>
        <v/>
      </c>
      <c r="N101" s="21" t="n"/>
      <c r="O101" s="22">
        <f>IF($A101="","",IFERROR(MAX(0,$M101-$N101),0))</f>
        <v/>
      </c>
      <c r="P101" s="23">
        <f>IF($A101="","",IFERROR($G101-'Paramètres'!$B$8,0))</f>
        <v/>
      </c>
      <c r="Q101" s="16">
        <f>IF($A101="","",IFERROR(IF(OR($O101=0,$R101="Annulée"),"Non échue",IF($P101&gt;=0,"Non échue",IF($P101&gt;=-30,"1 à 30 jours",IF($P101&gt;=-60,"31 à 60 jours",IF($P101&gt;=-90,"61 à 90 jours","Plus de 90 jours"))))),""))</f>
        <v/>
      </c>
      <c r="R101" s="16">
        <f>IF($A101="","",IFERROR(IF($S101="Annulée","Annulée",IF($O101=0,"Payée",IF($N101&gt;0,"Partiellement payée","À payer"))),""))</f>
        <v/>
      </c>
      <c r="S101" s="3" t="n"/>
      <c r="T101" s="3" t="n"/>
    </row>
    <row r="102">
      <c r="A102" s="3" t="n"/>
      <c r="B102" s="3" t="n"/>
      <c r="C102" s="3" t="n"/>
      <c r="D102" s="3" t="n"/>
      <c r="E102" s="3" t="n"/>
      <c r="F102" s="20" t="n"/>
      <c r="G102" s="20" t="n"/>
      <c r="H102" s="20" t="n"/>
      <c r="I102" s="3" t="n"/>
      <c r="J102" s="21" t="n"/>
      <c r="K102" s="22">
        <f>IF($A102="","",IFERROR(IF(OR($E102="TPS et TVQ applicables",$E102="TPS seulement"),$J102*'Paramètres'!$B$6,0),0))</f>
        <v/>
      </c>
      <c r="L102" s="22">
        <f>IF($A102="","",IFERROR(IF(OR($E102="TPS et TVQ applicables",$E102="TVQ seulement"),$J102*'Paramètres'!$B$7,0),0))</f>
        <v/>
      </c>
      <c r="M102" s="22">
        <f>IF($A102="","",IFERROR($J102+$K102+$L102,0))</f>
        <v/>
      </c>
      <c r="N102" s="21" t="n"/>
      <c r="O102" s="22">
        <f>IF($A102="","",IFERROR(MAX(0,$M102-$N102),0))</f>
        <v/>
      </c>
      <c r="P102" s="23">
        <f>IF($A102="","",IFERROR($G102-'Paramètres'!$B$8,0))</f>
        <v/>
      </c>
      <c r="Q102" s="16">
        <f>IF($A102="","",IFERROR(IF(OR($O102=0,$R102="Annulée"),"Non échue",IF($P102&gt;=0,"Non échue",IF($P102&gt;=-30,"1 à 30 jours",IF($P102&gt;=-60,"31 à 60 jours",IF($P102&gt;=-90,"61 à 90 jours","Plus de 90 jours"))))),""))</f>
        <v/>
      </c>
      <c r="R102" s="16">
        <f>IF($A102="","",IFERROR(IF($S102="Annulée","Annulée",IF($O102=0,"Payée",IF($N102&gt;0,"Partiellement payée","À payer"))),""))</f>
        <v/>
      </c>
      <c r="S102" s="3" t="n"/>
      <c r="T102" s="3" t="n"/>
    </row>
    <row r="103">
      <c r="A103" s="3" t="n"/>
      <c r="B103" s="3" t="n"/>
      <c r="C103" s="3" t="n"/>
      <c r="D103" s="3" t="n"/>
      <c r="E103" s="3" t="n"/>
      <c r="F103" s="20" t="n"/>
      <c r="G103" s="20" t="n"/>
      <c r="H103" s="20" t="n"/>
      <c r="I103" s="3" t="n"/>
      <c r="J103" s="21" t="n"/>
      <c r="K103" s="22">
        <f>IF($A103="","",IFERROR(IF(OR($E103="TPS et TVQ applicables",$E103="TPS seulement"),$J103*'Paramètres'!$B$6,0),0))</f>
        <v/>
      </c>
      <c r="L103" s="22">
        <f>IF($A103="","",IFERROR(IF(OR($E103="TPS et TVQ applicables",$E103="TVQ seulement"),$J103*'Paramètres'!$B$7,0),0))</f>
        <v/>
      </c>
      <c r="M103" s="22">
        <f>IF($A103="","",IFERROR($J103+$K103+$L103,0))</f>
        <v/>
      </c>
      <c r="N103" s="21" t="n"/>
      <c r="O103" s="22">
        <f>IF($A103="","",IFERROR(MAX(0,$M103-$N103),0))</f>
        <v/>
      </c>
      <c r="P103" s="23">
        <f>IF($A103="","",IFERROR($G103-'Paramètres'!$B$8,0))</f>
        <v/>
      </c>
      <c r="Q103" s="16">
        <f>IF($A103="","",IFERROR(IF(OR($O103=0,$R103="Annulée"),"Non échue",IF($P103&gt;=0,"Non échue",IF($P103&gt;=-30,"1 à 30 jours",IF($P103&gt;=-60,"31 à 60 jours",IF($P103&gt;=-90,"61 à 90 jours","Plus de 90 jours"))))),""))</f>
        <v/>
      </c>
      <c r="R103" s="16">
        <f>IF($A103="","",IFERROR(IF($S103="Annulée","Annulée",IF($O103=0,"Payée",IF($N103&gt;0,"Partiellement payée","À payer"))),""))</f>
        <v/>
      </c>
      <c r="S103" s="3" t="n"/>
      <c r="T103" s="3" t="n"/>
    </row>
    <row r="104">
      <c r="A104" s="3" t="n"/>
      <c r="B104" s="3" t="n"/>
      <c r="C104" s="3" t="n"/>
      <c r="D104" s="3" t="n"/>
      <c r="E104" s="3" t="n"/>
      <c r="F104" s="20" t="n"/>
      <c r="G104" s="20" t="n"/>
      <c r="H104" s="20" t="n"/>
      <c r="I104" s="3" t="n"/>
      <c r="J104" s="21" t="n"/>
      <c r="K104" s="22">
        <f>IF($A104="","",IFERROR(IF(OR($E104="TPS et TVQ applicables",$E104="TPS seulement"),$J104*'Paramètres'!$B$6,0),0))</f>
        <v/>
      </c>
      <c r="L104" s="22">
        <f>IF($A104="","",IFERROR(IF(OR($E104="TPS et TVQ applicables",$E104="TVQ seulement"),$J104*'Paramètres'!$B$7,0),0))</f>
        <v/>
      </c>
      <c r="M104" s="22">
        <f>IF($A104="","",IFERROR($J104+$K104+$L104,0))</f>
        <v/>
      </c>
      <c r="N104" s="21" t="n"/>
      <c r="O104" s="22">
        <f>IF($A104="","",IFERROR(MAX(0,$M104-$N104),0))</f>
        <v/>
      </c>
      <c r="P104" s="23">
        <f>IF($A104="","",IFERROR($G104-'Paramètres'!$B$8,0))</f>
        <v/>
      </c>
      <c r="Q104" s="16">
        <f>IF($A104="","",IFERROR(IF(OR($O104=0,$R104="Annulée"),"Non échue",IF($P104&gt;=0,"Non échue",IF($P104&gt;=-30,"1 à 30 jours",IF($P104&gt;=-60,"31 à 60 jours",IF($P104&gt;=-90,"61 à 90 jours","Plus de 90 jours"))))),""))</f>
        <v/>
      </c>
      <c r="R104" s="16">
        <f>IF($A104="","",IFERROR(IF($S104="Annulée","Annulée",IF($O104=0,"Payée",IF($N104&gt;0,"Partiellement payée","À payer"))),""))</f>
        <v/>
      </c>
      <c r="S104" s="3" t="n"/>
      <c r="T104" s="3" t="n"/>
    </row>
    <row r="105">
      <c r="A105" s="3" t="n"/>
      <c r="B105" s="3" t="n"/>
      <c r="C105" s="3" t="n"/>
      <c r="D105" s="3" t="n"/>
      <c r="E105" s="3" t="n"/>
      <c r="F105" s="20" t="n"/>
      <c r="G105" s="20" t="n"/>
      <c r="H105" s="20" t="n"/>
      <c r="I105" s="3" t="n"/>
      <c r="J105" s="21" t="n"/>
      <c r="K105" s="22">
        <f>IF($A105="","",IFERROR(IF(OR($E105="TPS et TVQ applicables",$E105="TPS seulement"),$J105*'Paramètres'!$B$6,0),0))</f>
        <v/>
      </c>
      <c r="L105" s="22">
        <f>IF($A105="","",IFERROR(IF(OR($E105="TPS et TVQ applicables",$E105="TVQ seulement"),$J105*'Paramètres'!$B$7,0),0))</f>
        <v/>
      </c>
      <c r="M105" s="22">
        <f>IF($A105="","",IFERROR($J105+$K105+$L105,0))</f>
        <v/>
      </c>
      <c r="N105" s="21" t="n"/>
      <c r="O105" s="22">
        <f>IF($A105="","",IFERROR(MAX(0,$M105-$N105),0))</f>
        <v/>
      </c>
      <c r="P105" s="23">
        <f>IF($A105="","",IFERROR($G105-'Paramètres'!$B$8,0))</f>
        <v/>
      </c>
      <c r="Q105" s="16">
        <f>IF($A105="","",IFERROR(IF(OR($O105=0,$R105="Annulée"),"Non échue",IF($P105&gt;=0,"Non échue",IF($P105&gt;=-30,"1 à 30 jours",IF($P105&gt;=-60,"31 à 60 jours",IF($P105&gt;=-90,"61 à 90 jours","Plus de 90 jours"))))),""))</f>
        <v/>
      </c>
      <c r="R105" s="16">
        <f>IF($A105="","",IFERROR(IF($S105="Annulée","Annulée",IF($O105=0,"Payée",IF($N105&gt;0,"Partiellement payée","À payer"))),""))</f>
        <v/>
      </c>
      <c r="S105" s="3" t="n"/>
      <c r="T105" s="3" t="n"/>
    </row>
    <row r="106">
      <c r="A106" s="3" t="n"/>
      <c r="B106" s="3" t="n"/>
      <c r="C106" s="3" t="n"/>
      <c r="D106" s="3" t="n"/>
      <c r="E106" s="3" t="n"/>
      <c r="F106" s="20" t="n"/>
      <c r="G106" s="20" t="n"/>
      <c r="H106" s="20" t="n"/>
      <c r="I106" s="3" t="n"/>
      <c r="J106" s="21" t="n"/>
      <c r="K106" s="22">
        <f>IF($A106="","",IFERROR(IF(OR($E106="TPS et TVQ applicables",$E106="TPS seulement"),$J106*'Paramètres'!$B$6,0),0))</f>
        <v/>
      </c>
      <c r="L106" s="22">
        <f>IF($A106="","",IFERROR(IF(OR($E106="TPS et TVQ applicables",$E106="TVQ seulement"),$J106*'Paramètres'!$B$7,0),0))</f>
        <v/>
      </c>
      <c r="M106" s="22">
        <f>IF($A106="","",IFERROR($J106+$K106+$L106,0))</f>
        <v/>
      </c>
      <c r="N106" s="21" t="n"/>
      <c r="O106" s="22">
        <f>IF($A106="","",IFERROR(MAX(0,$M106-$N106),0))</f>
        <v/>
      </c>
      <c r="P106" s="23">
        <f>IF($A106="","",IFERROR($G106-'Paramètres'!$B$8,0))</f>
        <v/>
      </c>
      <c r="Q106" s="16">
        <f>IF($A106="","",IFERROR(IF(OR($O106=0,$R106="Annulée"),"Non échue",IF($P106&gt;=0,"Non échue",IF($P106&gt;=-30,"1 à 30 jours",IF($P106&gt;=-60,"31 à 60 jours",IF($P106&gt;=-90,"61 à 90 jours","Plus de 90 jours"))))),""))</f>
        <v/>
      </c>
      <c r="R106" s="16">
        <f>IF($A106="","",IFERROR(IF($S106="Annulée","Annulée",IF($O106=0,"Payée",IF($N106&gt;0,"Partiellement payée","À payer"))),""))</f>
        <v/>
      </c>
      <c r="S106" s="3" t="n"/>
      <c r="T106" s="3" t="n"/>
    </row>
    <row r="107">
      <c r="A107" s="3" t="n"/>
      <c r="B107" s="3" t="n"/>
      <c r="C107" s="3" t="n"/>
      <c r="D107" s="3" t="n"/>
      <c r="E107" s="3" t="n"/>
      <c r="F107" s="20" t="n"/>
      <c r="G107" s="20" t="n"/>
      <c r="H107" s="20" t="n"/>
      <c r="I107" s="3" t="n"/>
      <c r="J107" s="21" t="n"/>
      <c r="K107" s="22">
        <f>IF($A107="","",IFERROR(IF(OR($E107="TPS et TVQ applicables",$E107="TPS seulement"),$J107*'Paramètres'!$B$6,0),0))</f>
        <v/>
      </c>
      <c r="L107" s="22">
        <f>IF($A107="","",IFERROR(IF(OR($E107="TPS et TVQ applicables",$E107="TVQ seulement"),$J107*'Paramètres'!$B$7,0),0))</f>
        <v/>
      </c>
      <c r="M107" s="22">
        <f>IF($A107="","",IFERROR($J107+$K107+$L107,0))</f>
        <v/>
      </c>
      <c r="N107" s="21" t="n"/>
      <c r="O107" s="22">
        <f>IF($A107="","",IFERROR(MAX(0,$M107-$N107),0))</f>
        <v/>
      </c>
      <c r="P107" s="23">
        <f>IF($A107="","",IFERROR($G107-'Paramètres'!$B$8,0))</f>
        <v/>
      </c>
      <c r="Q107" s="16">
        <f>IF($A107="","",IFERROR(IF(OR($O107=0,$R107="Annulée"),"Non échue",IF($P107&gt;=0,"Non échue",IF($P107&gt;=-30,"1 à 30 jours",IF($P107&gt;=-60,"31 à 60 jours",IF($P107&gt;=-90,"61 à 90 jours","Plus de 90 jours"))))),""))</f>
        <v/>
      </c>
      <c r="R107" s="16">
        <f>IF($A107="","",IFERROR(IF($S107="Annulée","Annulée",IF($O107=0,"Payée",IF($N107&gt;0,"Partiellement payée","À payer"))),""))</f>
        <v/>
      </c>
      <c r="S107" s="3" t="n"/>
      <c r="T107" s="3" t="n"/>
    </row>
    <row r="108">
      <c r="A108" s="3" t="n"/>
      <c r="B108" s="3" t="n"/>
      <c r="C108" s="3" t="n"/>
      <c r="D108" s="3" t="n"/>
      <c r="E108" s="3" t="n"/>
      <c r="F108" s="20" t="n"/>
      <c r="G108" s="20" t="n"/>
      <c r="H108" s="20" t="n"/>
      <c r="I108" s="3" t="n"/>
      <c r="J108" s="21" t="n"/>
      <c r="K108" s="22">
        <f>IF($A108="","",IFERROR(IF(OR($E108="TPS et TVQ applicables",$E108="TPS seulement"),$J108*'Paramètres'!$B$6,0),0))</f>
        <v/>
      </c>
      <c r="L108" s="22">
        <f>IF($A108="","",IFERROR(IF(OR($E108="TPS et TVQ applicables",$E108="TVQ seulement"),$J108*'Paramètres'!$B$7,0),0))</f>
        <v/>
      </c>
      <c r="M108" s="22">
        <f>IF($A108="","",IFERROR($J108+$K108+$L108,0))</f>
        <v/>
      </c>
      <c r="N108" s="21" t="n"/>
      <c r="O108" s="22">
        <f>IF($A108="","",IFERROR(MAX(0,$M108-$N108),0))</f>
        <v/>
      </c>
      <c r="P108" s="23">
        <f>IF($A108="","",IFERROR($G108-'Paramètres'!$B$8,0))</f>
        <v/>
      </c>
      <c r="Q108" s="16">
        <f>IF($A108="","",IFERROR(IF(OR($O108=0,$R108="Annulée"),"Non échue",IF($P108&gt;=0,"Non échue",IF($P108&gt;=-30,"1 à 30 jours",IF($P108&gt;=-60,"31 à 60 jours",IF($P108&gt;=-90,"61 à 90 jours","Plus de 90 jours"))))),""))</f>
        <v/>
      </c>
      <c r="R108" s="16">
        <f>IF($A108="","",IFERROR(IF($S108="Annulée","Annulée",IF($O108=0,"Payée",IF($N108&gt;0,"Partiellement payée","À payer"))),""))</f>
        <v/>
      </c>
      <c r="S108" s="3" t="n"/>
      <c r="T108" s="3" t="n"/>
    </row>
    <row r="109">
      <c r="A109" s="3" t="n"/>
      <c r="B109" s="3" t="n"/>
      <c r="C109" s="3" t="n"/>
      <c r="D109" s="3" t="n"/>
      <c r="E109" s="3" t="n"/>
      <c r="F109" s="20" t="n"/>
      <c r="G109" s="20" t="n"/>
      <c r="H109" s="20" t="n"/>
      <c r="I109" s="3" t="n"/>
      <c r="J109" s="21" t="n"/>
      <c r="K109" s="22">
        <f>IF($A109="","",IFERROR(IF(OR($E109="TPS et TVQ applicables",$E109="TPS seulement"),$J109*'Paramètres'!$B$6,0),0))</f>
        <v/>
      </c>
      <c r="L109" s="22">
        <f>IF($A109="","",IFERROR(IF(OR($E109="TPS et TVQ applicables",$E109="TVQ seulement"),$J109*'Paramètres'!$B$7,0),0))</f>
        <v/>
      </c>
      <c r="M109" s="22">
        <f>IF($A109="","",IFERROR($J109+$K109+$L109,0))</f>
        <v/>
      </c>
      <c r="N109" s="21" t="n"/>
      <c r="O109" s="22">
        <f>IF($A109="","",IFERROR(MAX(0,$M109-$N109),0))</f>
        <v/>
      </c>
      <c r="P109" s="23">
        <f>IF($A109="","",IFERROR($G109-'Paramètres'!$B$8,0))</f>
        <v/>
      </c>
      <c r="Q109" s="16">
        <f>IF($A109="","",IFERROR(IF(OR($O109=0,$R109="Annulée"),"Non échue",IF($P109&gt;=0,"Non échue",IF($P109&gt;=-30,"1 à 30 jours",IF($P109&gt;=-60,"31 à 60 jours",IF($P109&gt;=-90,"61 à 90 jours","Plus de 90 jours"))))),""))</f>
        <v/>
      </c>
      <c r="R109" s="16">
        <f>IF($A109="","",IFERROR(IF($S109="Annulée","Annulée",IF($O109=0,"Payée",IF($N109&gt;0,"Partiellement payée","À payer"))),""))</f>
        <v/>
      </c>
      <c r="S109" s="3" t="n"/>
      <c r="T109" s="3" t="n"/>
    </row>
    <row r="110">
      <c r="A110" s="3" t="n"/>
      <c r="B110" s="3" t="n"/>
      <c r="C110" s="3" t="n"/>
      <c r="D110" s="3" t="n"/>
      <c r="E110" s="3" t="n"/>
      <c r="F110" s="20" t="n"/>
      <c r="G110" s="20" t="n"/>
      <c r="H110" s="20" t="n"/>
      <c r="I110" s="3" t="n"/>
      <c r="J110" s="21" t="n"/>
      <c r="K110" s="22">
        <f>IF($A110="","",IFERROR(IF(OR($E110="TPS et TVQ applicables",$E110="TPS seulement"),$J110*'Paramètres'!$B$6,0),0))</f>
        <v/>
      </c>
      <c r="L110" s="22">
        <f>IF($A110="","",IFERROR(IF(OR($E110="TPS et TVQ applicables",$E110="TVQ seulement"),$J110*'Paramètres'!$B$7,0),0))</f>
        <v/>
      </c>
      <c r="M110" s="22">
        <f>IF($A110="","",IFERROR($J110+$K110+$L110,0))</f>
        <v/>
      </c>
      <c r="N110" s="21" t="n"/>
      <c r="O110" s="22">
        <f>IF($A110="","",IFERROR(MAX(0,$M110-$N110),0))</f>
        <v/>
      </c>
      <c r="P110" s="23">
        <f>IF($A110="","",IFERROR($G110-'Paramètres'!$B$8,0))</f>
        <v/>
      </c>
      <c r="Q110" s="16">
        <f>IF($A110="","",IFERROR(IF(OR($O110=0,$R110="Annulée"),"Non échue",IF($P110&gt;=0,"Non échue",IF($P110&gt;=-30,"1 à 30 jours",IF($P110&gt;=-60,"31 à 60 jours",IF($P110&gt;=-90,"61 à 90 jours","Plus de 90 jours"))))),""))</f>
        <v/>
      </c>
      <c r="R110" s="16">
        <f>IF($A110="","",IFERROR(IF($S110="Annulée","Annulée",IF($O110=0,"Payée",IF($N110&gt;0,"Partiellement payée","À payer"))),""))</f>
        <v/>
      </c>
      <c r="S110" s="3" t="n"/>
      <c r="T110" s="3" t="n"/>
    </row>
    <row r="111">
      <c r="A111" s="3" t="n"/>
      <c r="B111" s="3" t="n"/>
      <c r="C111" s="3" t="n"/>
      <c r="D111" s="3" t="n"/>
      <c r="E111" s="3" t="n"/>
      <c r="F111" s="20" t="n"/>
      <c r="G111" s="20" t="n"/>
      <c r="H111" s="20" t="n"/>
      <c r="I111" s="3" t="n"/>
      <c r="J111" s="21" t="n"/>
      <c r="K111" s="22">
        <f>IF($A111="","",IFERROR(IF(OR($E111="TPS et TVQ applicables",$E111="TPS seulement"),$J111*'Paramètres'!$B$6,0),0))</f>
        <v/>
      </c>
      <c r="L111" s="22">
        <f>IF($A111="","",IFERROR(IF(OR($E111="TPS et TVQ applicables",$E111="TVQ seulement"),$J111*'Paramètres'!$B$7,0),0))</f>
        <v/>
      </c>
      <c r="M111" s="22">
        <f>IF($A111="","",IFERROR($J111+$K111+$L111,0))</f>
        <v/>
      </c>
      <c r="N111" s="21" t="n"/>
      <c r="O111" s="22">
        <f>IF($A111="","",IFERROR(MAX(0,$M111-$N111),0))</f>
        <v/>
      </c>
      <c r="P111" s="23">
        <f>IF($A111="","",IFERROR($G111-'Paramètres'!$B$8,0))</f>
        <v/>
      </c>
      <c r="Q111" s="16">
        <f>IF($A111="","",IFERROR(IF(OR($O111=0,$R111="Annulée"),"Non échue",IF($P111&gt;=0,"Non échue",IF($P111&gt;=-30,"1 à 30 jours",IF($P111&gt;=-60,"31 à 60 jours",IF($P111&gt;=-90,"61 à 90 jours","Plus de 90 jours"))))),""))</f>
        <v/>
      </c>
      <c r="R111" s="16">
        <f>IF($A111="","",IFERROR(IF($S111="Annulée","Annulée",IF($O111=0,"Payée",IF($N111&gt;0,"Partiellement payée","À payer"))),""))</f>
        <v/>
      </c>
      <c r="S111" s="3" t="n"/>
      <c r="T111" s="3" t="n"/>
    </row>
  </sheetData>
  <autoFilter ref="A1:T111"/>
  <conditionalFormatting sqref="A2:T111">
    <cfRule type="expression" priority="1" dxfId="1">
      <formula>AND($O2&gt;0,$P2&lt;0,$R2&lt;&gt;"Annulée")</formula>
    </cfRule>
    <cfRule type="expression" priority="2" dxfId="2">
      <formula>AND($O2&gt;0,$P2&gt;=0,$P2&lt;='Paramètres'!$B$9,$R2&lt;&gt;"Annulée")</formula>
    </cfRule>
    <cfRule type="expression" priority="3" dxfId="0">
      <formula>$R2="Payée"</formula>
    </cfRule>
  </conditionalFormatting>
  <conditionalFormatting sqref="N2:N111">
    <cfRule type="expression" priority="4" dxfId="3">
      <formula>$N2&gt;$M2</formula>
    </cfRule>
  </conditionalFormatting>
  <conditionalFormatting sqref="G2:G111">
    <cfRule type="expression" priority="5" dxfId="1">
      <formula>AND($G2&lt;&gt;"",$F2&lt;&gt;"",$G2&lt;$F2)</formula>
    </cfRule>
  </conditionalFormatting>
  <conditionalFormatting sqref="A2:A111">
    <cfRule type="expression" priority="6" dxfId="1">
      <formula>AND($A2&lt;&gt;"",COUNTIF($A$2:$A$111,$A2)&gt;1)</formula>
    </cfRule>
  </conditionalFormatting>
  <conditionalFormatting sqref="A2:C111">
    <cfRule type="expression" priority="7" dxfId="4">
      <formula>AND($A2="",$B2&lt;&gt;"")</formula>
    </cfRule>
  </conditionalFormatting>
  <dataValidations count="8">
    <dataValidation sqref="D2:D111" showErrorMessage="1" showInputMessage="1" allowBlank="1" errorTitle="Catégorie invalide" error="Choisissez une catégorie dans la liste proposée." promptTitle="Catégorie" prompt="Sélectionnez la catégorie de dépense applicable." type="list">
      <formula1>'Listes'!$B$4:$B$13</formula1>
    </dataValidation>
    <dataValidation sqref="E2:E111" showErrorMessage="1" showInputMessage="1" allowBlank="1" errorTitle="Traitement fiscal invalide" error="Choisissez un traitement des taxes dans la liste proposée." promptTitle="Traitement des taxes" prompt="Sélectionnez le traitement des taxes applicable." type="list">
      <formula1>'Listes'!$D$4:$D$7</formula1>
    </dataValidation>
    <dataValidation sqref="I2:I111" showErrorMessage="1" showInputMessage="1" allowBlank="1" errorTitle="Mode de paiement invalide" error="Choisissez un mode de paiement dans la liste proposée." promptTitle="Mode de paiement" prompt="Sélectionnez le mode de paiement utilisé." type="list">
      <formula1>'Listes'!$C$4:$C$9</formula1>
    </dataValidation>
    <dataValidation sqref="S2:S111" showErrorMessage="1" showInputMessage="1" allowBlank="1" errorTitle="Statut invalide" error="Choisissez un statut dans la liste proposée." promptTitle="Statut manuel" prompt="Utilisez « Annulée » seulement pour annuler une facture." type="list">
      <formula1>'Listes'!$A$4:$A$7</formula1>
    </dataValidation>
    <dataValidation sqref="J2:J111" showErrorMessage="1" showInputMessage="1" allowBlank="1" errorTitle="Montant invalide" error="Le montant doit être un nombre égal ou supérieur à zéro." promptTitle="Montant avant taxes" prompt="Entrez le montant avant taxes en dollars canadiens." type="decimal" operator="greaterThanOrEqual">
      <formula1>0</formula1>
    </dataValidation>
    <dataValidation sqref="N2:N111" showErrorMessage="1" showInputMessage="1" allowBlank="1" errorTitle="Montant payé invalide" error="Le montant payé doit être un nombre égal ou supérieur à zéro." promptTitle="Montant payé" prompt="Entrez le montant réellement payé en dollars canadiens." type="decimal" operator="greaterThanOrEqual">
      <formula1>0</formula1>
    </dataValidation>
    <dataValidation sqref="G2:G111" showErrorMessage="1" showInputMessage="1" allowBlank="1" errorTitle="Date d’échéance invalide" error="La date d’échéance ne peut pas être antérieure à la date de facture." promptTitle="Date d’échéance" prompt="Entrez une date d’échéance égale ou postérieure à la date de facture." type="custom">
      <formula1>=OR(G2="",G2&gt;=F2)</formula1>
    </dataValidation>
    <dataValidation sqref="H2:H111" showErrorMessage="1" showInputMessage="1" allowBlank="1" errorTitle="Date de paiement invalide" error="La date de paiement ne peut pas être antérieure à la date de facture." promptTitle="Date de paiement" prompt="Laissez vide si la facture n’est pas encore payée." type="custom">
      <formula1>=OR(H2="",H2&gt;=F2)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76" customWidth="1" min="2" max="2"/>
    <col width="3" customWidth="1" min="3" max="3"/>
    <col width="3" customWidth="1" min="4" max="4"/>
  </cols>
  <sheetData>
    <row r="1" ht="26" customHeight="1">
      <c r="A1" s="1" t="inlineStr">
        <is>
          <t>Paramètres du modèle</t>
        </is>
      </c>
    </row>
    <row r="3" ht="34" customHeight="1">
      <c r="A3" s="24" t="inlineStr">
        <is>
          <t>Modifiez uniquement les cellules jaunes. Les taux sont appliqués aux nouvelles factures et peuvent être ajustés selon la situation applicable.</t>
        </is>
      </c>
    </row>
    <row r="5">
      <c r="A5" s="12" t="inlineStr">
        <is>
          <t>Paramètre</t>
        </is>
      </c>
      <c r="B5" s="12" t="inlineStr">
        <is>
          <t>Valeur</t>
        </is>
      </c>
    </row>
    <row r="6">
      <c r="A6" s="25" t="inlineStr">
        <is>
          <t>Taux de TPS</t>
        </is>
      </c>
      <c r="B6" s="26" t="n">
        <v>0.05</v>
      </c>
    </row>
    <row r="7">
      <c r="A7" s="25" t="inlineStr">
        <is>
          <t>Taux de TVQ</t>
        </is>
      </c>
      <c r="B7" s="26" t="n">
        <v>0.09975000000000001</v>
      </c>
    </row>
    <row r="8">
      <c r="A8" s="25" t="inlineStr">
        <is>
          <t>Date de référence du tableau de bord</t>
        </is>
      </c>
      <c r="B8" s="4" t="n">
        <v>46260</v>
      </c>
    </row>
    <row r="9">
      <c r="A9" s="25" t="inlineStr">
        <is>
          <t>Nombre de jours avant échéance à signaler</t>
        </is>
      </c>
      <c r="B9" s="27" t="n">
        <v>7</v>
      </c>
    </row>
    <row r="10">
      <c r="A10" s="25" t="inlineStr">
        <is>
          <t>Nom de l’entreprise</t>
        </is>
      </c>
      <c r="B10" s="3" t="inlineStr">
        <is>
          <t>Atelier Boréal inc.</t>
        </is>
      </c>
    </row>
    <row r="11">
      <c r="A11" s="25" t="inlineStr">
        <is>
          <t>Devise</t>
        </is>
      </c>
      <c r="B11" s="3" t="inlineStr">
        <is>
          <t>CAD</t>
        </is>
      </c>
    </row>
    <row r="13">
      <c r="A13" s="10" t="inlineStr">
        <is>
          <t>Documentation</t>
        </is>
      </c>
      <c r="B13" s="10" t="inlineStr">
        <is>
          <t>Description</t>
        </is>
      </c>
    </row>
    <row r="14">
      <c r="A14" s="28" t="inlineStr">
        <is>
          <t>Taux de TPS</t>
        </is>
      </c>
      <c r="B14" s="28" t="inlineStr">
        <is>
          <t>Taux utilisé pour calculer la TPS sur les factures applicables.</t>
        </is>
      </c>
    </row>
    <row r="15">
      <c r="A15" s="29" t="inlineStr">
        <is>
          <t>Taux de TVQ</t>
        </is>
      </c>
      <c r="B15" s="29" t="inlineStr">
        <is>
          <t>Taux utilisé pour calculer la TVQ sur les factures applicables.</t>
        </is>
      </c>
    </row>
    <row r="16">
      <c r="A16" s="28" t="inlineStr">
        <is>
          <t>Date de référence</t>
        </is>
      </c>
      <c r="B16" s="28" t="inlineStr">
        <is>
          <t>Date utilisée pour calculer les retards et les échéances du tableau de bord.</t>
        </is>
      </c>
    </row>
    <row r="17">
      <c r="A17" s="29" t="inlineStr">
        <is>
          <t>Jours avant échéance à signaler</t>
        </is>
      </c>
      <c r="B17" s="29" t="inlineStr">
        <is>
          <t>Nombre de jours servant à repérer les factures bientôt échues.</t>
        </is>
      </c>
    </row>
    <row r="19" ht="42" customHeight="1">
      <c r="A19" s="30" t="inlineStr">
        <is>
          <t>Les taux sont des paramètres de travail et ne constituent pas une validation fiscale. Confirmez les taux applicables à votre situation auprès de l’ARC et de Revenu Québec.</t>
        </is>
      </c>
      <c r="B19" s="31" t="n"/>
      <c r="C19" s="31" t="n"/>
      <c r="D19" s="32" t="n"/>
    </row>
  </sheetData>
  <mergeCells count="2">
    <mergeCell ref="A1:D1"/>
    <mergeCell ref="A19:D19"/>
  </mergeCells>
  <dataValidations count="2">
    <dataValidation sqref="B6:B7" showErrorMessage="1" showInputMessage="1" allowBlank="0" errorTitle="Taux invalide" error="Entrez un taux sous forme décimale, par exemple 0,05 pour 5 %." promptTitle="Taux de taxe" prompt="Entrez un taux entre 0 et 1." type="decimal" operator="between">
      <formula1>0</formula1>
      <formula2>1</formula2>
    </dataValidation>
    <dataValidation sqref="B9" showErrorMessage="1" showInputMessage="1" allowBlank="0" errorTitle="Nombre invalide" error="Entrez un nombre entier égal ou supérieur à zéro." promptTitle="Jours avant échéance" prompt="Indiquez le nombre de jours avant échéance à signaler.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1" customWidth="1" min="2" max="2"/>
    <col width="28" customWidth="1" min="3" max="3"/>
    <col width="28" customWidth="1" min="4" max="4"/>
    <col width="24" customWidth="1" min="5" max="5"/>
  </cols>
  <sheetData>
    <row r="1" ht="26" customHeight="1">
      <c r="A1" s="1" t="inlineStr">
        <is>
          <t>Listes de saisie</t>
        </is>
      </c>
    </row>
    <row r="3">
      <c r="A3" s="11" t="inlineStr">
        <is>
          <t>Statuts</t>
        </is>
      </c>
      <c r="B3" s="11" t="inlineStr">
        <is>
          <t>Catégories de dépenses</t>
        </is>
      </c>
      <c r="C3" s="11" t="inlineStr">
        <is>
          <t>Modes de paiement</t>
        </is>
      </c>
      <c r="D3" s="11" t="inlineStr">
        <is>
          <t>Traitements fiscaux</t>
        </is>
      </c>
      <c r="E3" s="11" t="inlineStr">
        <is>
          <t>Catégories d’ancienneté</t>
        </is>
      </c>
    </row>
    <row r="4">
      <c r="A4" s="16" t="inlineStr">
        <is>
          <t>À payer</t>
        </is>
      </c>
      <c r="B4" s="16" t="inlineStr">
        <is>
          <t>Fournitures de bureau</t>
        </is>
      </c>
      <c r="C4" s="16" t="inlineStr">
        <is>
          <t>Virement bancaire</t>
        </is>
      </c>
      <c r="D4" s="16" t="inlineStr">
        <is>
          <t>TPS et TVQ applicables</t>
        </is>
      </c>
      <c r="E4" s="16" t="inlineStr">
        <is>
          <t>Non échue</t>
        </is>
      </c>
    </row>
    <row r="5">
      <c r="A5" s="13" t="inlineStr">
        <is>
          <t>Partiellement payée</t>
        </is>
      </c>
      <c r="B5" s="13" t="inlineStr">
        <is>
          <t>Logiciels et abonnements</t>
        </is>
      </c>
      <c r="C5" s="13" t="inlineStr">
        <is>
          <t>Carte de crédit</t>
        </is>
      </c>
      <c r="D5" s="13" t="inlineStr">
        <is>
          <t>TPS seulement</t>
        </is>
      </c>
      <c r="E5" s="13" t="inlineStr">
        <is>
          <t>1 à 30 jours</t>
        </is>
      </c>
    </row>
    <row r="6">
      <c r="A6" s="16" t="inlineStr">
        <is>
          <t>Payée</t>
        </is>
      </c>
      <c r="B6" s="16" t="inlineStr">
        <is>
          <t>Télécommunications</t>
        </is>
      </c>
      <c r="C6" s="16" t="inlineStr">
        <is>
          <t>Chèque</t>
        </is>
      </c>
      <c r="D6" s="16" t="inlineStr">
        <is>
          <t>TVQ seulement</t>
        </is>
      </c>
      <c r="E6" s="16" t="inlineStr">
        <is>
          <t>31 à 60 jours</t>
        </is>
      </c>
    </row>
    <row r="7">
      <c r="A7" s="13" t="inlineStr">
        <is>
          <t>Annulée</t>
        </is>
      </c>
      <c r="B7" s="13" t="inlineStr">
        <is>
          <t>Transport et livraison</t>
        </is>
      </c>
      <c r="C7" s="13" t="inlineStr">
        <is>
          <t>Prélèvement automatique</t>
        </is>
      </c>
      <c r="D7" s="13" t="inlineStr">
        <is>
          <t>Aucune taxe</t>
        </is>
      </c>
      <c r="E7" s="13" t="inlineStr">
        <is>
          <t>61 à 90 jours</t>
        </is>
      </c>
    </row>
    <row r="8">
      <c r="A8" s="16" t="n"/>
      <c r="B8" s="16" t="inlineStr">
        <is>
          <t>Entretien et réparations</t>
        </is>
      </c>
      <c r="C8" s="16" t="inlineStr">
        <is>
          <t>Paiement en ligne</t>
        </is>
      </c>
      <c r="D8" s="16" t="n"/>
      <c r="E8" s="16" t="inlineStr">
        <is>
          <t>Plus de 90 jours</t>
        </is>
      </c>
    </row>
    <row r="9">
      <c r="A9" s="13" t="n"/>
      <c r="B9" s="13" t="inlineStr">
        <is>
          <t>Honoraires professionnels</t>
        </is>
      </c>
      <c r="C9" s="13" t="inlineStr">
        <is>
          <t>Autre</t>
        </is>
      </c>
      <c r="D9" s="13" t="n"/>
      <c r="E9" s="13" t="n"/>
    </row>
    <row r="10">
      <c r="A10" s="16" t="n"/>
      <c r="B10" s="16" t="inlineStr">
        <is>
          <t>Loyer</t>
        </is>
      </c>
      <c r="C10" s="16" t="n"/>
      <c r="D10" s="16" t="n"/>
      <c r="E10" s="16" t="n"/>
    </row>
    <row r="11">
      <c r="A11" s="13" t="n"/>
      <c r="B11" s="13" t="inlineStr">
        <is>
          <t>Publicité et marketing</t>
        </is>
      </c>
      <c r="C11" s="13" t="n"/>
      <c r="D11" s="13" t="n"/>
      <c r="E11" s="13" t="n"/>
    </row>
    <row r="12">
      <c r="A12" s="16" t="n"/>
      <c r="B12" s="16" t="inlineStr">
        <is>
          <t>Services publics</t>
        </is>
      </c>
      <c r="C12" s="16" t="n"/>
      <c r="D12" s="16" t="n"/>
      <c r="E12" s="16" t="n"/>
    </row>
    <row r="13">
      <c r="A13" s="13" t="n"/>
      <c r="B13" s="13" t="inlineStr">
        <is>
          <t>Autre</t>
        </is>
      </c>
      <c r="C13" s="13" t="n"/>
      <c r="D13" s="13" t="n"/>
      <c r="E13" s="13" t="n"/>
    </row>
    <row r="16" ht="30" customHeight="1">
      <c r="A16" s="30" t="inlineStr">
        <is>
          <t>Ces listes servent aux menus déroulants de la feuille « Factures fournisseurs » afin de maintenir une saisie uniforme.</t>
        </is>
      </c>
      <c r="B16" s="31" t="n"/>
      <c r="C16" s="31" t="n"/>
      <c r="D16" s="31" t="n"/>
      <c r="E16" s="32" t="n"/>
    </row>
  </sheetData>
  <mergeCells count="2">
    <mergeCell ref="A1:E1"/>
    <mergeCell ref="A16:E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2026-08-26T21:58:53Z</dcterms:created>
  <dcterms:modified xmlns:dcterms="http://purl.org/dc/terms/" xmlns:xsi="http://www.w3.org/2001/XMLSchema-instance" xsi:type="dcterms:W3CDTF">2026-08-26T21:58:53Z</dcterms:modified>
</cp:coreProperties>
</file>