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Échéancier" sheetId="2" state="visible" r:id="rId2"/>
    <sheet xmlns:r="http://schemas.openxmlformats.org/officeDocument/2006/relationships" name="Tableau de bo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[$CAD]"/>
    <numFmt numFmtId="166" formatCode="#,##0.0"/>
    <numFmt numFmtId="167" formatCode=";;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1F1F"/>
      <sz val="10"/>
    </font>
    <font>
      <name val="Calibri"/>
      <b val="1"/>
      <color rgb="001F1F1F"/>
      <sz val="11"/>
    </font>
    <font>
      <name val="Calibri"/>
      <b val="1"/>
      <color rgb="00004B87"/>
      <sz val="18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E7E6E6"/>
      </patternFill>
    </fill>
    <fill>
      <patternFill patternType="solid">
        <fgColor rgb="00F2F7FB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 style="medium">
        <color rgb="00004B87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9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2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9" fontId="3" fillId="5" borderId="1" applyAlignment="1" pivotButton="0" quotePrefix="0" xfId="0">
      <alignment horizontal="center" vertical="center" wrapText="1"/>
    </xf>
    <xf numFmtId="167" fontId="0" fillId="6" borderId="2" applyAlignment="1" pivotButton="0" quotePrefix="0" xfId="0">
      <alignment horizontal="center" vertical="center" wrapText="1"/>
    </xf>
    <xf numFmtId="167" fontId="0" fillId="7" borderId="2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4" fillId="0" borderId="1" pivotButton="0" quotePrefix="0" xfId="0"/>
    <xf numFmtId="165" fontId="0" fillId="5" borderId="1" pivotButton="0" quotePrefix="0" xfId="0"/>
    <xf numFmtId="0" fontId="0" fillId="5" borderId="1" applyAlignment="1" pivotButton="0" quotePrefix="0" xfId="0">
      <alignment horizontal="center" vertical="center" wrapText="1"/>
    </xf>
    <xf numFmtId="9" fontId="0" fillId="5" borderId="1" pivotButton="0" quotePrefix="0" xfId="0"/>
    <xf numFmtId="166" fontId="0" fillId="5" borderId="1" pivotButton="0" quotePrefix="0" xfId="0"/>
    <xf numFmtId="0" fontId="0" fillId="0" borderId="1" pivotButton="0" quotePrefix="0" xfId="0"/>
    <xf numFmtId="0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left" vertical="center" wrapText="1"/>
    </xf>
    <xf numFmtId="165" fontId="0" fillId="0" borderId="1" pivotButton="0" quotePrefix="0" xfId="0"/>
  </cellXfs>
  <cellStyles count="1">
    <cellStyle name="Normal" xfId="0" builtinId="0" hidden="0"/>
  </cellStyles>
  <dxfs count="11">
    <dxf>
      <fill>
        <patternFill patternType="solid">
          <fgColor rgb="00E7E6E6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666666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B7B7B7"/>
        </patternFill>
      </fill>
    </dxf>
    <dxf>
      <fill>
        <patternFill patternType="solid">
          <fgColor rgb="005B9BD5"/>
        </patternFill>
      </fill>
    </dxf>
    <dxf>
      <fill>
        <patternFill patternType="solid">
          <fgColor rgb="00FFD966"/>
        </patternFill>
      </fill>
    </dxf>
    <dxf>
      <fill>
        <patternFill patternType="solid">
          <fgColor rgb="0070AD4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tâches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bord'!K16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bord'!$J$17:$J$20</f>
            </numRef>
          </cat>
          <val>
            <numRef>
              <f>'Tableau de bord'!$K$17:$K$20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Coûts budgétés et réels par phase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bord'!K32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bord'!$J$33:$J$38</f>
            </numRef>
          </cat>
          <val>
            <numRef>
              <f>'Tableau de bord'!$K$33:$K$38</f>
            </numRef>
          </val>
        </ser>
        <ser>
          <idx val="1"/>
          <order val="1"/>
          <tx>
            <strRef>
              <f>'Tableau de bord'!L32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bord'!$J$33:$J$38</f>
            </numRef>
          </cat>
          <val>
            <numRef>
              <f>'Tableau de bord'!$L$33:$L$38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Phase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cheancier" displayName="tblEcheancier" ref="A7:V107" headerRowCount="1">
  <autoFilter ref="A7:V107"/>
  <tableColumns count="22">
    <tableColumn id="1" name="No tâche"/>
    <tableColumn id="2" name="Phase"/>
    <tableColumn id="3" name="Tâche ou livrable"/>
    <tableColumn id="4" name="Responsable"/>
    <tableColumn id="5" name="Priorité"/>
    <tableColumn id="6" name="Statut"/>
    <tableColumn id="7" name="Début prévu"/>
    <tableColumn id="8" name="Fin prévue"/>
    <tableColumn id="9" name="Début réel"/>
    <tableColumn id="10" name="Fin réelle"/>
    <tableColumn id="11" name="Avancement réel"/>
    <tableColumn id="12" name="Heures budgétées"/>
    <tableColumn id="13" name="Heures réelles"/>
    <tableColumn id="14" name="Coût budgété"/>
    <tableColumn id="15" name="Coût réel"/>
    <tableColumn id="16" name="Durée prévue (jours)"/>
    <tableColumn id="17" name="Jours restants"/>
    <tableColumn id="18" name="Écart d’échéancier (jours)"/>
    <tableColumn id="19" name="Avancement prévu"/>
    <tableColumn id="20" name="Écart d’avancement"/>
    <tableColumn id="21" name="État échéancier"/>
    <tableColumn id="22" name="Contrôle de sais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4" customWidth="1" min="3" max="3"/>
    <col width="34" customWidth="1" min="4" max="4"/>
    <col width="20" customWidth="1" min="5" max="5"/>
    <col width="4" customWidth="1" min="6" max="6"/>
    <col width="22" customWidth="1" min="8" max="8"/>
    <col width="18" customWidth="1" min="9" max="9"/>
    <col width="25" customWidth="1" min="10" max="10"/>
  </cols>
  <sheetData>
    <row r="1" ht="28" customHeight="1">
      <c r="A1" s="1" t="inlineStr">
        <is>
          <t>Paramètres du projet</t>
        </is>
      </c>
    </row>
    <row r="2">
      <c r="H2" s="2" t="inlineStr">
        <is>
          <t>Statuts</t>
        </is>
      </c>
      <c r="I2" s="2" t="inlineStr">
        <is>
          <t>Priorités</t>
        </is>
      </c>
      <c r="J2" s="2" t="inlineStr">
        <is>
          <t>Responsables</t>
        </is>
      </c>
    </row>
    <row r="3">
      <c r="A3" s="2" t="inlineStr">
        <is>
          <t>Nom du projet</t>
        </is>
      </c>
      <c r="B3" s="3" t="inlineStr">
        <is>
          <t>Refonte du site Web de Atelier Nordik inc.</t>
        </is>
      </c>
      <c r="D3" s="2" t="inlineStr">
        <is>
          <t>Nombre de semaines à afficher</t>
        </is>
      </c>
      <c r="E3" s="3" t="n">
        <v>16</v>
      </c>
      <c r="H3" s="4" t="inlineStr">
        <is>
          <t>Non commencée</t>
        </is>
      </c>
      <c r="I3" s="4" t="inlineStr">
        <is>
          <t>Faible</t>
        </is>
      </c>
      <c r="J3" s="4" t="inlineStr">
        <is>
          <t>Amélie Tremblay</t>
        </is>
      </c>
    </row>
    <row r="4">
      <c r="A4" s="2" t="inlineStr">
        <is>
          <t>Client</t>
        </is>
      </c>
      <c r="B4" s="3" t="inlineStr">
        <is>
          <t>Atelier Nordik inc.</t>
        </is>
      </c>
      <c r="D4" s="2" t="inlineStr">
        <is>
          <t>Seuil d’avancement critique</t>
        </is>
      </c>
      <c r="E4" s="5" t="n">
        <v>0.2</v>
      </c>
      <c r="H4" s="4" t="inlineStr">
        <is>
          <t>En cours</t>
        </is>
      </c>
      <c r="I4" s="4" t="inlineStr">
        <is>
          <t>Normale</t>
        </is>
      </c>
      <c r="J4" s="4" t="inlineStr">
        <is>
          <t>Nicolas Gagnon</t>
        </is>
      </c>
    </row>
    <row r="5">
      <c r="A5" s="2" t="inlineStr">
        <is>
          <t>Gestionnaire de projet</t>
        </is>
      </c>
      <c r="B5" s="3" t="inlineStr">
        <is>
          <t>Amélie Tremblay</t>
        </is>
      </c>
      <c r="D5" s="2" t="inlineStr">
        <is>
          <t>Jours avant alerte d’échéance</t>
        </is>
      </c>
      <c r="E5" s="3" t="n">
        <v>7</v>
      </c>
      <c r="H5" s="4" t="inlineStr">
        <is>
          <t>En attente</t>
        </is>
      </c>
      <c r="I5" s="4" t="inlineStr">
        <is>
          <t>Élevée</t>
        </is>
      </c>
      <c r="J5" s="4" t="inlineStr">
        <is>
          <t>Karine Bouchard</t>
        </is>
      </c>
    </row>
    <row r="6">
      <c r="A6" s="2" t="inlineStr">
        <is>
          <t>Date de début prévue</t>
        </is>
      </c>
      <c r="B6" s="6" t="n">
        <v>46219</v>
      </c>
      <c r="D6" s="2" t="inlineStr">
        <is>
          <t>Devise</t>
        </is>
      </c>
      <c r="E6" s="7" t="inlineStr">
        <is>
          <t>CAD</t>
        </is>
      </c>
      <c r="H6" s="4" t="inlineStr">
        <is>
          <t>Terminée</t>
        </is>
      </c>
      <c r="I6" s="4" t="inlineStr">
        <is>
          <t>Critique</t>
        </is>
      </c>
      <c r="J6" s="4" t="inlineStr">
        <is>
          <t>Samuel Roy</t>
        </is>
      </c>
    </row>
    <row r="7">
      <c r="A7" s="2" t="inlineStr">
        <is>
          <t>Date de fin prévue</t>
        </is>
      </c>
      <c r="B7" s="6" t="n">
        <v>46338</v>
      </c>
      <c r="D7" s="2" t="inlineStr">
        <is>
          <t>Dernière mise à jour</t>
        </is>
      </c>
      <c r="E7" s="8">
        <f>TODAY()</f>
        <v/>
      </c>
      <c r="H7" s="4" t="inlineStr">
        <is>
          <t>Annulée</t>
        </is>
      </c>
      <c r="J7" s="4" t="inlineStr">
        <is>
          <t>Client</t>
        </is>
      </c>
    </row>
    <row r="8">
      <c r="A8" s="2" t="inlineStr">
        <is>
          <t>Budget total autorisé</t>
        </is>
      </c>
      <c r="B8" s="9" t="n">
        <v>18500</v>
      </c>
      <c r="J8" s="4" t="inlineStr">
        <is>
          <t>Fournisseur externe</t>
        </is>
      </c>
    </row>
    <row r="9">
      <c r="A9" s="2" t="inlineStr">
        <is>
          <t>Nombre d’heures budgétées</t>
        </is>
      </c>
      <c r="B9" s="10" t="n">
        <v>245</v>
      </c>
    </row>
    <row r="10">
      <c r="A10" s="2" t="inlineStr">
        <is>
          <t>Seuil d’alerte de budget</t>
        </is>
      </c>
      <c r="B10" s="5" t="n">
        <v>0.9</v>
      </c>
    </row>
  </sheetData>
  <mergeCells count="1">
    <mergeCell ref="A1:F1"/>
  </mergeCells>
  <dataValidations count="7">
    <dataValidation sqref="B6:B7" showErrorMessage="1" showInputMessage="1" allowBlank="1" type="date" operator="between">
      <formula1>DATE(2000,1,1)</formula1>
      <formula2>DATE(2100,12,31)</formula2>
    </dataValidation>
    <dataValidation sqref="B8" showErrorMessage="1" showInputMessage="1" allowBlank="1" type="decimal" operator="greaterThanOrEqual">
      <formula1>0</formula1>
    </dataValidation>
    <dataValidation sqref="B9" showErrorMessage="1" showInputMessage="1" allowBlank="1" type="whole" operator="greaterThanOrEqual">
      <formula1>0</formula1>
    </dataValidation>
    <dataValidation sqref="B10" showErrorMessage="1" showInputMessage="1" allowBlank="1" type="decimal" operator="between">
      <formula1>0</formula1>
      <formula2>1</formula2>
    </dataValidation>
    <dataValidation sqref="E3" showErrorMessage="1" showInputMessage="1" allowBlank="1" type="whole" operator="between">
      <formula1>4</formula1>
      <formula2>52</formula2>
    </dataValidation>
    <dataValidation sqref="E4" showErrorMessage="1" showInputMessage="1" allowBlank="1" type="decimal" operator="between">
      <formula1>0</formula1>
      <formula2>1</formula2>
    </dataValidation>
    <dataValidation sqref="E5" showErrorMessage="1" showInputMessage="1" allowBlank="1" type="whole" operator="between">
      <formula1>1</formula1>
      <formula2>30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38" customWidth="1" min="3" max="3"/>
    <col width="21" customWidth="1" min="4" max="4"/>
    <col width="13" customWidth="1" min="5" max="5"/>
    <col width="17" customWidth="1" min="6" max="6"/>
    <col width="13" customWidth="1" min="7" max="7"/>
    <col width="13" customWidth="1" min="8" max="8"/>
    <col width="13" customWidth="1" min="9" max="9"/>
    <col width="13" customWidth="1" min="10" max="10"/>
    <col width="14" customWidth="1" min="11" max="11"/>
    <col width="16" customWidth="1" min="12" max="12"/>
    <col width="14" customWidth="1" min="13" max="13"/>
    <col width="15" customWidth="1" min="14" max="14"/>
    <col width="15" customWidth="1" min="15" max="15"/>
    <col width="15" customWidth="1" min="16" max="16"/>
    <col width="14" customWidth="1" min="17" max="17"/>
    <col width="19" customWidth="1" min="18" max="18"/>
    <col width="15" customWidth="1" min="19" max="19"/>
    <col width="16" customWidth="1" min="20" max="20"/>
    <col width="20" customWidth="1" min="21" max="21"/>
    <col width="24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 ht="28" customHeight="1">
      <c r="A1" s="1" t="inlineStr">
        <is>
          <t>Échéancier et suivi des tâches</t>
        </is>
      </c>
    </row>
    <row r="3">
      <c r="A3" s="11" t="inlineStr">
        <is>
          <t>Projet :</t>
        </is>
      </c>
      <c r="B3" s="7" t="inlineStr">
        <is>
          <t>Refonte du site Web de Atelier Nordik inc.</t>
        </is>
      </c>
      <c r="D3" s="11" t="inlineStr">
        <is>
          <t>Client :</t>
        </is>
      </c>
      <c r="E3" s="7" t="inlineStr">
        <is>
          <t>Atelier Nordik inc.</t>
        </is>
      </c>
    </row>
    <row r="4">
      <c r="A4" s="11" t="inlineStr">
        <is>
          <t>Gestionnaire :</t>
        </is>
      </c>
      <c r="B4" s="7" t="inlineStr">
        <is>
          <t>Amélie Tremblay</t>
        </is>
      </c>
      <c r="D4" s="11" t="inlineStr">
        <is>
          <t>Budget autorisé :</t>
        </is>
      </c>
      <c r="E4" s="12" t="n">
        <v>18500</v>
      </c>
    </row>
    <row r="5">
      <c r="A5" s="11" t="inlineStr">
        <is>
          <t>Début prévu :</t>
        </is>
      </c>
      <c r="B5" s="8" t="n">
        <v>46219</v>
      </c>
      <c r="D5" s="11" t="inlineStr">
        <is>
          <t>Fin prévue :</t>
        </is>
      </c>
      <c r="E5" s="8" t="n">
        <v>46338</v>
      </c>
    </row>
    <row r="7">
      <c r="A7" s="13" t="inlineStr">
        <is>
          <t>No tâche</t>
        </is>
      </c>
      <c r="B7" s="13" t="inlineStr">
        <is>
          <t>Phase</t>
        </is>
      </c>
      <c r="C7" s="13" t="inlineStr">
        <is>
          <t>Tâche ou livrable</t>
        </is>
      </c>
      <c r="D7" s="13" t="inlineStr">
        <is>
          <t>Responsable</t>
        </is>
      </c>
      <c r="E7" s="13" t="inlineStr">
        <is>
          <t>Priorité</t>
        </is>
      </c>
      <c r="F7" s="13" t="inlineStr">
        <is>
          <t>Statut</t>
        </is>
      </c>
      <c r="G7" s="13" t="inlineStr">
        <is>
          <t>Début prévu</t>
        </is>
      </c>
      <c r="H7" s="13" t="inlineStr">
        <is>
          <t>Fin prévue</t>
        </is>
      </c>
      <c r="I7" s="13" t="inlineStr">
        <is>
          <t>Début réel</t>
        </is>
      </c>
      <c r="J7" s="13" t="inlineStr">
        <is>
          <t>Fin réelle</t>
        </is>
      </c>
      <c r="K7" s="13" t="inlineStr">
        <is>
          <t>Avancement réel</t>
        </is>
      </c>
      <c r="L7" s="13" t="inlineStr">
        <is>
          <t>Heures budgétées</t>
        </is>
      </c>
      <c r="M7" s="13" t="inlineStr">
        <is>
          <t>Heures réelles</t>
        </is>
      </c>
      <c r="N7" s="13" t="inlineStr">
        <is>
          <t>Coût budgété</t>
        </is>
      </c>
      <c r="O7" s="13" t="inlineStr">
        <is>
          <t>Coût réel</t>
        </is>
      </c>
      <c r="P7" s="13" t="inlineStr">
        <is>
          <t>Durée prévue (jours)</t>
        </is>
      </c>
      <c r="Q7" s="13" t="inlineStr">
        <is>
          <t>Jours restants</t>
        </is>
      </c>
      <c r="R7" s="13" t="inlineStr">
        <is>
          <t>Écart d’échéancier (jours)</t>
        </is>
      </c>
      <c r="S7" s="13" t="inlineStr">
        <is>
          <t>Avancement prévu</t>
        </is>
      </c>
      <c r="T7" s="13" t="inlineStr">
        <is>
          <t>Écart d’avancement</t>
        </is>
      </c>
      <c r="U7" s="13" t="inlineStr">
        <is>
          <t>État échéancier</t>
        </is>
      </c>
      <c r="V7" s="13" t="inlineStr">
        <is>
          <t>Contrôle de saisie</t>
        </is>
      </c>
      <c r="W7" s="14">
        <f>'Paramètres'!$B$6</f>
        <v/>
      </c>
      <c r="X7" s="14">
        <f>W$7+7</f>
        <v/>
      </c>
      <c r="Y7" s="14">
        <f>X$7+7</f>
        <v/>
      </c>
      <c r="Z7" s="14">
        <f>Y$7+7</f>
        <v/>
      </c>
      <c r="AA7" s="14">
        <f>Z$7+7</f>
        <v/>
      </c>
      <c r="AB7" s="14">
        <f>AA$7+7</f>
        <v/>
      </c>
      <c r="AC7" s="14">
        <f>AB$7+7</f>
        <v/>
      </c>
      <c r="AD7" s="14">
        <f>AC$7+7</f>
        <v/>
      </c>
      <c r="AE7" s="14">
        <f>AD$7+7</f>
        <v/>
      </c>
      <c r="AF7" s="14">
        <f>AE$7+7</f>
        <v/>
      </c>
    </row>
    <row r="8" ht="32" customHeight="1">
      <c r="A8" s="15" t="n">
        <v>1</v>
      </c>
      <c r="B8" s="3" t="inlineStr">
        <is>
          <t>Planification</t>
        </is>
      </c>
      <c r="C8" s="3" t="inlineStr">
        <is>
          <t>Rencontre de démarrage avec le client</t>
        </is>
      </c>
      <c r="D8" s="3" t="inlineStr">
        <is>
          <t>Amélie Tremblay</t>
        </is>
      </c>
      <c r="E8" s="3" t="inlineStr">
        <is>
          <t>Élevée</t>
        </is>
      </c>
      <c r="F8" s="3" t="inlineStr">
        <is>
          <t>Terminée</t>
        </is>
      </c>
      <c r="G8" s="16" t="n">
        <v>46219</v>
      </c>
      <c r="H8" s="16" t="n">
        <v>46219</v>
      </c>
      <c r="I8" s="16" t="n">
        <v>46219</v>
      </c>
      <c r="J8" s="16" t="n">
        <v>46219</v>
      </c>
      <c r="K8" s="17" t="n">
        <v>1</v>
      </c>
      <c r="L8" s="18" t="n">
        <v>3</v>
      </c>
      <c r="M8" s="18" t="n">
        <v>3.5</v>
      </c>
      <c r="N8" s="19" t="n">
        <v>360</v>
      </c>
      <c r="O8" s="19" t="n">
        <v>420</v>
      </c>
      <c r="P8" s="20">
        <f>IF(C8="","",IFERROR(H8-G8+1,0))</f>
        <v/>
      </c>
      <c r="Q8" s="20">
        <f>IF(C8="","",IFERROR(IF(F8="Terminée",0,MAX(0,H8-TODAY())),0))</f>
        <v/>
      </c>
      <c r="R8" s="20">
        <f>IF(C8="","",IFERROR(IF(F8="Terminée",MAX(0,J8-H8),MAX(0,TODAY()-H8)),0))</f>
        <v/>
      </c>
      <c r="S8" s="21">
        <f>IF(C8="","",IFERROR(IF(TODAY()&lt;G8,0,IF(TODAY()&gt;=H8,1,(TODAY()-G8+1)/(H8-G8+1))),0))</f>
        <v/>
      </c>
      <c r="T8" s="21">
        <f>IF(C8="","",IFERROR(K8-S8,0))</f>
        <v/>
      </c>
      <c r="U8" s="7">
        <f>IF(C8="","",IFERROR(IF(F8="Annulée","Annulée",IF(F8="Terminée",IF(R8&gt;0,"Terminée en retard","Terminée"),IF(R8&gt;0,"En retard",IF(Q8&lt;='Paramètres'!$E$5,"À surveiller","Conforme")))),"À vérifier"))</f>
        <v/>
      </c>
      <c r="V8" s="7">
        <f>IF(C8="","",IFERROR(IF(OR(C8="",D8="",F8="",G8="",H8=""),"Information manquante",IF(H8&lt;G8,"Dates à corriger",IF(AND(F8="Terminée",J8=""),"Fin réelle manquante",IF(AND(F8&lt;&gt;"Terminée",J8&lt;&gt;""),"Statut à corriger",IF(K8&gt;1,"Avancement invalide","OK"))))),"À vérifier"))</f>
        <v/>
      </c>
      <c r="W8" s="22">
        <f>IF(C8="","",IFERROR(IF(AND(W$7&lt;=$H8,W$7+6&gt;=$G8),1,""),""))</f>
        <v/>
      </c>
      <c r="X8" s="22">
        <f>IF(C8="","",IFERROR(IF(AND(X$7&lt;=$H8,X$7+6&gt;=$G8),1,""),""))</f>
        <v/>
      </c>
      <c r="Y8" s="22">
        <f>IF(C8="","",IFERROR(IF(AND(Y$7&lt;=$H8,Y$7+6&gt;=$G8),1,""),""))</f>
        <v/>
      </c>
      <c r="Z8" s="22">
        <f>IF(C8="","",IFERROR(IF(AND(Z$7&lt;=$H8,Z$7+6&gt;=$G8),1,""),""))</f>
        <v/>
      </c>
      <c r="AA8" s="22">
        <f>IF(C8="","",IFERROR(IF(AND(AA$7&lt;=$H8,AA$7+6&gt;=$G8),1,""),""))</f>
        <v/>
      </c>
      <c r="AB8" s="22">
        <f>IF(C8="","",IFERROR(IF(AND(AB$7&lt;=$H8,AB$7+6&gt;=$G8),1,""),""))</f>
        <v/>
      </c>
      <c r="AC8" s="22">
        <f>IF(C8="","",IFERROR(IF(AND(AC$7&lt;=$H8,AC$7+6&gt;=$G8),1,""),""))</f>
        <v/>
      </c>
      <c r="AD8" s="22">
        <f>IF(C8="","",IFERROR(IF(AND(AD$7&lt;=$H8,AD$7+6&gt;=$G8),1,""),""))</f>
        <v/>
      </c>
      <c r="AE8" s="22">
        <f>IF(C8="","",IFERROR(IF(AND(AE$7&lt;=$H8,AE$7+6&gt;=$G8),1,""),""))</f>
        <v/>
      </c>
      <c r="AF8" s="22">
        <f>IF(C8="","",IFERROR(IF(AND(AF$7&lt;=$H8,AF$7+6&gt;=$G8),1,""),""))</f>
        <v/>
      </c>
    </row>
    <row r="9" ht="32" customHeight="1">
      <c r="A9" s="15" t="n">
        <v>2</v>
      </c>
      <c r="B9" s="3" t="inlineStr">
        <is>
          <t>Planification</t>
        </is>
      </c>
      <c r="C9" s="3" t="inlineStr">
        <is>
          <t>Collecte des besoins et objectifs</t>
        </is>
      </c>
      <c r="D9" s="3" t="inlineStr">
        <is>
          <t>Amélie Tremblay</t>
        </is>
      </c>
      <c r="E9" s="3" t="inlineStr">
        <is>
          <t>Élevée</t>
        </is>
      </c>
      <c r="F9" s="3" t="inlineStr">
        <is>
          <t>Terminée</t>
        </is>
      </c>
      <c r="G9" s="16" t="n">
        <v>46220</v>
      </c>
      <c r="H9" s="16" t="n">
        <v>46230</v>
      </c>
      <c r="I9" s="16" t="n">
        <v>46220</v>
      </c>
      <c r="J9" s="16" t="n">
        <v>46233</v>
      </c>
      <c r="K9" s="17" t="n">
        <v>1</v>
      </c>
      <c r="L9" s="18" t="n">
        <v>18</v>
      </c>
      <c r="M9" s="18" t="n">
        <v>21</v>
      </c>
      <c r="N9" s="19" t="n">
        <v>2160</v>
      </c>
      <c r="O9" s="19" t="n">
        <v>2520</v>
      </c>
      <c r="P9" s="20">
        <f>IF(C9="","",IFERROR(H9-G9+1,0))</f>
        <v/>
      </c>
      <c r="Q9" s="20">
        <f>IF(C9="","",IFERROR(IF(F9="Terminée",0,MAX(0,H9-TODAY())),0))</f>
        <v/>
      </c>
      <c r="R9" s="20">
        <f>IF(C9="","",IFERROR(IF(F9="Terminée",MAX(0,J9-H9),MAX(0,TODAY()-H9)),0))</f>
        <v/>
      </c>
      <c r="S9" s="21">
        <f>IF(C9="","",IFERROR(IF(TODAY()&lt;G9,0,IF(TODAY()&gt;=H9,1,(TODAY()-G9+1)/(H9-G9+1))),0))</f>
        <v/>
      </c>
      <c r="T9" s="21">
        <f>IF(C9="","",IFERROR(K9-S9,0))</f>
        <v/>
      </c>
      <c r="U9" s="7">
        <f>IF(C9="","",IFERROR(IF(F9="Annulée","Annulée",IF(F9="Terminée",IF(R9&gt;0,"Terminée en retard","Terminée"),IF(R9&gt;0,"En retard",IF(Q9&lt;='Paramètres'!$E$5,"À surveiller","Conforme")))),"À vérifier"))</f>
        <v/>
      </c>
      <c r="V9" s="7">
        <f>IF(C9="","",IFERROR(IF(OR(C9="",D9="",F9="",G9="",H9=""),"Information manquante",IF(H9&lt;G9,"Dates à corriger",IF(AND(F9="Terminée",J9=""),"Fin réelle manquante",IF(AND(F9&lt;&gt;"Terminée",J9&lt;&gt;""),"Statut à corriger",IF(K9&gt;1,"Avancement invalide","OK"))))),"À vérifier"))</f>
        <v/>
      </c>
      <c r="W9" s="23">
        <f>IF(C9="","",IFERROR(IF(AND(W$7&lt;=$H9,W$7+6&gt;=$G9),1,""),""))</f>
        <v/>
      </c>
      <c r="X9" s="23">
        <f>IF(C9="","",IFERROR(IF(AND(X$7&lt;=$H9,X$7+6&gt;=$G9),1,""),""))</f>
        <v/>
      </c>
      <c r="Y9" s="23">
        <f>IF(C9="","",IFERROR(IF(AND(Y$7&lt;=$H9,Y$7+6&gt;=$G9),1,""),""))</f>
        <v/>
      </c>
      <c r="Z9" s="23">
        <f>IF(C9="","",IFERROR(IF(AND(Z$7&lt;=$H9,Z$7+6&gt;=$G9),1,""),""))</f>
        <v/>
      </c>
      <c r="AA9" s="23">
        <f>IF(C9="","",IFERROR(IF(AND(AA$7&lt;=$H9,AA$7+6&gt;=$G9),1,""),""))</f>
        <v/>
      </c>
      <c r="AB9" s="23">
        <f>IF(C9="","",IFERROR(IF(AND(AB$7&lt;=$H9,AB$7+6&gt;=$G9),1,""),""))</f>
        <v/>
      </c>
      <c r="AC9" s="23">
        <f>IF(C9="","",IFERROR(IF(AND(AC$7&lt;=$H9,AC$7+6&gt;=$G9),1,""),""))</f>
        <v/>
      </c>
      <c r="AD9" s="23">
        <f>IF(C9="","",IFERROR(IF(AND(AD$7&lt;=$H9,AD$7+6&gt;=$G9),1,""),""))</f>
        <v/>
      </c>
      <c r="AE9" s="23">
        <f>IF(C9="","",IFERROR(IF(AND(AE$7&lt;=$H9,AE$7+6&gt;=$G9),1,""),""))</f>
        <v/>
      </c>
      <c r="AF9" s="23">
        <f>IF(C9="","",IFERROR(IF(AND(AF$7&lt;=$H9,AF$7+6&gt;=$G9),1,""),""))</f>
        <v/>
      </c>
    </row>
    <row r="10" ht="32" customHeight="1">
      <c r="A10" s="15" t="n">
        <v>3</v>
      </c>
      <c r="B10" s="3" t="inlineStr">
        <is>
          <t>Conception</t>
        </is>
      </c>
      <c r="C10" s="3" t="inlineStr">
        <is>
          <t>Arborescence et parcours utilisateur</t>
        </is>
      </c>
      <c r="D10" s="3" t="inlineStr">
        <is>
          <t>Nicolas Gagnon</t>
        </is>
      </c>
      <c r="E10" s="3" t="inlineStr">
        <is>
          <t>Élevée</t>
        </is>
      </c>
      <c r="F10" s="3" t="inlineStr">
        <is>
          <t>Terminée</t>
        </is>
      </c>
      <c r="G10" s="16" t="n">
        <v>46233</v>
      </c>
      <c r="H10" s="16" t="n">
        <v>46244</v>
      </c>
      <c r="I10" s="16" t="n">
        <v>46234</v>
      </c>
      <c r="J10" s="16" t="n">
        <v>46247</v>
      </c>
      <c r="K10" s="17" t="n">
        <v>1</v>
      </c>
      <c r="L10" s="18" t="n">
        <v>24</v>
      </c>
      <c r="M10" s="18" t="n">
        <v>27</v>
      </c>
      <c r="N10" s="19" t="n">
        <v>2880</v>
      </c>
      <c r="O10" s="19" t="n">
        <v>3240</v>
      </c>
      <c r="P10" s="20">
        <f>IF(C10="","",IFERROR(H10-G10+1,0))</f>
        <v/>
      </c>
      <c r="Q10" s="20">
        <f>IF(C10="","",IFERROR(IF(F10="Terminée",0,MAX(0,H10-TODAY())),0))</f>
        <v/>
      </c>
      <c r="R10" s="20">
        <f>IF(C10="","",IFERROR(IF(F10="Terminée",MAX(0,J10-H10),MAX(0,TODAY()-H10)),0))</f>
        <v/>
      </c>
      <c r="S10" s="21">
        <f>IF(C10="","",IFERROR(IF(TODAY()&lt;G10,0,IF(TODAY()&gt;=H10,1,(TODAY()-G10+1)/(H10-G10+1))),0))</f>
        <v/>
      </c>
      <c r="T10" s="21">
        <f>IF(C10="","",IFERROR(K10-S10,0))</f>
        <v/>
      </c>
      <c r="U10" s="7">
        <f>IF(C10="","",IFERROR(IF(F10="Annulée","Annulée",IF(F10="Terminée",IF(R10&gt;0,"Terminée en retard","Terminée"),IF(R10&gt;0,"En retard",IF(Q10&lt;='Paramètres'!$E$5,"À surveiller","Conforme")))),"À vérifier"))</f>
        <v/>
      </c>
      <c r="V10" s="7">
        <f>IF(C10="","",IFERROR(IF(OR(C10="",D10="",F10="",G10="",H10=""),"Information manquante",IF(H10&lt;G10,"Dates à corriger",IF(AND(F10="Terminée",J10=""),"Fin réelle manquante",IF(AND(F10&lt;&gt;"Terminée",J10&lt;&gt;""),"Statut à corriger",IF(K10&gt;1,"Avancement invalide","OK"))))),"À vérifier"))</f>
        <v/>
      </c>
      <c r="W10" s="22">
        <f>IF(C10="","",IFERROR(IF(AND(W$7&lt;=$H10,W$7+6&gt;=$G10),1,""),""))</f>
        <v/>
      </c>
      <c r="X10" s="22">
        <f>IF(C10="","",IFERROR(IF(AND(X$7&lt;=$H10,X$7+6&gt;=$G10),1,""),""))</f>
        <v/>
      </c>
      <c r="Y10" s="22">
        <f>IF(C10="","",IFERROR(IF(AND(Y$7&lt;=$H10,Y$7+6&gt;=$G10),1,""),""))</f>
        <v/>
      </c>
      <c r="Z10" s="22">
        <f>IF(C10="","",IFERROR(IF(AND(Z$7&lt;=$H10,Z$7+6&gt;=$G10),1,""),""))</f>
        <v/>
      </c>
      <c r="AA10" s="22">
        <f>IF(C10="","",IFERROR(IF(AND(AA$7&lt;=$H10,AA$7+6&gt;=$G10),1,""),""))</f>
        <v/>
      </c>
      <c r="AB10" s="22">
        <f>IF(C10="","",IFERROR(IF(AND(AB$7&lt;=$H10,AB$7+6&gt;=$G10),1,""),""))</f>
        <v/>
      </c>
      <c r="AC10" s="22">
        <f>IF(C10="","",IFERROR(IF(AND(AC$7&lt;=$H10,AC$7+6&gt;=$G10),1,""),""))</f>
        <v/>
      </c>
      <c r="AD10" s="22">
        <f>IF(C10="","",IFERROR(IF(AND(AD$7&lt;=$H10,AD$7+6&gt;=$G10),1,""),""))</f>
        <v/>
      </c>
      <c r="AE10" s="22">
        <f>IF(C10="","",IFERROR(IF(AND(AE$7&lt;=$H10,AE$7+6&gt;=$G10),1,""),""))</f>
        <v/>
      </c>
      <c r="AF10" s="22">
        <f>IF(C10="","",IFERROR(IF(AND(AF$7&lt;=$H10,AF$7+6&gt;=$G10),1,""),""))</f>
        <v/>
      </c>
    </row>
    <row r="11" ht="32" customHeight="1">
      <c r="A11" s="15" t="n">
        <v>4</v>
      </c>
      <c r="B11" s="3" t="inlineStr">
        <is>
          <t>Conception</t>
        </is>
      </c>
      <c r="C11" s="3" t="inlineStr">
        <is>
          <t>Maquettes de la page d’accueil</t>
        </is>
      </c>
      <c r="D11" s="3" t="inlineStr">
        <is>
          <t>Nicolas Gagnon</t>
        </is>
      </c>
      <c r="E11" s="3" t="inlineStr">
        <is>
          <t>Critique</t>
        </is>
      </c>
      <c r="F11" s="3" t="inlineStr">
        <is>
          <t>En cours</t>
        </is>
      </c>
      <c r="G11" s="16" t="n">
        <v>46246</v>
      </c>
      <c r="H11" s="16" t="n">
        <v>46266</v>
      </c>
      <c r="I11" s="16" t="n">
        <v>46247</v>
      </c>
      <c r="J11" s="16" t="n"/>
      <c r="K11" s="17" t="n">
        <v>0.75</v>
      </c>
      <c r="L11" s="18" t="n">
        <v>36</v>
      </c>
      <c r="M11" s="18" t="n">
        <v>31</v>
      </c>
      <c r="N11" s="19" t="n">
        <v>4320</v>
      </c>
      <c r="O11" s="19" t="n">
        <v>3720</v>
      </c>
      <c r="P11" s="20">
        <f>IF(C11="","",IFERROR(H11-G11+1,0))</f>
        <v/>
      </c>
      <c r="Q11" s="20">
        <f>IF(C11="","",IFERROR(IF(F11="Terminée",0,MAX(0,H11-TODAY())),0))</f>
        <v/>
      </c>
      <c r="R11" s="20">
        <f>IF(C11="","",IFERROR(IF(F11="Terminée",MAX(0,J11-H11),MAX(0,TODAY()-H11)),0))</f>
        <v/>
      </c>
      <c r="S11" s="21">
        <f>IF(C11="","",IFERROR(IF(TODAY()&lt;G11,0,IF(TODAY()&gt;=H11,1,(TODAY()-G11+1)/(H11-G11+1))),0))</f>
        <v/>
      </c>
      <c r="T11" s="21">
        <f>IF(C11="","",IFERROR(K11-S11,0))</f>
        <v/>
      </c>
      <c r="U11" s="7">
        <f>IF(C11="","",IFERROR(IF(F11="Annulée","Annulée",IF(F11="Terminée",IF(R11&gt;0,"Terminée en retard","Terminée"),IF(R11&gt;0,"En retard",IF(Q11&lt;='Paramètres'!$E$5,"À surveiller","Conforme")))),"À vérifier"))</f>
        <v/>
      </c>
      <c r="V11" s="7">
        <f>IF(C11="","",IFERROR(IF(OR(C11="",D11="",F11="",G11="",H11=""),"Information manquante",IF(H11&lt;G11,"Dates à corriger",IF(AND(F11="Terminée",J11=""),"Fin réelle manquante",IF(AND(F11&lt;&gt;"Terminée",J11&lt;&gt;""),"Statut à corriger",IF(K11&gt;1,"Avancement invalide","OK"))))),"À vérifier"))</f>
        <v/>
      </c>
      <c r="W11" s="23">
        <f>IF(C11="","",IFERROR(IF(AND(W$7&lt;=$H11,W$7+6&gt;=$G11),1,""),""))</f>
        <v/>
      </c>
      <c r="X11" s="23">
        <f>IF(C11="","",IFERROR(IF(AND(X$7&lt;=$H11,X$7+6&gt;=$G11),1,""),""))</f>
        <v/>
      </c>
      <c r="Y11" s="23">
        <f>IF(C11="","",IFERROR(IF(AND(Y$7&lt;=$H11,Y$7+6&gt;=$G11),1,""),""))</f>
        <v/>
      </c>
      <c r="Z11" s="23">
        <f>IF(C11="","",IFERROR(IF(AND(Z$7&lt;=$H11,Z$7+6&gt;=$G11),1,""),""))</f>
        <v/>
      </c>
      <c r="AA11" s="23">
        <f>IF(C11="","",IFERROR(IF(AND(AA$7&lt;=$H11,AA$7+6&gt;=$G11),1,""),""))</f>
        <v/>
      </c>
      <c r="AB11" s="23">
        <f>IF(C11="","",IFERROR(IF(AND(AB$7&lt;=$H11,AB$7+6&gt;=$G11),1,""),""))</f>
        <v/>
      </c>
      <c r="AC11" s="23">
        <f>IF(C11="","",IFERROR(IF(AND(AC$7&lt;=$H11,AC$7+6&gt;=$G11),1,""),""))</f>
        <v/>
      </c>
      <c r="AD11" s="23">
        <f>IF(C11="","",IFERROR(IF(AND(AD$7&lt;=$H11,AD$7+6&gt;=$G11),1,""),""))</f>
        <v/>
      </c>
      <c r="AE11" s="23">
        <f>IF(C11="","",IFERROR(IF(AND(AE$7&lt;=$H11,AE$7+6&gt;=$G11),1,""),""))</f>
        <v/>
      </c>
      <c r="AF11" s="23">
        <f>IF(C11="","",IFERROR(IF(AND(AF$7&lt;=$H11,AF$7+6&gt;=$G11),1,""),""))</f>
        <v/>
      </c>
    </row>
    <row r="12" ht="32" customHeight="1">
      <c r="A12" s="15" t="n">
        <v>5</v>
      </c>
      <c r="B12" s="3" t="inlineStr">
        <is>
          <t>Contenu</t>
        </is>
      </c>
      <c r="C12" s="3" t="inlineStr">
        <is>
          <t>Révision des textes français</t>
        </is>
      </c>
      <c r="D12" s="3" t="inlineStr">
        <is>
          <t>Karine Bouchard</t>
        </is>
      </c>
      <c r="E12" s="3" t="inlineStr">
        <is>
          <t>Normale</t>
        </is>
      </c>
      <c r="F12" s="3" t="inlineStr">
        <is>
          <t>En cours</t>
        </is>
      </c>
      <c r="G12" s="16" t="n">
        <v>46253</v>
      </c>
      <c r="H12" s="16" t="n">
        <v>46263</v>
      </c>
      <c r="I12" s="16" t="n">
        <v>46255</v>
      </c>
      <c r="J12" s="16" t="n"/>
      <c r="K12" s="17" t="n">
        <v>0.55</v>
      </c>
      <c r="L12" s="18" t="n">
        <v>22</v>
      </c>
      <c r="M12" s="18" t="n">
        <v>14</v>
      </c>
      <c r="N12" s="19" t="n">
        <v>2640</v>
      </c>
      <c r="O12" s="19" t="n">
        <v>1680</v>
      </c>
      <c r="P12" s="20">
        <f>IF(C12="","",IFERROR(H12-G12+1,0))</f>
        <v/>
      </c>
      <c r="Q12" s="20">
        <f>IF(C12="","",IFERROR(IF(F12="Terminée",0,MAX(0,H12-TODAY())),0))</f>
        <v/>
      </c>
      <c r="R12" s="20">
        <f>IF(C12="","",IFERROR(IF(F12="Terminée",MAX(0,J12-H12),MAX(0,TODAY()-H12)),0))</f>
        <v/>
      </c>
      <c r="S12" s="21">
        <f>IF(C12="","",IFERROR(IF(TODAY()&lt;G12,0,IF(TODAY()&gt;=H12,1,(TODAY()-G12+1)/(H12-G12+1))),0))</f>
        <v/>
      </c>
      <c r="T12" s="21">
        <f>IF(C12="","",IFERROR(K12-S12,0))</f>
        <v/>
      </c>
      <c r="U12" s="7">
        <f>IF(C12="","",IFERROR(IF(F12="Annulée","Annulée",IF(F12="Terminée",IF(R12&gt;0,"Terminée en retard","Terminée"),IF(R12&gt;0,"En retard",IF(Q12&lt;='Paramètres'!$E$5,"À surveiller","Conforme")))),"À vérifier"))</f>
        <v/>
      </c>
      <c r="V12" s="7">
        <f>IF(C12="","",IFERROR(IF(OR(C12="",D12="",F12="",G12="",H12=""),"Information manquante",IF(H12&lt;G12,"Dates à corriger",IF(AND(F12="Terminée",J12=""),"Fin réelle manquante",IF(AND(F12&lt;&gt;"Terminée",J12&lt;&gt;""),"Statut à corriger",IF(K12&gt;1,"Avancement invalide","OK"))))),"À vérifier"))</f>
        <v/>
      </c>
      <c r="W12" s="22">
        <f>IF(C12="","",IFERROR(IF(AND(W$7&lt;=$H12,W$7+6&gt;=$G12),1,""),""))</f>
        <v/>
      </c>
      <c r="X12" s="22">
        <f>IF(C12="","",IFERROR(IF(AND(X$7&lt;=$H12,X$7+6&gt;=$G12),1,""),""))</f>
        <v/>
      </c>
      <c r="Y12" s="22">
        <f>IF(C12="","",IFERROR(IF(AND(Y$7&lt;=$H12,Y$7+6&gt;=$G12),1,""),""))</f>
        <v/>
      </c>
      <c r="Z12" s="22">
        <f>IF(C12="","",IFERROR(IF(AND(Z$7&lt;=$H12,Z$7+6&gt;=$G12),1,""),""))</f>
        <v/>
      </c>
      <c r="AA12" s="22">
        <f>IF(C12="","",IFERROR(IF(AND(AA$7&lt;=$H12,AA$7+6&gt;=$G12),1,""),""))</f>
        <v/>
      </c>
      <c r="AB12" s="22">
        <f>IF(C12="","",IFERROR(IF(AND(AB$7&lt;=$H12,AB$7+6&gt;=$G12),1,""),""))</f>
        <v/>
      </c>
      <c r="AC12" s="22">
        <f>IF(C12="","",IFERROR(IF(AND(AC$7&lt;=$H12,AC$7+6&gt;=$G12),1,""),""))</f>
        <v/>
      </c>
      <c r="AD12" s="22">
        <f>IF(C12="","",IFERROR(IF(AND(AD$7&lt;=$H12,AD$7+6&gt;=$G12),1,""),""))</f>
        <v/>
      </c>
      <c r="AE12" s="22">
        <f>IF(C12="","",IFERROR(IF(AND(AE$7&lt;=$H12,AE$7+6&gt;=$G12),1,""),""))</f>
        <v/>
      </c>
      <c r="AF12" s="22">
        <f>IF(C12="","",IFERROR(IF(AND(AF$7&lt;=$H12,AF$7+6&gt;=$G12),1,""),""))</f>
        <v/>
      </c>
    </row>
    <row r="13" ht="32" customHeight="1">
      <c r="A13" s="15" t="n">
        <v>6</v>
      </c>
      <c r="B13" s="3" t="inlineStr">
        <is>
          <t>Développement</t>
        </is>
      </c>
      <c r="C13" s="3" t="inlineStr">
        <is>
          <t>Intégration du site Web</t>
        </is>
      </c>
      <c r="D13" s="3" t="inlineStr">
        <is>
          <t>Samuel Roy</t>
        </is>
      </c>
      <c r="E13" s="3" t="inlineStr">
        <is>
          <t>Critique</t>
        </is>
      </c>
      <c r="F13" s="3" t="inlineStr">
        <is>
          <t>En cours</t>
        </is>
      </c>
      <c r="G13" s="16" t="n">
        <v>46257</v>
      </c>
      <c r="H13" s="16" t="n">
        <v>46282</v>
      </c>
      <c r="I13" s="16" t="n">
        <v>46259</v>
      </c>
      <c r="J13" s="16" t="n"/>
      <c r="K13" s="17" t="n">
        <v>0.4</v>
      </c>
      <c r="L13" s="18" t="n">
        <v>64</v>
      </c>
      <c r="M13" s="18" t="n">
        <v>29</v>
      </c>
      <c r="N13" s="19" t="n">
        <v>5760</v>
      </c>
      <c r="O13" s="19" t="n">
        <v>2610</v>
      </c>
      <c r="P13" s="20">
        <f>IF(C13="","",IFERROR(H13-G13+1,0))</f>
        <v/>
      </c>
      <c r="Q13" s="20">
        <f>IF(C13="","",IFERROR(IF(F13="Terminée",0,MAX(0,H13-TODAY())),0))</f>
        <v/>
      </c>
      <c r="R13" s="20">
        <f>IF(C13="","",IFERROR(IF(F13="Terminée",MAX(0,J13-H13),MAX(0,TODAY()-H13)),0))</f>
        <v/>
      </c>
      <c r="S13" s="21">
        <f>IF(C13="","",IFERROR(IF(TODAY()&lt;G13,0,IF(TODAY()&gt;=H13,1,(TODAY()-G13+1)/(H13-G13+1))),0))</f>
        <v/>
      </c>
      <c r="T13" s="21">
        <f>IF(C13="","",IFERROR(K13-S13,0))</f>
        <v/>
      </c>
      <c r="U13" s="7">
        <f>IF(C13="","",IFERROR(IF(F13="Annulée","Annulée",IF(F13="Terminée",IF(R13&gt;0,"Terminée en retard","Terminée"),IF(R13&gt;0,"En retard",IF(Q13&lt;='Paramètres'!$E$5,"À surveiller","Conforme")))),"À vérifier"))</f>
        <v/>
      </c>
      <c r="V13" s="7">
        <f>IF(C13="","",IFERROR(IF(OR(C13="",D13="",F13="",G13="",H13=""),"Information manquante",IF(H13&lt;G13,"Dates à corriger",IF(AND(F13="Terminée",J13=""),"Fin réelle manquante",IF(AND(F13&lt;&gt;"Terminée",J13&lt;&gt;""),"Statut à corriger",IF(K13&gt;1,"Avancement invalide","OK"))))),"À vérifier"))</f>
        <v/>
      </c>
      <c r="W13" s="23">
        <f>IF(C13="","",IFERROR(IF(AND(W$7&lt;=$H13,W$7+6&gt;=$G13),1,""),""))</f>
        <v/>
      </c>
      <c r="X13" s="23">
        <f>IF(C13="","",IFERROR(IF(AND(X$7&lt;=$H13,X$7+6&gt;=$G13),1,""),""))</f>
        <v/>
      </c>
      <c r="Y13" s="23">
        <f>IF(C13="","",IFERROR(IF(AND(Y$7&lt;=$H13,Y$7+6&gt;=$G13),1,""),""))</f>
        <v/>
      </c>
      <c r="Z13" s="23">
        <f>IF(C13="","",IFERROR(IF(AND(Z$7&lt;=$H13,Z$7+6&gt;=$G13),1,""),""))</f>
        <v/>
      </c>
      <c r="AA13" s="23">
        <f>IF(C13="","",IFERROR(IF(AND(AA$7&lt;=$H13,AA$7+6&gt;=$G13),1,""),""))</f>
        <v/>
      </c>
      <c r="AB13" s="23">
        <f>IF(C13="","",IFERROR(IF(AND(AB$7&lt;=$H13,AB$7+6&gt;=$G13),1,""),""))</f>
        <v/>
      </c>
      <c r="AC13" s="23">
        <f>IF(C13="","",IFERROR(IF(AND(AC$7&lt;=$H13,AC$7+6&gt;=$G13),1,""),""))</f>
        <v/>
      </c>
      <c r="AD13" s="23">
        <f>IF(C13="","",IFERROR(IF(AND(AD$7&lt;=$H13,AD$7+6&gt;=$G13),1,""),""))</f>
        <v/>
      </c>
      <c r="AE13" s="23">
        <f>IF(C13="","",IFERROR(IF(AND(AE$7&lt;=$H13,AE$7+6&gt;=$G13),1,""),""))</f>
        <v/>
      </c>
      <c r="AF13" s="23">
        <f>IF(C13="","",IFERROR(IF(AND(AF$7&lt;=$H13,AF$7+6&gt;=$G13),1,""),""))</f>
        <v/>
      </c>
    </row>
    <row r="14" ht="32" customHeight="1">
      <c r="A14" s="15" t="n">
        <v>7</v>
      </c>
      <c r="B14" s="3" t="inlineStr">
        <is>
          <t>Validation</t>
        </is>
      </c>
      <c r="C14" s="3" t="inlineStr">
        <is>
          <t>Tests fonctionnels et correctifs</t>
        </is>
      </c>
      <c r="D14" s="3" t="inlineStr">
        <is>
          <t>Samuel Roy</t>
        </is>
      </c>
      <c r="E14" s="3" t="inlineStr">
        <is>
          <t>Élevée</t>
        </is>
      </c>
      <c r="F14" s="3" t="inlineStr">
        <is>
          <t>Non commencée</t>
        </is>
      </c>
      <c r="G14" s="16" t="n">
        <v>46285</v>
      </c>
      <c r="H14" s="16" t="n">
        <v>46296</v>
      </c>
      <c r="I14" s="16" t="n"/>
      <c r="J14" s="16" t="n"/>
      <c r="K14" s="17" t="n">
        <v>0</v>
      </c>
      <c r="L14" s="18" t="n">
        <v>32</v>
      </c>
      <c r="M14" s="18" t="n">
        <v>0</v>
      </c>
      <c r="N14" s="19" t="n">
        <v>2880</v>
      </c>
      <c r="O14" s="19" t="n">
        <v>0</v>
      </c>
      <c r="P14" s="20">
        <f>IF(C14="","",IFERROR(H14-G14+1,0))</f>
        <v/>
      </c>
      <c r="Q14" s="20">
        <f>IF(C14="","",IFERROR(IF(F14="Terminée",0,MAX(0,H14-TODAY())),0))</f>
        <v/>
      </c>
      <c r="R14" s="20">
        <f>IF(C14="","",IFERROR(IF(F14="Terminée",MAX(0,J14-H14),MAX(0,TODAY()-H14)),0))</f>
        <v/>
      </c>
      <c r="S14" s="21">
        <f>IF(C14="","",IFERROR(IF(TODAY()&lt;G14,0,IF(TODAY()&gt;=H14,1,(TODAY()-G14+1)/(H14-G14+1))),0))</f>
        <v/>
      </c>
      <c r="T14" s="21">
        <f>IF(C14="","",IFERROR(K14-S14,0))</f>
        <v/>
      </c>
      <c r="U14" s="7">
        <f>IF(C14="","",IFERROR(IF(F14="Annulée","Annulée",IF(F14="Terminée",IF(R14&gt;0,"Terminée en retard","Terminée"),IF(R14&gt;0,"En retard",IF(Q14&lt;='Paramètres'!$E$5,"À surveiller","Conforme")))),"À vérifier"))</f>
        <v/>
      </c>
      <c r="V14" s="7">
        <f>IF(C14="","",IFERROR(IF(OR(C14="",D14="",F14="",G14="",H14=""),"Information manquante",IF(H14&lt;G14,"Dates à corriger",IF(AND(F14="Terminée",J14=""),"Fin réelle manquante",IF(AND(F14&lt;&gt;"Terminée",J14&lt;&gt;""),"Statut à corriger",IF(K14&gt;1,"Avancement invalide","OK"))))),"À vérifier"))</f>
        <v/>
      </c>
      <c r="W14" s="22">
        <f>IF(C14="","",IFERROR(IF(AND(W$7&lt;=$H14,W$7+6&gt;=$G14),1,""),""))</f>
        <v/>
      </c>
      <c r="X14" s="22">
        <f>IF(C14="","",IFERROR(IF(AND(X$7&lt;=$H14,X$7+6&gt;=$G14),1,""),""))</f>
        <v/>
      </c>
      <c r="Y14" s="22">
        <f>IF(C14="","",IFERROR(IF(AND(Y$7&lt;=$H14,Y$7+6&gt;=$G14),1,""),""))</f>
        <v/>
      </c>
      <c r="Z14" s="22">
        <f>IF(C14="","",IFERROR(IF(AND(Z$7&lt;=$H14,Z$7+6&gt;=$G14),1,""),""))</f>
        <v/>
      </c>
      <c r="AA14" s="22">
        <f>IF(C14="","",IFERROR(IF(AND(AA$7&lt;=$H14,AA$7+6&gt;=$G14),1,""),""))</f>
        <v/>
      </c>
      <c r="AB14" s="22">
        <f>IF(C14="","",IFERROR(IF(AND(AB$7&lt;=$H14,AB$7+6&gt;=$G14),1,""),""))</f>
        <v/>
      </c>
      <c r="AC14" s="22">
        <f>IF(C14="","",IFERROR(IF(AND(AC$7&lt;=$H14,AC$7+6&gt;=$G14),1,""),""))</f>
        <v/>
      </c>
      <c r="AD14" s="22">
        <f>IF(C14="","",IFERROR(IF(AND(AD$7&lt;=$H14,AD$7+6&gt;=$G14),1,""),""))</f>
        <v/>
      </c>
      <c r="AE14" s="22">
        <f>IF(C14="","",IFERROR(IF(AND(AE$7&lt;=$H14,AE$7+6&gt;=$G14),1,""),""))</f>
        <v/>
      </c>
      <c r="AF14" s="22">
        <f>IF(C14="","",IFERROR(IF(AND(AF$7&lt;=$H14,AF$7+6&gt;=$G14),1,""),""))</f>
        <v/>
      </c>
    </row>
    <row r="15" ht="32" customHeight="1">
      <c r="A15" s="15" t="n">
        <v>8</v>
      </c>
      <c r="B15" s="3" t="inlineStr">
        <is>
          <t>Livraison</t>
        </is>
      </c>
      <c r="C15" s="3" t="inlineStr">
        <is>
          <t>Formation de l’équipe administrative</t>
        </is>
      </c>
      <c r="D15" s="3" t="inlineStr">
        <is>
          <t>Amélie Tremblay</t>
        </is>
      </c>
      <c r="E15" s="3" t="inlineStr">
        <is>
          <t>Normale</t>
        </is>
      </c>
      <c r="F15" s="3" t="inlineStr">
        <is>
          <t>Non commencée</t>
        </is>
      </c>
      <c r="G15" s="16" t="n">
        <v>46299</v>
      </c>
      <c r="H15" s="16" t="n">
        <v>46303</v>
      </c>
      <c r="I15" s="16" t="n"/>
      <c r="J15" s="16" t="n"/>
      <c r="K15" s="17" t="n">
        <v>0</v>
      </c>
      <c r="L15" s="18" t="n">
        <v>16</v>
      </c>
      <c r="M15" s="18" t="n">
        <v>0</v>
      </c>
      <c r="N15" s="19" t="n">
        <v>1920</v>
      </c>
      <c r="O15" s="19" t="n">
        <v>0</v>
      </c>
      <c r="P15" s="20">
        <f>IF(C15="","",IFERROR(H15-G15+1,0))</f>
        <v/>
      </c>
      <c r="Q15" s="20">
        <f>IF(C15="","",IFERROR(IF(F15="Terminée",0,MAX(0,H15-TODAY())),0))</f>
        <v/>
      </c>
      <c r="R15" s="20">
        <f>IF(C15="","",IFERROR(IF(F15="Terminée",MAX(0,J15-H15),MAX(0,TODAY()-H15)),0))</f>
        <v/>
      </c>
      <c r="S15" s="21">
        <f>IF(C15="","",IFERROR(IF(TODAY()&lt;G15,0,IF(TODAY()&gt;=H15,1,(TODAY()-G15+1)/(H15-G15+1))),0))</f>
        <v/>
      </c>
      <c r="T15" s="21">
        <f>IF(C15="","",IFERROR(K15-S15,0))</f>
        <v/>
      </c>
      <c r="U15" s="7">
        <f>IF(C15="","",IFERROR(IF(F15="Annulée","Annulée",IF(F15="Terminée",IF(R15&gt;0,"Terminée en retard","Terminée"),IF(R15&gt;0,"En retard",IF(Q15&lt;='Paramètres'!$E$5,"À surveiller","Conforme")))),"À vérifier"))</f>
        <v/>
      </c>
      <c r="V15" s="7">
        <f>IF(C15="","",IFERROR(IF(OR(C15="",D15="",F15="",G15="",H15=""),"Information manquante",IF(H15&lt;G15,"Dates à corriger",IF(AND(F15="Terminée",J15=""),"Fin réelle manquante",IF(AND(F15&lt;&gt;"Terminée",J15&lt;&gt;""),"Statut à corriger",IF(K15&gt;1,"Avancement invalide","OK"))))),"À vérifier"))</f>
        <v/>
      </c>
      <c r="W15" s="23">
        <f>IF(C15="","",IFERROR(IF(AND(W$7&lt;=$H15,W$7+6&gt;=$G15),1,""),""))</f>
        <v/>
      </c>
      <c r="X15" s="23">
        <f>IF(C15="","",IFERROR(IF(AND(X$7&lt;=$H15,X$7+6&gt;=$G15),1,""),""))</f>
        <v/>
      </c>
      <c r="Y15" s="23">
        <f>IF(C15="","",IFERROR(IF(AND(Y$7&lt;=$H15,Y$7+6&gt;=$G15),1,""),""))</f>
        <v/>
      </c>
      <c r="Z15" s="23">
        <f>IF(C15="","",IFERROR(IF(AND(Z$7&lt;=$H15,Z$7+6&gt;=$G15),1,""),""))</f>
        <v/>
      </c>
      <c r="AA15" s="23">
        <f>IF(C15="","",IFERROR(IF(AND(AA$7&lt;=$H15,AA$7+6&gt;=$G15),1,""),""))</f>
        <v/>
      </c>
      <c r="AB15" s="23">
        <f>IF(C15="","",IFERROR(IF(AND(AB$7&lt;=$H15,AB$7+6&gt;=$G15),1,""),""))</f>
        <v/>
      </c>
      <c r="AC15" s="23">
        <f>IF(C15="","",IFERROR(IF(AND(AC$7&lt;=$H15,AC$7+6&gt;=$G15),1,""),""))</f>
        <v/>
      </c>
      <c r="AD15" s="23">
        <f>IF(C15="","",IFERROR(IF(AND(AD$7&lt;=$H15,AD$7+6&gt;=$G15),1,""),""))</f>
        <v/>
      </c>
      <c r="AE15" s="23">
        <f>IF(C15="","",IFERROR(IF(AND(AE$7&lt;=$H15,AE$7+6&gt;=$G15),1,""),""))</f>
        <v/>
      </c>
      <c r="AF15" s="23">
        <f>IF(C15="","",IFERROR(IF(AND(AF$7&lt;=$H15,AF$7+6&gt;=$G15),1,""),""))</f>
        <v/>
      </c>
    </row>
    <row r="16" ht="32" customHeight="1">
      <c r="A16" s="15" t="n">
        <v>9</v>
      </c>
      <c r="B16" s="3" t="inlineStr">
        <is>
          <t>Livraison</t>
        </is>
      </c>
      <c r="C16" s="3" t="inlineStr">
        <is>
          <t>Mise en ligne et fermeture du projet</t>
        </is>
      </c>
      <c r="D16" s="3" t="inlineStr">
        <is>
          <t>Amélie Tremblay</t>
        </is>
      </c>
      <c r="E16" s="3" t="inlineStr">
        <is>
          <t>Critique</t>
        </is>
      </c>
      <c r="F16" s="3" t="inlineStr">
        <is>
          <t>Non commencée</t>
        </is>
      </c>
      <c r="G16" s="16" t="n">
        <v>46306</v>
      </c>
      <c r="H16" s="16" t="n">
        <v>46310</v>
      </c>
      <c r="I16" s="16" t="n"/>
      <c r="J16" s="16" t="n"/>
      <c r="K16" s="17" t="n">
        <v>0</v>
      </c>
      <c r="L16" s="18" t="n">
        <v>30</v>
      </c>
      <c r="M16" s="18" t="n">
        <v>0</v>
      </c>
      <c r="N16" s="19" t="n">
        <v>3600</v>
      </c>
      <c r="O16" s="19" t="n">
        <v>0</v>
      </c>
      <c r="P16" s="20">
        <f>IF(C16="","",IFERROR(H16-G16+1,0))</f>
        <v/>
      </c>
      <c r="Q16" s="20">
        <f>IF(C16="","",IFERROR(IF(F16="Terminée",0,MAX(0,H16-TODAY())),0))</f>
        <v/>
      </c>
      <c r="R16" s="20">
        <f>IF(C16="","",IFERROR(IF(F16="Terminée",MAX(0,J16-H16),MAX(0,TODAY()-H16)),0))</f>
        <v/>
      </c>
      <c r="S16" s="21">
        <f>IF(C16="","",IFERROR(IF(TODAY()&lt;G16,0,IF(TODAY()&gt;=H16,1,(TODAY()-G16+1)/(H16-G16+1))),0))</f>
        <v/>
      </c>
      <c r="T16" s="21">
        <f>IF(C16="","",IFERROR(K16-S16,0))</f>
        <v/>
      </c>
      <c r="U16" s="7">
        <f>IF(C16="","",IFERROR(IF(F16="Annulée","Annulée",IF(F16="Terminée",IF(R16&gt;0,"Terminée en retard","Terminée"),IF(R16&gt;0,"En retard",IF(Q16&lt;='Paramètres'!$E$5,"À surveiller","Conforme")))),"À vérifier"))</f>
        <v/>
      </c>
      <c r="V16" s="7">
        <f>IF(C16="","",IFERROR(IF(OR(C16="",D16="",F16="",G16="",H16=""),"Information manquante",IF(H16&lt;G16,"Dates à corriger",IF(AND(F16="Terminée",J16=""),"Fin réelle manquante",IF(AND(F16&lt;&gt;"Terminée",J16&lt;&gt;""),"Statut à corriger",IF(K16&gt;1,"Avancement invalide","OK"))))),"À vérifier"))</f>
        <v/>
      </c>
      <c r="W16" s="22">
        <f>IF(C16="","",IFERROR(IF(AND(W$7&lt;=$H16,W$7+6&gt;=$G16),1,""),""))</f>
        <v/>
      </c>
      <c r="X16" s="22">
        <f>IF(C16="","",IFERROR(IF(AND(X$7&lt;=$H16,X$7+6&gt;=$G16),1,""),""))</f>
        <v/>
      </c>
      <c r="Y16" s="22">
        <f>IF(C16="","",IFERROR(IF(AND(Y$7&lt;=$H16,Y$7+6&gt;=$G16),1,""),""))</f>
        <v/>
      </c>
      <c r="Z16" s="22">
        <f>IF(C16="","",IFERROR(IF(AND(Z$7&lt;=$H16,Z$7+6&gt;=$G16),1,""),""))</f>
        <v/>
      </c>
      <c r="AA16" s="22">
        <f>IF(C16="","",IFERROR(IF(AND(AA$7&lt;=$H16,AA$7+6&gt;=$G16),1,""),""))</f>
        <v/>
      </c>
      <c r="AB16" s="22">
        <f>IF(C16="","",IFERROR(IF(AND(AB$7&lt;=$H16,AB$7+6&gt;=$G16),1,""),""))</f>
        <v/>
      </c>
      <c r="AC16" s="22">
        <f>IF(C16="","",IFERROR(IF(AND(AC$7&lt;=$H16,AC$7+6&gt;=$G16),1,""),""))</f>
        <v/>
      </c>
      <c r="AD16" s="22">
        <f>IF(C16="","",IFERROR(IF(AND(AD$7&lt;=$H16,AD$7+6&gt;=$G16),1,""),""))</f>
        <v/>
      </c>
      <c r="AE16" s="22">
        <f>IF(C16="","",IFERROR(IF(AND(AE$7&lt;=$H16,AE$7+6&gt;=$G16),1,""),""))</f>
        <v/>
      </c>
      <c r="AF16" s="22">
        <f>IF(C16="","",IFERROR(IF(AND(AF$7&lt;=$H16,AF$7+6&gt;=$G16),1,""),""))</f>
        <v/>
      </c>
    </row>
    <row r="17" ht="32" customHeight="1">
      <c r="A17" s="15" t="n"/>
      <c r="B17" s="3" t="n"/>
      <c r="C17" s="3" t="n"/>
      <c r="D17" s="3" t="n"/>
      <c r="E17" s="3" t="n"/>
      <c r="F17" s="3" t="n"/>
      <c r="G17" s="16" t="n"/>
      <c r="H17" s="16" t="n"/>
      <c r="I17" s="16" t="n"/>
      <c r="J17" s="16" t="n"/>
      <c r="K17" s="17" t="n"/>
      <c r="L17" s="18" t="n"/>
      <c r="M17" s="18" t="n"/>
      <c r="N17" s="19" t="n"/>
      <c r="O17" s="19" t="n"/>
      <c r="P17" s="20">
        <f>IF(C17="","",IFERROR(H17-G17+1,0))</f>
        <v/>
      </c>
      <c r="Q17" s="20">
        <f>IF(C17="","",IFERROR(IF(F17="Terminée",0,MAX(0,H17-TODAY())),0))</f>
        <v/>
      </c>
      <c r="R17" s="20">
        <f>IF(C17="","",IFERROR(IF(F17="Terminée",MAX(0,J17-H17),MAX(0,TODAY()-H17)),0))</f>
        <v/>
      </c>
      <c r="S17" s="21">
        <f>IF(C17="","",IFERROR(IF(TODAY()&lt;G17,0,IF(TODAY()&gt;=H17,1,(TODAY()-G17+1)/(H17-G17+1))),0))</f>
        <v/>
      </c>
      <c r="T17" s="21">
        <f>IF(C17="","",IFERROR(K17-S17,0))</f>
        <v/>
      </c>
      <c r="U17" s="7">
        <f>IF(C17="","",IFERROR(IF(F17="Annulée","Annulée",IF(F17="Terminée",IF(R17&gt;0,"Terminée en retard","Terminée"),IF(R17&gt;0,"En retard",IF(Q17&lt;='Paramètres'!$E$5,"À surveiller","Conforme")))),"À vérifier"))</f>
        <v/>
      </c>
      <c r="V17" s="7">
        <f>IF(C17="","",IFERROR(IF(OR(C17="",D17="",F17="",G17="",H17=""),"Information manquante",IF(H17&lt;G17,"Dates à corriger",IF(AND(F17="Terminée",J17=""),"Fin réelle manquante",IF(AND(F17&lt;&gt;"Terminée",J17&lt;&gt;""),"Statut à corriger",IF(K17&gt;1,"Avancement invalide","OK"))))),"À vérifier"))</f>
        <v/>
      </c>
      <c r="W17" s="23">
        <f>IF(C17="","",IFERROR(IF(AND(W$7&lt;=$H17,W$7+6&gt;=$G17),1,""),""))</f>
        <v/>
      </c>
      <c r="X17" s="23">
        <f>IF(C17="","",IFERROR(IF(AND(X$7&lt;=$H17,X$7+6&gt;=$G17),1,""),""))</f>
        <v/>
      </c>
      <c r="Y17" s="23">
        <f>IF(C17="","",IFERROR(IF(AND(Y$7&lt;=$H17,Y$7+6&gt;=$G17),1,""),""))</f>
        <v/>
      </c>
      <c r="Z17" s="23">
        <f>IF(C17="","",IFERROR(IF(AND(Z$7&lt;=$H17,Z$7+6&gt;=$G17),1,""),""))</f>
        <v/>
      </c>
      <c r="AA17" s="23">
        <f>IF(C17="","",IFERROR(IF(AND(AA$7&lt;=$H17,AA$7+6&gt;=$G17),1,""),""))</f>
        <v/>
      </c>
      <c r="AB17" s="23">
        <f>IF(C17="","",IFERROR(IF(AND(AB$7&lt;=$H17,AB$7+6&gt;=$G17),1,""),""))</f>
        <v/>
      </c>
      <c r="AC17" s="23">
        <f>IF(C17="","",IFERROR(IF(AND(AC$7&lt;=$H17,AC$7+6&gt;=$G17),1,""),""))</f>
        <v/>
      </c>
      <c r="AD17" s="23">
        <f>IF(C17="","",IFERROR(IF(AND(AD$7&lt;=$H17,AD$7+6&gt;=$G17),1,""),""))</f>
        <v/>
      </c>
      <c r="AE17" s="23">
        <f>IF(C17="","",IFERROR(IF(AND(AE$7&lt;=$H17,AE$7+6&gt;=$G17),1,""),""))</f>
        <v/>
      </c>
      <c r="AF17" s="23">
        <f>IF(C17="","",IFERROR(IF(AND(AF$7&lt;=$H17,AF$7+6&gt;=$G17),1,""),""))</f>
        <v/>
      </c>
    </row>
    <row r="18" ht="32" customHeight="1">
      <c r="A18" s="15" t="n"/>
      <c r="B18" s="3" t="n"/>
      <c r="C18" s="3" t="n"/>
      <c r="D18" s="3" t="n"/>
      <c r="E18" s="3" t="n"/>
      <c r="F18" s="3" t="n"/>
      <c r="G18" s="16" t="n"/>
      <c r="H18" s="16" t="n"/>
      <c r="I18" s="16" t="n"/>
      <c r="J18" s="16" t="n"/>
      <c r="K18" s="17" t="n"/>
      <c r="L18" s="18" t="n"/>
      <c r="M18" s="18" t="n"/>
      <c r="N18" s="19" t="n"/>
      <c r="O18" s="19" t="n"/>
      <c r="P18" s="20">
        <f>IF(C18="","",IFERROR(H18-G18+1,0))</f>
        <v/>
      </c>
      <c r="Q18" s="20">
        <f>IF(C18="","",IFERROR(IF(F18="Terminée",0,MAX(0,H18-TODAY())),0))</f>
        <v/>
      </c>
      <c r="R18" s="20">
        <f>IF(C18="","",IFERROR(IF(F18="Terminée",MAX(0,J18-H18),MAX(0,TODAY()-H18)),0))</f>
        <v/>
      </c>
      <c r="S18" s="21">
        <f>IF(C18="","",IFERROR(IF(TODAY()&lt;G18,0,IF(TODAY()&gt;=H18,1,(TODAY()-G18+1)/(H18-G18+1))),0))</f>
        <v/>
      </c>
      <c r="T18" s="21">
        <f>IF(C18="","",IFERROR(K18-S18,0))</f>
        <v/>
      </c>
      <c r="U18" s="7">
        <f>IF(C18="","",IFERROR(IF(F18="Annulée","Annulée",IF(F18="Terminée",IF(R18&gt;0,"Terminée en retard","Terminée"),IF(R18&gt;0,"En retard",IF(Q18&lt;='Paramètres'!$E$5,"À surveiller","Conforme")))),"À vérifier"))</f>
        <v/>
      </c>
      <c r="V18" s="7">
        <f>IF(C18="","",IFERROR(IF(OR(C18="",D18="",F18="",G18="",H18=""),"Information manquante",IF(H18&lt;G18,"Dates à corriger",IF(AND(F18="Terminée",J18=""),"Fin réelle manquante",IF(AND(F18&lt;&gt;"Terminée",J18&lt;&gt;""),"Statut à corriger",IF(K18&gt;1,"Avancement invalide","OK"))))),"À vérifier"))</f>
        <v/>
      </c>
      <c r="W18" s="22">
        <f>IF(C18="","",IFERROR(IF(AND(W$7&lt;=$H18,W$7+6&gt;=$G18),1,""),""))</f>
        <v/>
      </c>
      <c r="X18" s="22">
        <f>IF(C18="","",IFERROR(IF(AND(X$7&lt;=$H18,X$7+6&gt;=$G18),1,""),""))</f>
        <v/>
      </c>
      <c r="Y18" s="22">
        <f>IF(C18="","",IFERROR(IF(AND(Y$7&lt;=$H18,Y$7+6&gt;=$G18),1,""),""))</f>
        <v/>
      </c>
      <c r="Z18" s="22">
        <f>IF(C18="","",IFERROR(IF(AND(Z$7&lt;=$H18,Z$7+6&gt;=$G18),1,""),""))</f>
        <v/>
      </c>
      <c r="AA18" s="22">
        <f>IF(C18="","",IFERROR(IF(AND(AA$7&lt;=$H18,AA$7+6&gt;=$G18),1,""),""))</f>
        <v/>
      </c>
      <c r="AB18" s="22">
        <f>IF(C18="","",IFERROR(IF(AND(AB$7&lt;=$H18,AB$7+6&gt;=$G18),1,""),""))</f>
        <v/>
      </c>
      <c r="AC18" s="22">
        <f>IF(C18="","",IFERROR(IF(AND(AC$7&lt;=$H18,AC$7+6&gt;=$G18),1,""),""))</f>
        <v/>
      </c>
      <c r="AD18" s="22">
        <f>IF(C18="","",IFERROR(IF(AND(AD$7&lt;=$H18,AD$7+6&gt;=$G18),1,""),""))</f>
        <v/>
      </c>
      <c r="AE18" s="22">
        <f>IF(C18="","",IFERROR(IF(AND(AE$7&lt;=$H18,AE$7+6&gt;=$G18),1,""),""))</f>
        <v/>
      </c>
      <c r="AF18" s="22">
        <f>IF(C18="","",IFERROR(IF(AND(AF$7&lt;=$H18,AF$7+6&gt;=$G18),1,""),""))</f>
        <v/>
      </c>
    </row>
    <row r="19" ht="32" customHeight="1">
      <c r="A19" s="15" t="n"/>
      <c r="B19" s="3" t="n"/>
      <c r="C19" s="3" t="n"/>
      <c r="D19" s="3" t="n"/>
      <c r="E19" s="3" t="n"/>
      <c r="F19" s="3" t="n"/>
      <c r="G19" s="16" t="n"/>
      <c r="H19" s="16" t="n"/>
      <c r="I19" s="16" t="n"/>
      <c r="J19" s="16" t="n"/>
      <c r="K19" s="17" t="n"/>
      <c r="L19" s="18" t="n"/>
      <c r="M19" s="18" t="n"/>
      <c r="N19" s="19" t="n"/>
      <c r="O19" s="19" t="n"/>
      <c r="P19" s="20">
        <f>IF(C19="","",IFERROR(H19-G19+1,0))</f>
        <v/>
      </c>
      <c r="Q19" s="20">
        <f>IF(C19="","",IFERROR(IF(F19="Terminée",0,MAX(0,H19-TODAY())),0))</f>
        <v/>
      </c>
      <c r="R19" s="20">
        <f>IF(C19="","",IFERROR(IF(F19="Terminée",MAX(0,J19-H19),MAX(0,TODAY()-H19)),0))</f>
        <v/>
      </c>
      <c r="S19" s="21">
        <f>IF(C19="","",IFERROR(IF(TODAY()&lt;G19,0,IF(TODAY()&gt;=H19,1,(TODAY()-G19+1)/(H19-G19+1))),0))</f>
        <v/>
      </c>
      <c r="T19" s="21">
        <f>IF(C19="","",IFERROR(K19-S19,0))</f>
        <v/>
      </c>
      <c r="U19" s="7">
        <f>IF(C19="","",IFERROR(IF(F19="Annulée","Annulée",IF(F19="Terminée",IF(R19&gt;0,"Terminée en retard","Terminée"),IF(R19&gt;0,"En retard",IF(Q19&lt;='Paramètres'!$E$5,"À surveiller","Conforme")))),"À vérifier"))</f>
        <v/>
      </c>
      <c r="V19" s="7">
        <f>IF(C19="","",IFERROR(IF(OR(C19="",D19="",F19="",G19="",H19=""),"Information manquante",IF(H19&lt;G19,"Dates à corriger",IF(AND(F19="Terminée",J19=""),"Fin réelle manquante",IF(AND(F19&lt;&gt;"Terminée",J19&lt;&gt;""),"Statut à corriger",IF(K19&gt;1,"Avancement invalide","OK"))))),"À vérifier"))</f>
        <v/>
      </c>
      <c r="W19" s="23">
        <f>IF(C19="","",IFERROR(IF(AND(W$7&lt;=$H19,W$7+6&gt;=$G19),1,""),""))</f>
        <v/>
      </c>
      <c r="X19" s="23">
        <f>IF(C19="","",IFERROR(IF(AND(X$7&lt;=$H19,X$7+6&gt;=$G19),1,""),""))</f>
        <v/>
      </c>
      <c r="Y19" s="23">
        <f>IF(C19="","",IFERROR(IF(AND(Y$7&lt;=$H19,Y$7+6&gt;=$G19),1,""),""))</f>
        <v/>
      </c>
      <c r="Z19" s="23">
        <f>IF(C19="","",IFERROR(IF(AND(Z$7&lt;=$H19,Z$7+6&gt;=$G19),1,""),""))</f>
        <v/>
      </c>
      <c r="AA19" s="23">
        <f>IF(C19="","",IFERROR(IF(AND(AA$7&lt;=$H19,AA$7+6&gt;=$G19),1,""),""))</f>
        <v/>
      </c>
      <c r="AB19" s="23">
        <f>IF(C19="","",IFERROR(IF(AND(AB$7&lt;=$H19,AB$7+6&gt;=$G19),1,""),""))</f>
        <v/>
      </c>
      <c r="AC19" s="23">
        <f>IF(C19="","",IFERROR(IF(AND(AC$7&lt;=$H19,AC$7+6&gt;=$G19),1,""),""))</f>
        <v/>
      </c>
      <c r="AD19" s="23">
        <f>IF(C19="","",IFERROR(IF(AND(AD$7&lt;=$H19,AD$7+6&gt;=$G19),1,""),""))</f>
        <v/>
      </c>
      <c r="AE19" s="23">
        <f>IF(C19="","",IFERROR(IF(AND(AE$7&lt;=$H19,AE$7+6&gt;=$G19),1,""),""))</f>
        <v/>
      </c>
      <c r="AF19" s="23">
        <f>IF(C19="","",IFERROR(IF(AND(AF$7&lt;=$H19,AF$7+6&gt;=$G19),1,""),""))</f>
        <v/>
      </c>
    </row>
    <row r="20" ht="32" customHeight="1">
      <c r="A20" s="15" t="n"/>
      <c r="B20" s="3" t="n"/>
      <c r="C20" s="3" t="n"/>
      <c r="D20" s="3" t="n"/>
      <c r="E20" s="3" t="n"/>
      <c r="F20" s="3" t="n"/>
      <c r="G20" s="16" t="n"/>
      <c r="H20" s="16" t="n"/>
      <c r="I20" s="16" t="n"/>
      <c r="J20" s="16" t="n"/>
      <c r="K20" s="17" t="n"/>
      <c r="L20" s="18" t="n"/>
      <c r="M20" s="18" t="n"/>
      <c r="N20" s="19" t="n"/>
      <c r="O20" s="19" t="n"/>
      <c r="P20" s="20">
        <f>IF(C20="","",IFERROR(H20-G20+1,0))</f>
        <v/>
      </c>
      <c r="Q20" s="20">
        <f>IF(C20="","",IFERROR(IF(F20="Terminée",0,MAX(0,H20-TODAY())),0))</f>
        <v/>
      </c>
      <c r="R20" s="20">
        <f>IF(C20="","",IFERROR(IF(F20="Terminée",MAX(0,J20-H20),MAX(0,TODAY()-H20)),0))</f>
        <v/>
      </c>
      <c r="S20" s="21">
        <f>IF(C20="","",IFERROR(IF(TODAY()&lt;G20,0,IF(TODAY()&gt;=H20,1,(TODAY()-G20+1)/(H20-G20+1))),0))</f>
        <v/>
      </c>
      <c r="T20" s="21">
        <f>IF(C20="","",IFERROR(K20-S20,0))</f>
        <v/>
      </c>
      <c r="U20" s="7">
        <f>IF(C20="","",IFERROR(IF(F20="Annulée","Annulée",IF(F20="Terminée",IF(R20&gt;0,"Terminée en retard","Terminée"),IF(R20&gt;0,"En retard",IF(Q20&lt;='Paramètres'!$E$5,"À surveiller","Conforme")))),"À vérifier"))</f>
        <v/>
      </c>
      <c r="V20" s="7">
        <f>IF(C20="","",IFERROR(IF(OR(C20="",D20="",F20="",G20="",H20=""),"Information manquante",IF(H20&lt;G20,"Dates à corriger",IF(AND(F20="Terminée",J20=""),"Fin réelle manquante",IF(AND(F20&lt;&gt;"Terminée",J20&lt;&gt;""),"Statut à corriger",IF(K20&gt;1,"Avancement invalide","OK"))))),"À vérifier"))</f>
        <v/>
      </c>
      <c r="W20" s="22">
        <f>IF(C20="","",IFERROR(IF(AND(W$7&lt;=$H20,W$7+6&gt;=$G20),1,""),""))</f>
        <v/>
      </c>
      <c r="X20" s="22">
        <f>IF(C20="","",IFERROR(IF(AND(X$7&lt;=$H20,X$7+6&gt;=$G20),1,""),""))</f>
        <v/>
      </c>
      <c r="Y20" s="22">
        <f>IF(C20="","",IFERROR(IF(AND(Y$7&lt;=$H20,Y$7+6&gt;=$G20),1,""),""))</f>
        <v/>
      </c>
      <c r="Z20" s="22">
        <f>IF(C20="","",IFERROR(IF(AND(Z$7&lt;=$H20,Z$7+6&gt;=$G20),1,""),""))</f>
        <v/>
      </c>
      <c r="AA20" s="22">
        <f>IF(C20="","",IFERROR(IF(AND(AA$7&lt;=$H20,AA$7+6&gt;=$G20),1,""),""))</f>
        <v/>
      </c>
      <c r="AB20" s="22">
        <f>IF(C20="","",IFERROR(IF(AND(AB$7&lt;=$H20,AB$7+6&gt;=$G20),1,""),""))</f>
        <v/>
      </c>
      <c r="AC20" s="22">
        <f>IF(C20="","",IFERROR(IF(AND(AC$7&lt;=$H20,AC$7+6&gt;=$G20),1,""),""))</f>
        <v/>
      </c>
      <c r="AD20" s="22">
        <f>IF(C20="","",IFERROR(IF(AND(AD$7&lt;=$H20,AD$7+6&gt;=$G20),1,""),""))</f>
        <v/>
      </c>
      <c r="AE20" s="22">
        <f>IF(C20="","",IFERROR(IF(AND(AE$7&lt;=$H20,AE$7+6&gt;=$G20),1,""),""))</f>
        <v/>
      </c>
      <c r="AF20" s="22">
        <f>IF(C20="","",IFERROR(IF(AND(AF$7&lt;=$H20,AF$7+6&gt;=$G20),1,""),""))</f>
        <v/>
      </c>
    </row>
    <row r="21" ht="32" customHeight="1">
      <c r="A21" s="15" t="n"/>
      <c r="B21" s="3" t="n"/>
      <c r="C21" s="3" t="n"/>
      <c r="D21" s="3" t="n"/>
      <c r="E21" s="3" t="n"/>
      <c r="F21" s="3" t="n"/>
      <c r="G21" s="16" t="n"/>
      <c r="H21" s="16" t="n"/>
      <c r="I21" s="16" t="n"/>
      <c r="J21" s="16" t="n"/>
      <c r="K21" s="17" t="n"/>
      <c r="L21" s="18" t="n"/>
      <c r="M21" s="18" t="n"/>
      <c r="N21" s="19" t="n"/>
      <c r="O21" s="19" t="n"/>
      <c r="P21" s="20">
        <f>IF(C21="","",IFERROR(H21-G21+1,0))</f>
        <v/>
      </c>
      <c r="Q21" s="20">
        <f>IF(C21="","",IFERROR(IF(F21="Terminée",0,MAX(0,H21-TODAY())),0))</f>
        <v/>
      </c>
      <c r="R21" s="20">
        <f>IF(C21="","",IFERROR(IF(F21="Terminée",MAX(0,J21-H21),MAX(0,TODAY()-H21)),0))</f>
        <v/>
      </c>
      <c r="S21" s="21">
        <f>IF(C21="","",IFERROR(IF(TODAY()&lt;G21,0,IF(TODAY()&gt;=H21,1,(TODAY()-G21+1)/(H21-G21+1))),0))</f>
        <v/>
      </c>
      <c r="T21" s="21">
        <f>IF(C21="","",IFERROR(K21-S21,0))</f>
        <v/>
      </c>
      <c r="U21" s="7">
        <f>IF(C21="","",IFERROR(IF(F21="Annulée","Annulée",IF(F21="Terminée",IF(R21&gt;0,"Terminée en retard","Terminée"),IF(R21&gt;0,"En retard",IF(Q21&lt;='Paramètres'!$E$5,"À surveiller","Conforme")))),"À vérifier"))</f>
        <v/>
      </c>
      <c r="V21" s="7">
        <f>IF(C21="","",IFERROR(IF(OR(C21="",D21="",F21="",G21="",H21=""),"Information manquante",IF(H21&lt;G21,"Dates à corriger",IF(AND(F21="Terminée",J21=""),"Fin réelle manquante",IF(AND(F21&lt;&gt;"Terminée",J21&lt;&gt;""),"Statut à corriger",IF(K21&gt;1,"Avancement invalide","OK"))))),"À vérifier"))</f>
        <v/>
      </c>
      <c r="W21" s="23">
        <f>IF(C21="","",IFERROR(IF(AND(W$7&lt;=$H21,W$7+6&gt;=$G21),1,""),""))</f>
        <v/>
      </c>
      <c r="X21" s="23">
        <f>IF(C21="","",IFERROR(IF(AND(X$7&lt;=$H21,X$7+6&gt;=$G21),1,""),""))</f>
        <v/>
      </c>
      <c r="Y21" s="23">
        <f>IF(C21="","",IFERROR(IF(AND(Y$7&lt;=$H21,Y$7+6&gt;=$G21),1,""),""))</f>
        <v/>
      </c>
      <c r="Z21" s="23">
        <f>IF(C21="","",IFERROR(IF(AND(Z$7&lt;=$H21,Z$7+6&gt;=$G21),1,""),""))</f>
        <v/>
      </c>
      <c r="AA21" s="23">
        <f>IF(C21="","",IFERROR(IF(AND(AA$7&lt;=$H21,AA$7+6&gt;=$G21),1,""),""))</f>
        <v/>
      </c>
      <c r="AB21" s="23">
        <f>IF(C21="","",IFERROR(IF(AND(AB$7&lt;=$H21,AB$7+6&gt;=$G21),1,""),""))</f>
        <v/>
      </c>
      <c r="AC21" s="23">
        <f>IF(C21="","",IFERROR(IF(AND(AC$7&lt;=$H21,AC$7+6&gt;=$G21),1,""),""))</f>
        <v/>
      </c>
      <c r="AD21" s="23">
        <f>IF(C21="","",IFERROR(IF(AND(AD$7&lt;=$H21,AD$7+6&gt;=$G21),1,""),""))</f>
        <v/>
      </c>
      <c r="AE21" s="23">
        <f>IF(C21="","",IFERROR(IF(AND(AE$7&lt;=$H21,AE$7+6&gt;=$G21),1,""),""))</f>
        <v/>
      </c>
      <c r="AF21" s="23">
        <f>IF(C21="","",IFERROR(IF(AND(AF$7&lt;=$H21,AF$7+6&gt;=$G21),1,""),""))</f>
        <v/>
      </c>
    </row>
    <row r="22" ht="32" customHeight="1">
      <c r="A22" s="15" t="n"/>
      <c r="B22" s="3" t="n"/>
      <c r="C22" s="3" t="n"/>
      <c r="D22" s="3" t="n"/>
      <c r="E22" s="3" t="n"/>
      <c r="F22" s="3" t="n"/>
      <c r="G22" s="16" t="n"/>
      <c r="H22" s="16" t="n"/>
      <c r="I22" s="16" t="n"/>
      <c r="J22" s="16" t="n"/>
      <c r="K22" s="17" t="n"/>
      <c r="L22" s="18" t="n"/>
      <c r="M22" s="18" t="n"/>
      <c r="N22" s="19" t="n"/>
      <c r="O22" s="19" t="n"/>
      <c r="P22" s="20">
        <f>IF(C22="","",IFERROR(H22-G22+1,0))</f>
        <v/>
      </c>
      <c r="Q22" s="20">
        <f>IF(C22="","",IFERROR(IF(F22="Terminée",0,MAX(0,H22-TODAY())),0))</f>
        <v/>
      </c>
      <c r="R22" s="20">
        <f>IF(C22="","",IFERROR(IF(F22="Terminée",MAX(0,J22-H22),MAX(0,TODAY()-H22)),0))</f>
        <v/>
      </c>
      <c r="S22" s="21">
        <f>IF(C22="","",IFERROR(IF(TODAY()&lt;G22,0,IF(TODAY()&gt;=H22,1,(TODAY()-G22+1)/(H22-G22+1))),0))</f>
        <v/>
      </c>
      <c r="T22" s="21">
        <f>IF(C22="","",IFERROR(K22-S22,0))</f>
        <v/>
      </c>
      <c r="U22" s="7">
        <f>IF(C22="","",IFERROR(IF(F22="Annulée","Annulée",IF(F22="Terminée",IF(R22&gt;0,"Terminée en retard","Terminée"),IF(R22&gt;0,"En retard",IF(Q22&lt;='Paramètres'!$E$5,"À surveiller","Conforme")))),"À vérifier"))</f>
        <v/>
      </c>
      <c r="V22" s="7">
        <f>IF(C22="","",IFERROR(IF(OR(C22="",D22="",F22="",G22="",H22=""),"Information manquante",IF(H22&lt;G22,"Dates à corriger",IF(AND(F22="Terminée",J22=""),"Fin réelle manquante",IF(AND(F22&lt;&gt;"Terminée",J22&lt;&gt;""),"Statut à corriger",IF(K22&gt;1,"Avancement invalide","OK"))))),"À vérifier"))</f>
        <v/>
      </c>
      <c r="W22" s="22">
        <f>IF(C22="","",IFERROR(IF(AND(W$7&lt;=$H22,W$7+6&gt;=$G22),1,""),""))</f>
        <v/>
      </c>
      <c r="X22" s="22">
        <f>IF(C22="","",IFERROR(IF(AND(X$7&lt;=$H22,X$7+6&gt;=$G22),1,""),""))</f>
        <v/>
      </c>
      <c r="Y22" s="22">
        <f>IF(C22="","",IFERROR(IF(AND(Y$7&lt;=$H22,Y$7+6&gt;=$G22),1,""),""))</f>
        <v/>
      </c>
      <c r="Z22" s="22">
        <f>IF(C22="","",IFERROR(IF(AND(Z$7&lt;=$H22,Z$7+6&gt;=$G22),1,""),""))</f>
        <v/>
      </c>
      <c r="AA22" s="22">
        <f>IF(C22="","",IFERROR(IF(AND(AA$7&lt;=$H22,AA$7+6&gt;=$G22),1,""),""))</f>
        <v/>
      </c>
      <c r="AB22" s="22">
        <f>IF(C22="","",IFERROR(IF(AND(AB$7&lt;=$H22,AB$7+6&gt;=$G22),1,""),""))</f>
        <v/>
      </c>
      <c r="AC22" s="22">
        <f>IF(C22="","",IFERROR(IF(AND(AC$7&lt;=$H22,AC$7+6&gt;=$G22),1,""),""))</f>
        <v/>
      </c>
      <c r="AD22" s="22">
        <f>IF(C22="","",IFERROR(IF(AND(AD$7&lt;=$H22,AD$7+6&gt;=$G22),1,""),""))</f>
        <v/>
      </c>
      <c r="AE22" s="22">
        <f>IF(C22="","",IFERROR(IF(AND(AE$7&lt;=$H22,AE$7+6&gt;=$G22),1,""),""))</f>
        <v/>
      </c>
      <c r="AF22" s="22">
        <f>IF(C22="","",IFERROR(IF(AND(AF$7&lt;=$H22,AF$7+6&gt;=$G22),1,""),""))</f>
        <v/>
      </c>
    </row>
    <row r="23" ht="32" customHeight="1">
      <c r="A23" s="15" t="n"/>
      <c r="B23" s="3" t="n"/>
      <c r="C23" s="3" t="n"/>
      <c r="D23" s="3" t="n"/>
      <c r="E23" s="3" t="n"/>
      <c r="F23" s="3" t="n"/>
      <c r="G23" s="16" t="n"/>
      <c r="H23" s="16" t="n"/>
      <c r="I23" s="16" t="n"/>
      <c r="J23" s="16" t="n"/>
      <c r="K23" s="17" t="n"/>
      <c r="L23" s="18" t="n"/>
      <c r="M23" s="18" t="n"/>
      <c r="N23" s="19" t="n"/>
      <c r="O23" s="19" t="n"/>
      <c r="P23" s="20">
        <f>IF(C23="","",IFERROR(H23-G23+1,0))</f>
        <v/>
      </c>
      <c r="Q23" s="20">
        <f>IF(C23="","",IFERROR(IF(F23="Terminée",0,MAX(0,H23-TODAY())),0))</f>
        <v/>
      </c>
      <c r="R23" s="20">
        <f>IF(C23="","",IFERROR(IF(F23="Terminée",MAX(0,J23-H23),MAX(0,TODAY()-H23)),0))</f>
        <v/>
      </c>
      <c r="S23" s="21">
        <f>IF(C23="","",IFERROR(IF(TODAY()&lt;G23,0,IF(TODAY()&gt;=H23,1,(TODAY()-G23+1)/(H23-G23+1))),0))</f>
        <v/>
      </c>
      <c r="T23" s="21">
        <f>IF(C23="","",IFERROR(K23-S23,0))</f>
        <v/>
      </c>
      <c r="U23" s="7">
        <f>IF(C23="","",IFERROR(IF(F23="Annulée","Annulée",IF(F23="Terminée",IF(R23&gt;0,"Terminée en retard","Terminée"),IF(R23&gt;0,"En retard",IF(Q23&lt;='Paramètres'!$E$5,"À surveiller","Conforme")))),"À vérifier"))</f>
        <v/>
      </c>
      <c r="V23" s="7">
        <f>IF(C23="","",IFERROR(IF(OR(C23="",D23="",F23="",G23="",H23=""),"Information manquante",IF(H23&lt;G23,"Dates à corriger",IF(AND(F23="Terminée",J23=""),"Fin réelle manquante",IF(AND(F23&lt;&gt;"Terminée",J23&lt;&gt;""),"Statut à corriger",IF(K23&gt;1,"Avancement invalide","OK"))))),"À vérifier"))</f>
        <v/>
      </c>
      <c r="W23" s="23">
        <f>IF(C23="","",IFERROR(IF(AND(W$7&lt;=$H23,W$7+6&gt;=$G23),1,""),""))</f>
        <v/>
      </c>
      <c r="X23" s="23">
        <f>IF(C23="","",IFERROR(IF(AND(X$7&lt;=$H23,X$7+6&gt;=$G23),1,""),""))</f>
        <v/>
      </c>
      <c r="Y23" s="23">
        <f>IF(C23="","",IFERROR(IF(AND(Y$7&lt;=$H23,Y$7+6&gt;=$G23),1,""),""))</f>
        <v/>
      </c>
      <c r="Z23" s="23">
        <f>IF(C23="","",IFERROR(IF(AND(Z$7&lt;=$H23,Z$7+6&gt;=$G23),1,""),""))</f>
        <v/>
      </c>
      <c r="AA23" s="23">
        <f>IF(C23="","",IFERROR(IF(AND(AA$7&lt;=$H23,AA$7+6&gt;=$G23),1,""),""))</f>
        <v/>
      </c>
      <c r="AB23" s="23">
        <f>IF(C23="","",IFERROR(IF(AND(AB$7&lt;=$H23,AB$7+6&gt;=$G23),1,""),""))</f>
        <v/>
      </c>
      <c r="AC23" s="23">
        <f>IF(C23="","",IFERROR(IF(AND(AC$7&lt;=$H23,AC$7+6&gt;=$G23),1,""),""))</f>
        <v/>
      </c>
      <c r="AD23" s="23">
        <f>IF(C23="","",IFERROR(IF(AND(AD$7&lt;=$H23,AD$7+6&gt;=$G23),1,""),""))</f>
        <v/>
      </c>
      <c r="AE23" s="23">
        <f>IF(C23="","",IFERROR(IF(AND(AE$7&lt;=$H23,AE$7+6&gt;=$G23),1,""),""))</f>
        <v/>
      </c>
      <c r="AF23" s="23">
        <f>IF(C23="","",IFERROR(IF(AND(AF$7&lt;=$H23,AF$7+6&gt;=$G23),1,""),""))</f>
        <v/>
      </c>
    </row>
    <row r="24" ht="32" customHeight="1">
      <c r="A24" s="15" t="n"/>
      <c r="B24" s="3" t="n"/>
      <c r="C24" s="3" t="n"/>
      <c r="D24" s="3" t="n"/>
      <c r="E24" s="3" t="n"/>
      <c r="F24" s="3" t="n"/>
      <c r="G24" s="16" t="n"/>
      <c r="H24" s="16" t="n"/>
      <c r="I24" s="16" t="n"/>
      <c r="J24" s="16" t="n"/>
      <c r="K24" s="17" t="n"/>
      <c r="L24" s="18" t="n"/>
      <c r="M24" s="18" t="n"/>
      <c r="N24" s="19" t="n"/>
      <c r="O24" s="19" t="n"/>
      <c r="P24" s="20">
        <f>IF(C24="","",IFERROR(H24-G24+1,0))</f>
        <v/>
      </c>
      <c r="Q24" s="20">
        <f>IF(C24="","",IFERROR(IF(F24="Terminée",0,MAX(0,H24-TODAY())),0))</f>
        <v/>
      </c>
      <c r="R24" s="20">
        <f>IF(C24="","",IFERROR(IF(F24="Terminée",MAX(0,J24-H24),MAX(0,TODAY()-H24)),0))</f>
        <v/>
      </c>
      <c r="S24" s="21">
        <f>IF(C24="","",IFERROR(IF(TODAY()&lt;G24,0,IF(TODAY()&gt;=H24,1,(TODAY()-G24+1)/(H24-G24+1))),0))</f>
        <v/>
      </c>
      <c r="T24" s="21">
        <f>IF(C24="","",IFERROR(K24-S24,0))</f>
        <v/>
      </c>
      <c r="U24" s="7">
        <f>IF(C24="","",IFERROR(IF(F24="Annulée","Annulée",IF(F24="Terminée",IF(R24&gt;0,"Terminée en retard","Terminée"),IF(R24&gt;0,"En retard",IF(Q24&lt;='Paramètres'!$E$5,"À surveiller","Conforme")))),"À vérifier"))</f>
        <v/>
      </c>
      <c r="V24" s="7">
        <f>IF(C24="","",IFERROR(IF(OR(C24="",D24="",F24="",G24="",H24=""),"Information manquante",IF(H24&lt;G24,"Dates à corriger",IF(AND(F24="Terminée",J24=""),"Fin réelle manquante",IF(AND(F24&lt;&gt;"Terminée",J24&lt;&gt;""),"Statut à corriger",IF(K24&gt;1,"Avancement invalide","OK"))))),"À vérifier"))</f>
        <v/>
      </c>
      <c r="W24" s="22">
        <f>IF(C24="","",IFERROR(IF(AND(W$7&lt;=$H24,W$7+6&gt;=$G24),1,""),""))</f>
        <v/>
      </c>
      <c r="X24" s="22">
        <f>IF(C24="","",IFERROR(IF(AND(X$7&lt;=$H24,X$7+6&gt;=$G24),1,""),""))</f>
        <v/>
      </c>
      <c r="Y24" s="22">
        <f>IF(C24="","",IFERROR(IF(AND(Y$7&lt;=$H24,Y$7+6&gt;=$G24),1,""),""))</f>
        <v/>
      </c>
      <c r="Z24" s="22">
        <f>IF(C24="","",IFERROR(IF(AND(Z$7&lt;=$H24,Z$7+6&gt;=$G24),1,""),""))</f>
        <v/>
      </c>
      <c r="AA24" s="22">
        <f>IF(C24="","",IFERROR(IF(AND(AA$7&lt;=$H24,AA$7+6&gt;=$G24),1,""),""))</f>
        <v/>
      </c>
      <c r="AB24" s="22">
        <f>IF(C24="","",IFERROR(IF(AND(AB$7&lt;=$H24,AB$7+6&gt;=$G24),1,""),""))</f>
        <v/>
      </c>
      <c r="AC24" s="22">
        <f>IF(C24="","",IFERROR(IF(AND(AC$7&lt;=$H24,AC$7+6&gt;=$G24),1,""),""))</f>
        <v/>
      </c>
      <c r="AD24" s="22">
        <f>IF(C24="","",IFERROR(IF(AND(AD$7&lt;=$H24,AD$7+6&gt;=$G24),1,""),""))</f>
        <v/>
      </c>
      <c r="AE24" s="22">
        <f>IF(C24="","",IFERROR(IF(AND(AE$7&lt;=$H24,AE$7+6&gt;=$G24),1,""),""))</f>
        <v/>
      </c>
      <c r="AF24" s="22">
        <f>IF(C24="","",IFERROR(IF(AND(AF$7&lt;=$H24,AF$7+6&gt;=$G24),1,""),""))</f>
        <v/>
      </c>
    </row>
    <row r="25" ht="32" customHeight="1">
      <c r="A25" s="15" t="n"/>
      <c r="B25" s="3" t="n"/>
      <c r="C25" s="3" t="n"/>
      <c r="D25" s="3" t="n"/>
      <c r="E25" s="3" t="n"/>
      <c r="F25" s="3" t="n"/>
      <c r="G25" s="16" t="n"/>
      <c r="H25" s="16" t="n"/>
      <c r="I25" s="16" t="n"/>
      <c r="J25" s="16" t="n"/>
      <c r="K25" s="17" t="n"/>
      <c r="L25" s="18" t="n"/>
      <c r="M25" s="18" t="n"/>
      <c r="N25" s="19" t="n"/>
      <c r="O25" s="19" t="n"/>
      <c r="P25" s="20">
        <f>IF(C25="","",IFERROR(H25-G25+1,0))</f>
        <v/>
      </c>
      <c r="Q25" s="20">
        <f>IF(C25="","",IFERROR(IF(F25="Terminée",0,MAX(0,H25-TODAY())),0))</f>
        <v/>
      </c>
      <c r="R25" s="20">
        <f>IF(C25="","",IFERROR(IF(F25="Terminée",MAX(0,J25-H25),MAX(0,TODAY()-H25)),0))</f>
        <v/>
      </c>
      <c r="S25" s="21">
        <f>IF(C25="","",IFERROR(IF(TODAY()&lt;G25,0,IF(TODAY()&gt;=H25,1,(TODAY()-G25+1)/(H25-G25+1))),0))</f>
        <v/>
      </c>
      <c r="T25" s="21">
        <f>IF(C25="","",IFERROR(K25-S25,0))</f>
        <v/>
      </c>
      <c r="U25" s="7">
        <f>IF(C25="","",IFERROR(IF(F25="Annulée","Annulée",IF(F25="Terminée",IF(R25&gt;0,"Terminée en retard","Terminée"),IF(R25&gt;0,"En retard",IF(Q25&lt;='Paramètres'!$E$5,"À surveiller","Conforme")))),"À vérifier"))</f>
        <v/>
      </c>
      <c r="V25" s="7">
        <f>IF(C25="","",IFERROR(IF(OR(C25="",D25="",F25="",G25="",H25=""),"Information manquante",IF(H25&lt;G25,"Dates à corriger",IF(AND(F25="Terminée",J25=""),"Fin réelle manquante",IF(AND(F25&lt;&gt;"Terminée",J25&lt;&gt;""),"Statut à corriger",IF(K25&gt;1,"Avancement invalide","OK"))))),"À vérifier"))</f>
        <v/>
      </c>
      <c r="W25" s="23">
        <f>IF(C25="","",IFERROR(IF(AND(W$7&lt;=$H25,W$7+6&gt;=$G25),1,""),""))</f>
        <v/>
      </c>
      <c r="X25" s="23">
        <f>IF(C25="","",IFERROR(IF(AND(X$7&lt;=$H25,X$7+6&gt;=$G25),1,""),""))</f>
        <v/>
      </c>
      <c r="Y25" s="23">
        <f>IF(C25="","",IFERROR(IF(AND(Y$7&lt;=$H25,Y$7+6&gt;=$G25),1,""),""))</f>
        <v/>
      </c>
      <c r="Z25" s="23">
        <f>IF(C25="","",IFERROR(IF(AND(Z$7&lt;=$H25,Z$7+6&gt;=$G25),1,""),""))</f>
        <v/>
      </c>
      <c r="AA25" s="23">
        <f>IF(C25="","",IFERROR(IF(AND(AA$7&lt;=$H25,AA$7+6&gt;=$G25),1,""),""))</f>
        <v/>
      </c>
      <c r="AB25" s="23">
        <f>IF(C25="","",IFERROR(IF(AND(AB$7&lt;=$H25,AB$7+6&gt;=$G25),1,""),""))</f>
        <v/>
      </c>
      <c r="AC25" s="23">
        <f>IF(C25="","",IFERROR(IF(AND(AC$7&lt;=$H25,AC$7+6&gt;=$G25),1,""),""))</f>
        <v/>
      </c>
      <c r="AD25" s="23">
        <f>IF(C25="","",IFERROR(IF(AND(AD$7&lt;=$H25,AD$7+6&gt;=$G25),1,""),""))</f>
        <v/>
      </c>
      <c r="AE25" s="23">
        <f>IF(C25="","",IFERROR(IF(AND(AE$7&lt;=$H25,AE$7+6&gt;=$G25),1,""),""))</f>
        <v/>
      </c>
      <c r="AF25" s="23">
        <f>IF(C25="","",IFERROR(IF(AND(AF$7&lt;=$H25,AF$7+6&gt;=$G25),1,""),""))</f>
        <v/>
      </c>
    </row>
    <row r="26" ht="32" customHeight="1">
      <c r="A26" s="15" t="n"/>
      <c r="B26" s="3" t="n"/>
      <c r="C26" s="3" t="n"/>
      <c r="D26" s="3" t="n"/>
      <c r="E26" s="3" t="n"/>
      <c r="F26" s="3" t="n"/>
      <c r="G26" s="16" t="n"/>
      <c r="H26" s="16" t="n"/>
      <c r="I26" s="16" t="n"/>
      <c r="J26" s="16" t="n"/>
      <c r="K26" s="17" t="n"/>
      <c r="L26" s="18" t="n"/>
      <c r="M26" s="18" t="n"/>
      <c r="N26" s="19" t="n"/>
      <c r="O26" s="19" t="n"/>
      <c r="P26" s="20">
        <f>IF(C26="","",IFERROR(H26-G26+1,0))</f>
        <v/>
      </c>
      <c r="Q26" s="20">
        <f>IF(C26="","",IFERROR(IF(F26="Terminée",0,MAX(0,H26-TODAY())),0))</f>
        <v/>
      </c>
      <c r="R26" s="20">
        <f>IF(C26="","",IFERROR(IF(F26="Terminée",MAX(0,J26-H26),MAX(0,TODAY()-H26)),0))</f>
        <v/>
      </c>
      <c r="S26" s="21">
        <f>IF(C26="","",IFERROR(IF(TODAY()&lt;G26,0,IF(TODAY()&gt;=H26,1,(TODAY()-G26+1)/(H26-G26+1))),0))</f>
        <v/>
      </c>
      <c r="T26" s="21">
        <f>IF(C26="","",IFERROR(K26-S26,0))</f>
        <v/>
      </c>
      <c r="U26" s="7">
        <f>IF(C26="","",IFERROR(IF(F26="Annulée","Annulée",IF(F26="Terminée",IF(R26&gt;0,"Terminée en retard","Terminée"),IF(R26&gt;0,"En retard",IF(Q26&lt;='Paramètres'!$E$5,"À surveiller","Conforme")))),"À vérifier"))</f>
        <v/>
      </c>
      <c r="V26" s="7">
        <f>IF(C26="","",IFERROR(IF(OR(C26="",D26="",F26="",G26="",H26=""),"Information manquante",IF(H26&lt;G26,"Dates à corriger",IF(AND(F26="Terminée",J26=""),"Fin réelle manquante",IF(AND(F26&lt;&gt;"Terminée",J26&lt;&gt;""),"Statut à corriger",IF(K26&gt;1,"Avancement invalide","OK"))))),"À vérifier"))</f>
        <v/>
      </c>
      <c r="W26" s="22">
        <f>IF(C26="","",IFERROR(IF(AND(W$7&lt;=$H26,W$7+6&gt;=$G26),1,""),""))</f>
        <v/>
      </c>
      <c r="X26" s="22">
        <f>IF(C26="","",IFERROR(IF(AND(X$7&lt;=$H26,X$7+6&gt;=$G26),1,""),""))</f>
        <v/>
      </c>
      <c r="Y26" s="22">
        <f>IF(C26="","",IFERROR(IF(AND(Y$7&lt;=$H26,Y$7+6&gt;=$G26),1,""),""))</f>
        <v/>
      </c>
      <c r="Z26" s="22">
        <f>IF(C26="","",IFERROR(IF(AND(Z$7&lt;=$H26,Z$7+6&gt;=$G26),1,""),""))</f>
        <v/>
      </c>
      <c r="AA26" s="22">
        <f>IF(C26="","",IFERROR(IF(AND(AA$7&lt;=$H26,AA$7+6&gt;=$G26),1,""),""))</f>
        <v/>
      </c>
      <c r="AB26" s="22">
        <f>IF(C26="","",IFERROR(IF(AND(AB$7&lt;=$H26,AB$7+6&gt;=$G26),1,""),""))</f>
        <v/>
      </c>
      <c r="AC26" s="22">
        <f>IF(C26="","",IFERROR(IF(AND(AC$7&lt;=$H26,AC$7+6&gt;=$G26),1,""),""))</f>
        <v/>
      </c>
      <c r="AD26" s="22">
        <f>IF(C26="","",IFERROR(IF(AND(AD$7&lt;=$H26,AD$7+6&gt;=$G26),1,""),""))</f>
        <v/>
      </c>
      <c r="AE26" s="22">
        <f>IF(C26="","",IFERROR(IF(AND(AE$7&lt;=$H26,AE$7+6&gt;=$G26),1,""),""))</f>
        <v/>
      </c>
      <c r="AF26" s="22">
        <f>IF(C26="","",IFERROR(IF(AND(AF$7&lt;=$H26,AF$7+6&gt;=$G26),1,""),""))</f>
        <v/>
      </c>
    </row>
    <row r="27" ht="32" customHeight="1">
      <c r="A27" s="15" t="n"/>
      <c r="B27" s="3" t="n"/>
      <c r="C27" s="3" t="n"/>
      <c r="D27" s="3" t="n"/>
      <c r="E27" s="3" t="n"/>
      <c r="F27" s="3" t="n"/>
      <c r="G27" s="16" t="n"/>
      <c r="H27" s="16" t="n"/>
      <c r="I27" s="16" t="n"/>
      <c r="J27" s="16" t="n"/>
      <c r="K27" s="17" t="n"/>
      <c r="L27" s="18" t="n"/>
      <c r="M27" s="18" t="n"/>
      <c r="N27" s="19" t="n"/>
      <c r="O27" s="19" t="n"/>
      <c r="P27" s="20">
        <f>IF(C27="","",IFERROR(H27-G27+1,0))</f>
        <v/>
      </c>
      <c r="Q27" s="20">
        <f>IF(C27="","",IFERROR(IF(F27="Terminée",0,MAX(0,H27-TODAY())),0))</f>
        <v/>
      </c>
      <c r="R27" s="20">
        <f>IF(C27="","",IFERROR(IF(F27="Terminée",MAX(0,J27-H27),MAX(0,TODAY()-H27)),0))</f>
        <v/>
      </c>
      <c r="S27" s="21">
        <f>IF(C27="","",IFERROR(IF(TODAY()&lt;G27,0,IF(TODAY()&gt;=H27,1,(TODAY()-G27+1)/(H27-G27+1))),0))</f>
        <v/>
      </c>
      <c r="T27" s="21">
        <f>IF(C27="","",IFERROR(K27-S27,0))</f>
        <v/>
      </c>
      <c r="U27" s="7">
        <f>IF(C27="","",IFERROR(IF(F27="Annulée","Annulée",IF(F27="Terminée",IF(R27&gt;0,"Terminée en retard","Terminée"),IF(R27&gt;0,"En retard",IF(Q27&lt;='Paramètres'!$E$5,"À surveiller","Conforme")))),"À vérifier"))</f>
        <v/>
      </c>
      <c r="V27" s="7">
        <f>IF(C27="","",IFERROR(IF(OR(C27="",D27="",F27="",G27="",H27=""),"Information manquante",IF(H27&lt;G27,"Dates à corriger",IF(AND(F27="Terminée",J27=""),"Fin réelle manquante",IF(AND(F27&lt;&gt;"Terminée",J27&lt;&gt;""),"Statut à corriger",IF(K27&gt;1,"Avancement invalide","OK"))))),"À vérifier"))</f>
        <v/>
      </c>
      <c r="W27" s="23">
        <f>IF(C27="","",IFERROR(IF(AND(W$7&lt;=$H27,W$7+6&gt;=$G27),1,""),""))</f>
        <v/>
      </c>
      <c r="X27" s="23">
        <f>IF(C27="","",IFERROR(IF(AND(X$7&lt;=$H27,X$7+6&gt;=$G27),1,""),""))</f>
        <v/>
      </c>
      <c r="Y27" s="23">
        <f>IF(C27="","",IFERROR(IF(AND(Y$7&lt;=$H27,Y$7+6&gt;=$G27),1,""),""))</f>
        <v/>
      </c>
      <c r="Z27" s="23">
        <f>IF(C27="","",IFERROR(IF(AND(Z$7&lt;=$H27,Z$7+6&gt;=$G27),1,""),""))</f>
        <v/>
      </c>
      <c r="AA27" s="23">
        <f>IF(C27="","",IFERROR(IF(AND(AA$7&lt;=$H27,AA$7+6&gt;=$G27),1,""),""))</f>
        <v/>
      </c>
      <c r="AB27" s="23">
        <f>IF(C27="","",IFERROR(IF(AND(AB$7&lt;=$H27,AB$7+6&gt;=$G27),1,""),""))</f>
        <v/>
      </c>
      <c r="AC27" s="23">
        <f>IF(C27="","",IFERROR(IF(AND(AC$7&lt;=$H27,AC$7+6&gt;=$G27),1,""),""))</f>
        <v/>
      </c>
      <c r="AD27" s="23">
        <f>IF(C27="","",IFERROR(IF(AND(AD$7&lt;=$H27,AD$7+6&gt;=$G27),1,""),""))</f>
        <v/>
      </c>
      <c r="AE27" s="23">
        <f>IF(C27="","",IFERROR(IF(AND(AE$7&lt;=$H27,AE$7+6&gt;=$G27),1,""),""))</f>
        <v/>
      </c>
      <c r="AF27" s="23">
        <f>IF(C27="","",IFERROR(IF(AND(AF$7&lt;=$H27,AF$7+6&gt;=$G27),1,""),""))</f>
        <v/>
      </c>
    </row>
    <row r="28" ht="32" customHeight="1">
      <c r="A28" s="15" t="n"/>
      <c r="B28" s="3" t="n"/>
      <c r="C28" s="3" t="n"/>
      <c r="D28" s="3" t="n"/>
      <c r="E28" s="3" t="n"/>
      <c r="F28" s="3" t="n"/>
      <c r="G28" s="16" t="n"/>
      <c r="H28" s="16" t="n"/>
      <c r="I28" s="16" t="n"/>
      <c r="J28" s="16" t="n"/>
      <c r="K28" s="17" t="n"/>
      <c r="L28" s="18" t="n"/>
      <c r="M28" s="18" t="n"/>
      <c r="N28" s="19" t="n"/>
      <c r="O28" s="19" t="n"/>
      <c r="P28" s="20">
        <f>IF(C28="","",IFERROR(H28-G28+1,0))</f>
        <v/>
      </c>
      <c r="Q28" s="20">
        <f>IF(C28="","",IFERROR(IF(F28="Terminée",0,MAX(0,H28-TODAY())),0))</f>
        <v/>
      </c>
      <c r="R28" s="20">
        <f>IF(C28="","",IFERROR(IF(F28="Terminée",MAX(0,J28-H28),MAX(0,TODAY()-H28)),0))</f>
        <v/>
      </c>
      <c r="S28" s="21">
        <f>IF(C28="","",IFERROR(IF(TODAY()&lt;G28,0,IF(TODAY()&gt;=H28,1,(TODAY()-G28+1)/(H28-G28+1))),0))</f>
        <v/>
      </c>
      <c r="T28" s="21">
        <f>IF(C28="","",IFERROR(K28-S28,0))</f>
        <v/>
      </c>
      <c r="U28" s="7">
        <f>IF(C28="","",IFERROR(IF(F28="Annulée","Annulée",IF(F28="Terminée",IF(R28&gt;0,"Terminée en retard","Terminée"),IF(R28&gt;0,"En retard",IF(Q28&lt;='Paramètres'!$E$5,"À surveiller","Conforme")))),"À vérifier"))</f>
        <v/>
      </c>
      <c r="V28" s="7">
        <f>IF(C28="","",IFERROR(IF(OR(C28="",D28="",F28="",G28="",H28=""),"Information manquante",IF(H28&lt;G28,"Dates à corriger",IF(AND(F28="Terminée",J28=""),"Fin réelle manquante",IF(AND(F28&lt;&gt;"Terminée",J28&lt;&gt;""),"Statut à corriger",IF(K28&gt;1,"Avancement invalide","OK"))))),"À vérifier"))</f>
        <v/>
      </c>
      <c r="W28" s="22">
        <f>IF(C28="","",IFERROR(IF(AND(W$7&lt;=$H28,W$7+6&gt;=$G28),1,""),""))</f>
        <v/>
      </c>
      <c r="X28" s="22">
        <f>IF(C28="","",IFERROR(IF(AND(X$7&lt;=$H28,X$7+6&gt;=$G28),1,""),""))</f>
        <v/>
      </c>
      <c r="Y28" s="22">
        <f>IF(C28="","",IFERROR(IF(AND(Y$7&lt;=$H28,Y$7+6&gt;=$G28),1,""),""))</f>
        <v/>
      </c>
      <c r="Z28" s="22">
        <f>IF(C28="","",IFERROR(IF(AND(Z$7&lt;=$H28,Z$7+6&gt;=$G28),1,""),""))</f>
        <v/>
      </c>
      <c r="AA28" s="22">
        <f>IF(C28="","",IFERROR(IF(AND(AA$7&lt;=$H28,AA$7+6&gt;=$G28),1,""),""))</f>
        <v/>
      </c>
      <c r="AB28" s="22">
        <f>IF(C28="","",IFERROR(IF(AND(AB$7&lt;=$H28,AB$7+6&gt;=$G28),1,""),""))</f>
        <v/>
      </c>
      <c r="AC28" s="22">
        <f>IF(C28="","",IFERROR(IF(AND(AC$7&lt;=$H28,AC$7+6&gt;=$G28),1,""),""))</f>
        <v/>
      </c>
      <c r="AD28" s="22">
        <f>IF(C28="","",IFERROR(IF(AND(AD$7&lt;=$H28,AD$7+6&gt;=$G28),1,""),""))</f>
        <v/>
      </c>
      <c r="AE28" s="22">
        <f>IF(C28="","",IFERROR(IF(AND(AE$7&lt;=$H28,AE$7+6&gt;=$G28),1,""),""))</f>
        <v/>
      </c>
      <c r="AF28" s="22">
        <f>IF(C28="","",IFERROR(IF(AND(AF$7&lt;=$H28,AF$7+6&gt;=$G28),1,""),""))</f>
        <v/>
      </c>
    </row>
    <row r="29" ht="32" customHeight="1">
      <c r="A29" s="15" t="n"/>
      <c r="B29" s="3" t="n"/>
      <c r="C29" s="3" t="n"/>
      <c r="D29" s="3" t="n"/>
      <c r="E29" s="3" t="n"/>
      <c r="F29" s="3" t="n"/>
      <c r="G29" s="16" t="n"/>
      <c r="H29" s="16" t="n"/>
      <c r="I29" s="16" t="n"/>
      <c r="J29" s="16" t="n"/>
      <c r="K29" s="17" t="n"/>
      <c r="L29" s="18" t="n"/>
      <c r="M29" s="18" t="n"/>
      <c r="N29" s="19" t="n"/>
      <c r="O29" s="19" t="n"/>
      <c r="P29" s="20">
        <f>IF(C29="","",IFERROR(H29-G29+1,0))</f>
        <v/>
      </c>
      <c r="Q29" s="20">
        <f>IF(C29="","",IFERROR(IF(F29="Terminée",0,MAX(0,H29-TODAY())),0))</f>
        <v/>
      </c>
      <c r="R29" s="20">
        <f>IF(C29="","",IFERROR(IF(F29="Terminée",MAX(0,J29-H29),MAX(0,TODAY()-H29)),0))</f>
        <v/>
      </c>
      <c r="S29" s="21">
        <f>IF(C29="","",IFERROR(IF(TODAY()&lt;G29,0,IF(TODAY()&gt;=H29,1,(TODAY()-G29+1)/(H29-G29+1))),0))</f>
        <v/>
      </c>
      <c r="T29" s="21">
        <f>IF(C29="","",IFERROR(K29-S29,0))</f>
        <v/>
      </c>
      <c r="U29" s="7">
        <f>IF(C29="","",IFERROR(IF(F29="Annulée","Annulée",IF(F29="Terminée",IF(R29&gt;0,"Terminée en retard","Terminée"),IF(R29&gt;0,"En retard",IF(Q29&lt;='Paramètres'!$E$5,"À surveiller","Conforme")))),"À vérifier"))</f>
        <v/>
      </c>
      <c r="V29" s="7">
        <f>IF(C29="","",IFERROR(IF(OR(C29="",D29="",F29="",G29="",H29=""),"Information manquante",IF(H29&lt;G29,"Dates à corriger",IF(AND(F29="Terminée",J29=""),"Fin réelle manquante",IF(AND(F29&lt;&gt;"Terminée",J29&lt;&gt;""),"Statut à corriger",IF(K29&gt;1,"Avancement invalide","OK"))))),"À vérifier"))</f>
        <v/>
      </c>
      <c r="W29" s="23">
        <f>IF(C29="","",IFERROR(IF(AND(W$7&lt;=$H29,W$7+6&gt;=$G29),1,""),""))</f>
        <v/>
      </c>
      <c r="X29" s="23">
        <f>IF(C29="","",IFERROR(IF(AND(X$7&lt;=$H29,X$7+6&gt;=$G29),1,""),""))</f>
        <v/>
      </c>
      <c r="Y29" s="23">
        <f>IF(C29="","",IFERROR(IF(AND(Y$7&lt;=$H29,Y$7+6&gt;=$G29),1,""),""))</f>
        <v/>
      </c>
      <c r="Z29" s="23">
        <f>IF(C29="","",IFERROR(IF(AND(Z$7&lt;=$H29,Z$7+6&gt;=$G29),1,""),""))</f>
        <v/>
      </c>
      <c r="AA29" s="23">
        <f>IF(C29="","",IFERROR(IF(AND(AA$7&lt;=$H29,AA$7+6&gt;=$G29),1,""),""))</f>
        <v/>
      </c>
      <c r="AB29" s="23">
        <f>IF(C29="","",IFERROR(IF(AND(AB$7&lt;=$H29,AB$7+6&gt;=$G29),1,""),""))</f>
        <v/>
      </c>
      <c r="AC29" s="23">
        <f>IF(C29="","",IFERROR(IF(AND(AC$7&lt;=$H29,AC$7+6&gt;=$G29),1,""),""))</f>
        <v/>
      </c>
      <c r="AD29" s="23">
        <f>IF(C29="","",IFERROR(IF(AND(AD$7&lt;=$H29,AD$7+6&gt;=$G29),1,""),""))</f>
        <v/>
      </c>
      <c r="AE29" s="23">
        <f>IF(C29="","",IFERROR(IF(AND(AE$7&lt;=$H29,AE$7+6&gt;=$G29),1,""),""))</f>
        <v/>
      </c>
      <c r="AF29" s="23">
        <f>IF(C29="","",IFERROR(IF(AND(AF$7&lt;=$H29,AF$7+6&gt;=$G29),1,""),""))</f>
        <v/>
      </c>
    </row>
    <row r="30" ht="32" customHeight="1">
      <c r="A30" s="15" t="n"/>
      <c r="B30" s="3" t="n"/>
      <c r="C30" s="3" t="n"/>
      <c r="D30" s="3" t="n"/>
      <c r="E30" s="3" t="n"/>
      <c r="F30" s="3" t="n"/>
      <c r="G30" s="16" t="n"/>
      <c r="H30" s="16" t="n"/>
      <c r="I30" s="16" t="n"/>
      <c r="J30" s="16" t="n"/>
      <c r="K30" s="17" t="n"/>
      <c r="L30" s="18" t="n"/>
      <c r="M30" s="18" t="n"/>
      <c r="N30" s="19" t="n"/>
      <c r="O30" s="19" t="n"/>
      <c r="P30" s="20">
        <f>IF(C30="","",IFERROR(H30-G30+1,0))</f>
        <v/>
      </c>
      <c r="Q30" s="20">
        <f>IF(C30="","",IFERROR(IF(F30="Terminée",0,MAX(0,H30-TODAY())),0))</f>
        <v/>
      </c>
      <c r="R30" s="20">
        <f>IF(C30="","",IFERROR(IF(F30="Terminée",MAX(0,J30-H30),MAX(0,TODAY()-H30)),0))</f>
        <v/>
      </c>
      <c r="S30" s="21">
        <f>IF(C30="","",IFERROR(IF(TODAY()&lt;G30,0,IF(TODAY()&gt;=H30,1,(TODAY()-G30+1)/(H30-G30+1))),0))</f>
        <v/>
      </c>
      <c r="T30" s="21">
        <f>IF(C30="","",IFERROR(K30-S30,0))</f>
        <v/>
      </c>
      <c r="U30" s="7">
        <f>IF(C30="","",IFERROR(IF(F30="Annulée","Annulée",IF(F30="Terminée",IF(R30&gt;0,"Terminée en retard","Terminée"),IF(R30&gt;0,"En retard",IF(Q30&lt;='Paramètres'!$E$5,"À surveiller","Conforme")))),"À vérifier"))</f>
        <v/>
      </c>
      <c r="V30" s="7">
        <f>IF(C30="","",IFERROR(IF(OR(C30="",D30="",F30="",G30="",H30=""),"Information manquante",IF(H30&lt;G30,"Dates à corriger",IF(AND(F30="Terminée",J30=""),"Fin réelle manquante",IF(AND(F30&lt;&gt;"Terminée",J30&lt;&gt;""),"Statut à corriger",IF(K30&gt;1,"Avancement invalide","OK"))))),"À vérifier"))</f>
        <v/>
      </c>
      <c r="W30" s="22">
        <f>IF(C30="","",IFERROR(IF(AND(W$7&lt;=$H30,W$7+6&gt;=$G30),1,""),""))</f>
        <v/>
      </c>
      <c r="X30" s="22">
        <f>IF(C30="","",IFERROR(IF(AND(X$7&lt;=$H30,X$7+6&gt;=$G30),1,""),""))</f>
        <v/>
      </c>
      <c r="Y30" s="22">
        <f>IF(C30="","",IFERROR(IF(AND(Y$7&lt;=$H30,Y$7+6&gt;=$G30),1,""),""))</f>
        <v/>
      </c>
      <c r="Z30" s="22">
        <f>IF(C30="","",IFERROR(IF(AND(Z$7&lt;=$H30,Z$7+6&gt;=$G30),1,""),""))</f>
        <v/>
      </c>
      <c r="AA30" s="22">
        <f>IF(C30="","",IFERROR(IF(AND(AA$7&lt;=$H30,AA$7+6&gt;=$G30),1,""),""))</f>
        <v/>
      </c>
      <c r="AB30" s="22">
        <f>IF(C30="","",IFERROR(IF(AND(AB$7&lt;=$H30,AB$7+6&gt;=$G30),1,""),""))</f>
        <v/>
      </c>
      <c r="AC30" s="22">
        <f>IF(C30="","",IFERROR(IF(AND(AC$7&lt;=$H30,AC$7+6&gt;=$G30),1,""),""))</f>
        <v/>
      </c>
      <c r="AD30" s="22">
        <f>IF(C30="","",IFERROR(IF(AND(AD$7&lt;=$H30,AD$7+6&gt;=$G30),1,""),""))</f>
        <v/>
      </c>
      <c r="AE30" s="22">
        <f>IF(C30="","",IFERROR(IF(AND(AE$7&lt;=$H30,AE$7+6&gt;=$G30),1,""),""))</f>
        <v/>
      </c>
      <c r="AF30" s="22">
        <f>IF(C30="","",IFERROR(IF(AND(AF$7&lt;=$H30,AF$7+6&gt;=$G30),1,""),""))</f>
        <v/>
      </c>
    </row>
    <row r="31" ht="32" customHeight="1">
      <c r="A31" s="15" t="n"/>
      <c r="B31" s="3" t="n"/>
      <c r="C31" s="3" t="n"/>
      <c r="D31" s="3" t="n"/>
      <c r="E31" s="3" t="n"/>
      <c r="F31" s="3" t="n"/>
      <c r="G31" s="16" t="n"/>
      <c r="H31" s="16" t="n"/>
      <c r="I31" s="16" t="n"/>
      <c r="J31" s="16" t="n"/>
      <c r="K31" s="17" t="n"/>
      <c r="L31" s="18" t="n"/>
      <c r="M31" s="18" t="n"/>
      <c r="N31" s="19" t="n"/>
      <c r="O31" s="19" t="n"/>
      <c r="P31" s="20">
        <f>IF(C31="","",IFERROR(H31-G31+1,0))</f>
        <v/>
      </c>
      <c r="Q31" s="20">
        <f>IF(C31="","",IFERROR(IF(F31="Terminée",0,MAX(0,H31-TODAY())),0))</f>
        <v/>
      </c>
      <c r="R31" s="20">
        <f>IF(C31="","",IFERROR(IF(F31="Terminée",MAX(0,J31-H31),MAX(0,TODAY()-H31)),0))</f>
        <v/>
      </c>
      <c r="S31" s="21">
        <f>IF(C31="","",IFERROR(IF(TODAY()&lt;G31,0,IF(TODAY()&gt;=H31,1,(TODAY()-G31+1)/(H31-G31+1))),0))</f>
        <v/>
      </c>
      <c r="T31" s="21">
        <f>IF(C31="","",IFERROR(K31-S31,0))</f>
        <v/>
      </c>
      <c r="U31" s="7">
        <f>IF(C31="","",IFERROR(IF(F31="Annulée","Annulée",IF(F31="Terminée",IF(R31&gt;0,"Terminée en retard","Terminée"),IF(R31&gt;0,"En retard",IF(Q31&lt;='Paramètres'!$E$5,"À surveiller","Conforme")))),"À vérifier"))</f>
        <v/>
      </c>
      <c r="V31" s="7">
        <f>IF(C31="","",IFERROR(IF(OR(C31="",D31="",F31="",G31="",H31=""),"Information manquante",IF(H31&lt;G31,"Dates à corriger",IF(AND(F31="Terminée",J31=""),"Fin réelle manquante",IF(AND(F31&lt;&gt;"Terminée",J31&lt;&gt;""),"Statut à corriger",IF(K31&gt;1,"Avancement invalide","OK"))))),"À vérifier"))</f>
        <v/>
      </c>
      <c r="W31" s="23">
        <f>IF(C31="","",IFERROR(IF(AND(W$7&lt;=$H31,W$7+6&gt;=$G31),1,""),""))</f>
        <v/>
      </c>
      <c r="X31" s="23">
        <f>IF(C31="","",IFERROR(IF(AND(X$7&lt;=$H31,X$7+6&gt;=$G31),1,""),""))</f>
        <v/>
      </c>
      <c r="Y31" s="23">
        <f>IF(C31="","",IFERROR(IF(AND(Y$7&lt;=$H31,Y$7+6&gt;=$G31),1,""),""))</f>
        <v/>
      </c>
      <c r="Z31" s="23">
        <f>IF(C31="","",IFERROR(IF(AND(Z$7&lt;=$H31,Z$7+6&gt;=$G31),1,""),""))</f>
        <v/>
      </c>
      <c r="AA31" s="23">
        <f>IF(C31="","",IFERROR(IF(AND(AA$7&lt;=$H31,AA$7+6&gt;=$G31),1,""),""))</f>
        <v/>
      </c>
      <c r="AB31" s="23">
        <f>IF(C31="","",IFERROR(IF(AND(AB$7&lt;=$H31,AB$7+6&gt;=$G31),1,""),""))</f>
        <v/>
      </c>
      <c r="AC31" s="23">
        <f>IF(C31="","",IFERROR(IF(AND(AC$7&lt;=$H31,AC$7+6&gt;=$G31),1,""),""))</f>
        <v/>
      </c>
      <c r="AD31" s="23">
        <f>IF(C31="","",IFERROR(IF(AND(AD$7&lt;=$H31,AD$7+6&gt;=$G31),1,""),""))</f>
        <v/>
      </c>
      <c r="AE31" s="23">
        <f>IF(C31="","",IFERROR(IF(AND(AE$7&lt;=$H31,AE$7+6&gt;=$G31),1,""),""))</f>
        <v/>
      </c>
      <c r="AF31" s="23">
        <f>IF(C31="","",IFERROR(IF(AND(AF$7&lt;=$H31,AF$7+6&gt;=$G31),1,""),""))</f>
        <v/>
      </c>
    </row>
    <row r="32" ht="32" customHeight="1">
      <c r="A32" s="15" t="n"/>
      <c r="B32" s="3" t="n"/>
      <c r="C32" s="3" t="n"/>
      <c r="D32" s="3" t="n"/>
      <c r="E32" s="3" t="n"/>
      <c r="F32" s="3" t="n"/>
      <c r="G32" s="16" t="n"/>
      <c r="H32" s="16" t="n"/>
      <c r="I32" s="16" t="n"/>
      <c r="J32" s="16" t="n"/>
      <c r="K32" s="17" t="n"/>
      <c r="L32" s="18" t="n"/>
      <c r="M32" s="18" t="n"/>
      <c r="N32" s="19" t="n"/>
      <c r="O32" s="19" t="n"/>
      <c r="P32" s="20">
        <f>IF(C32="","",IFERROR(H32-G32+1,0))</f>
        <v/>
      </c>
      <c r="Q32" s="20">
        <f>IF(C32="","",IFERROR(IF(F32="Terminée",0,MAX(0,H32-TODAY())),0))</f>
        <v/>
      </c>
      <c r="R32" s="20">
        <f>IF(C32="","",IFERROR(IF(F32="Terminée",MAX(0,J32-H32),MAX(0,TODAY()-H32)),0))</f>
        <v/>
      </c>
      <c r="S32" s="21">
        <f>IF(C32="","",IFERROR(IF(TODAY()&lt;G32,0,IF(TODAY()&gt;=H32,1,(TODAY()-G32+1)/(H32-G32+1))),0))</f>
        <v/>
      </c>
      <c r="T32" s="21">
        <f>IF(C32="","",IFERROR(K32-S32,0))</f>
        <v/>
      </c>
      <c r="U32" s="7">
        <f>IF(C32="","",IFERROR(IF(F32="Annulée","Annulée",IF(F32="Terminée",IF(R32&gt;0,"Terminée en retard","Terminée"),IF(R32&gt;0,"En retard",IF(Q32&lt;='Paramètres'!$E$5,"À surveiller","Conforme")))),"À vérifier"))</f>
        <v/>
      </c>
      <c r="V32" s="7">
        <f>IF(C32="","",IFERROR(IF(OR(C32="",D32="",F32="",G32="",H32=""),"Information manquante",IF(H32&lt;G32,"Dates à corriger",IF(AND(F32="Terminée",J32=""),"Fin réelle manquante",IF(AND(F32&lt;&gt;"Terminée",J32&lt;&gt;""),"Statut à corriger",IF(K32&gt;1,"Avancement invalide","OK"))))),"À vérifier"))</f>
        <v/>
      </c>
      <c r="W32" s="22">
        <f>IF(C32="","",IFERROR(IF(AND(W$7&lt;=$H32,W$7+6&gt;=$G32),1,""),""))</f>
        <v/>
      </c>
      <c r="X32" s="22">
        <f>IF(C32="","",IFERROR(IF(AND(X$7&lt;=$H32,X$7+6&gt;=$G32),1,""),""))</f>
        <v/>
      </c>
      <c r="Y32" s="22">
        <f>IF(C32="","",IFERROR(IF(AND(Y$7&lt;=$H32,Y$7+6&gt;=$G32),1,""),""))</f>
        <v/>
      </c>
      <c r="Z32" s="22">
        <f>IF(C32="","",IFERROR(IF(AND(Z$7&lt;=$H32,Z$7+6&gt;=$G32),1,""),""))</f>
        <v/>
      </c>
      <c r="AA32" s="22">
        <f>IF(C32="","",IFERROR(IF(AND(AA$7&lt;=$H32,AA$7+6&gt;=$G32),1,""),""))</f>
        <v/>
      </c>
      <c r="AB32" s="22">
        <f>IF(C32="","",IFERROR(IF(AND(AB$7&lt;=$H32,AB$7+6&gt;=$G32),1,""),""))</f>
        <v/>
      </c>
      <c r="AC32" s="22">
        <f>IF(C32="","",IFERROR(IF(AND(AC$7&lt;=$H32,AC$7+6&gt;=$G32),1,""),""))</f>
        <v/>
      </c>
      <c r="AD32" s="22">
        <f>IF(C32="","",IFERROR(IF(AND(AD$7&lt;=$H32,AD$7+6&gt;=$G32),1,""),""))</f>
        <v/>
      </c>
      <c r="AE32" s="22">
        <f>IF(C32="","",IFERROR(IF(AND(AE$7&lt;=$H32,AE$7+6&gt;=$G32),1,""),""))</f>
        <v/>
      </c>
      <c r="AF32" s="22">
        <f>IF(C32="","",IFERROR(IF(AND(AF$7&lt;=$H32,AF$7+6&gt;=$G32),1,""),""))</f>
        <v/>
      </c>
    </row>
    <row r="33" ht="32" customHeight="1">
      <c r="A33" s="15" t="n"/>
      <c r="B33" s="3" t="n"/>
      <c r="C33" s="3" t="n"/>
      <c r="D33" s="3" t="n"/>
      <c r="E33" s="3" t="n"/>
      <c r="F33" s="3" t="n"/>
      <c r="G33" s="16" t="n"/>
      <c r="H33" s="16" t="n"/>
      <c r="I33" s="16" t="n"/>
      <c r="J33" s="16" t="n"/>
      <c r="K33" s="17" t="n"/>
      <c r="L33" s="18" t="n"/>
      <c r="M33" s="18" t="n"/>
      <c r="N33" s="19" t="n"/>
      <c r="O33" s="19" t="n"/>
      <c r="P33" s="20">
        <f>IF(C33="","",IFERROR(H33-G33+1,0))</f>
        <v/>
      </c>
      <c r="Q33" s="20">
        <f>IF(C33="","",IFERROR(IF(F33="Terminée",0,MAX(0,H33-TODAY())),0))</f>
        <v/>
      </c>
      <c r="R33" s="20">
        <f>IF(C33="","",IFERROR(IF(F33="Terminée",MAX(0,J33-H33),MAX(0,TODAY()-H33)),0))</f>
        <v/>
      </c>
      <c r="S33" s="21">
        <f>IF(C33="","",IFERROR(IF(TODAY()&lt;G33,0,IF(TODAY()&gt;=H33,1,(TODAY()-G33+1)/(H33-G33+1))),0))</f>
        <v/>
      </c>
      <c r="T33" s="21">
        <f>IF(C33="","",IFERROR(K33-S33,0))</f>
        <v/>
      </c>
      <c r="U33" s="7">
        <f>IF(C33="","",IFERROR(IF(F33="Annulée","Annulée",IF(F33="Terminée",IF(R33&gt;0,"Terminée en retard","Terminée"),IF(R33&gt;0,"En retard",IF(Q33&lt;='Paramètres'!$E$5,"À surveiller","Conforme")))),"À vérifier"))</f>
        <v/>
      </c>
      <c r="V33" s="7">
        <f>IF(C33="","",IFERROR(IF(OR(C33="",D33="",F33="",G33="",H33=""),"Information manquante",IF(H33&lt;G33,"Dates à corriger",IF(AND(F33="Terminée",J33=""),"Fin réelle manquante",IF(AND(F33&lt;&gt;"Terminée",J33&lt;&gt;""),"Statut à corriger",IF(K33&gt;1,"Avancement invalide","OK"))))),"À vérifier"))</f>
        <v/>
      </c>
      <c r="W33" s="23">
        <f>IF(C33="","",IFERROR(IF(AND(W$7&lt;=$H33,W$7+6&gt;=$G33),1,""),""))</f>
        <v/>
      </c>
      <c r="X33" s="23">
        <f>IF(C33="","",IFERROR(IF(AND(X$7&lt;=$H33,X$7+6&gt;=$G33),1,""),""))</f>
        <v/>
      </c>
      <c r="Y33" s="23">
        <f>IF(C33="","",IFERROR(IF(AND(Y$7&lt;=$H33,Y$7+6&gt;=$G33),1,""),""))</f>
        <v/>
      </c>
      <c r="Z33" s="23">
        <f>IF(C33="","",IFERROR(IF(AND(Z$7&lt;=$H33,Z$7+6&gt;=$G33),1,""),""))</f>
        <v/>
      </c>
      <c r="AA33" s="23">
        <f>IF(C33="","",IFERROR(IF(AND(AA$7&lt;=$H33,AA$7+6&gt;=$G33),1,""),""))</f>
        <v/>
      </c>
      <c r="AB33" s="23">
        <f>IF(C33="","",IFERROR(IF(AND(AB$7&lt;=$H33,AB$7+6&gt;=$G33),1,""),""))</f>
        <v/>
      </c>
      <c r="AC33" s="23">
        <f>IF(C33="","",IFERROR(IF(AND(AC$7&lt;=$H33,AC$7+6&gt;=$G33),1,""),""))</f>
        <v/>
      </c>
      <c r="AD33" s="23">
        <f>IF(C33="","",IFERROR(IF(AND(AD$7&lt;=$H33,AD$7+6&gt;=$G33),1,""),""))</f>
        <v/>
      </c>
      <c r="AE33" s="23">
        <f>IF(C33="","",IFERROR(IF(AND(AE$7&lt;=$H33,AE$7+6&gt;=$G33),1,""),""))</f>
        <v/>
      </c>
      <c r="AF33" s="23">
        <f>IF(C33="","",IFERROR(IF(AND(AF$7&lt;=$H33,AF$7+6&gt;=$G33),1,""),""))</f>
        <v/>
      </c>
    </row>
    <row r="34" ht="32" customHeight="1">
      <c r="A34" s="15" t="n"/>
      <c r="B34" s="3" t="n"/>
      <c r="C34" s="3" t="n"/>
      <c r="D34" s="3" t="n"/>
      <c r="E34" s="3" t="n"/>
      <c r="F34" s="3" t="n"/>
      <c r="G34" s="16" t="n"/>
      <c r="H34" s="16" t="n"/>
      <c r="I34" s="16" t="n"/>
      <c r="J34" s="16" t="n"/>
      <c r="K34" s="17" t="n"/>
      <c r="L34" s="18" t="n"/>
      <c r="M34" s="18" t="n"/>
      <c r="N34" s="19" t="n"/>
      <c r="O34" s="19" t="n"/>
      <c r="P34" s="20">
        <f>IF(C34="","",IFERROR(H34-G34+1,0))</f>
        <v/>
      </c>
      <c r="Q34" s="20">
        <f>IF(C34="","",IFERROR(IF(F34="Terminée",0,MAX(0,H34-TODAY())),0))</f>
        <v/>
      </c>
      <c r="R34" s="20">
        <f>IF(C34="","",IFERROR(IF(F34="Terminée",MAX(0,J34-H34),MAX(0,TODAY()-H34)),0))</f>
        <v/>
      </c>
      <c r="S34" s="21">
        <f>IF(C34="","",IFERROR(IF(TODAY()&lt;G34,0,IF(TODAY()&gt;=H34,1,(TODAY()-G34+1)/(H34-G34+1))),0))</f>
        <v/>
      </c>
      <c r="T34" s="21">
        <f>IF(C34="","",IFERROR(K34-S34,0))</f>
        <v/>
      </c>
      <c r="U34" s="7">
        <f>IF(C34="","",IFERROR(IF(F34="Annulée","Annulée",IF(F34="Terminée",IF(R34&gt;0,"Terminée en retard","Terminée"),IF(R34&gt;0,"En retard",IF(Q34&lt;='Paramètres'!$E$5,"À surveiller","Conforme")))),"À vérifier"))</f>
        <v/>
      </c>
      <c r="V34" s="7">
        <f>IF(C34="","",IFERROR(IF(OR(C34="",D34="",F34="",G34="",H34=""),"Information manquante",IF(H34&lt;G34,"Dates à corriger",IF(AND(F34="Terminée",J34=""),"Fin réelle manquante",IF(AND(F34&lt;&gt;"Terminée",J34&lt;&gt;""),"Statut à corriger",IF(K34&gt;1,"Avancement invalide","OK"))))),"À vérifier"))</f>
        <v/>
      </c>
      <c r="W34" s="22">
        <f>IF(C34="","",IFERROR(IF(AND(W$7&lt;=$H34,W$7+6&gt;=$G34),1,""),""))</f>
        <v/>
      </c>
      <c r="X34" s="22">
        <f>IF(C34="","",IFERROR(IF(AND(X$7&lt;=$H34,X$7+6&gt;=$G34),1,""),""))</f>
        <v/>
      </c>
      <c r="Y34" s="22">
        <f>IF(C34="","",IFERROR(IF(AND(Y$7&lt;=$H34,Y$7+6&gt;=$G34),1,""),""))</f>
        <v/>
      </c>
      <c r="Z34" s="22">
        <f>IF(C34="","",IFERROR(IF(AND(Z$7&lt;=$H34,Z$7+6&gt;=$G34),1,""),""))</f>
        <v/>
      </c>
      <c r="AA34" s="22">
        <f>IF(C34="","",IFERROR(IF(AND(AA$7&lt;=$H34,AA$7+6&gt;=$G34),1,""),""))</f>
        <v/>
      </c>
      <c r="AB34" s="22">
        <f>IF(C34="","",IFERROR(IF(AND(AB$7&lt;=$H34,AB$7+6&gt;=$G34),1,""),""))</f>
        <v/>
      </c>
      <c r="AC34" s="22">
        <f>IF(C34="","",IFERROR(IF(AND(AC$7&lt;=$H34,AC$7+6&gt;=$G34),1,""),""))</f>
        <v/>
      </c>
      <c r="AD34" s="22">
        <f>IF(C34="","",IFERROR(IF(AND(AD$7&lt;=$H34,AD$7+6&gt;=$G34),1,""),""))</f>
        <v/>
      </c>
      <c r="AE34" s="22">
        <f>IF(C34="","",IFERROR(IF(AND(AE$7&lt;=$H34,AE$7+6&gt;=$G34),1,""),""))</f>
        <v/>
      </c>
      <c r="AF34" s="22">
        <f>IF(C34="","",IFERROR(IF(AND(AF$7&lt;=$H34,AF$7+6&gt;=$G34),1,""),""))</f>
        <v/>
      </c>
    </row>
    <row r="35" ht="32" customHeight="1">
      <c r="A35" s="15" t="n"/>
      <c r="B35" s="3" t="n"/>
      <c r="C35" s="3" t="n"/>
      <c r="D35" s="3" t="n"/>
      <c r="E35" s="3" t="n"/>
      <c r="F35" s="3" t="n"/>
      <c r="G35" s="16" t="n"/>
      <c r="H35" s="16" t="n"/>
      <c r="I35" s="16" t="n"/>
      <c r="J35" s="16" t="n"/>
      <c r="K35" s="17" t="n"/>
      <c r="L35" s="18" t="n"/>
      <c r="M35" s="18" t="n"/>
      <c r="N35" s="19" t="n"/>
      <c r="O35" s="19" t="n"/>
      <c r="P35" s="20">
        <f>IF(C35="","",IFERROR(H35-G35+1,0))</f>
        <v/>
      </c>
      <c r="Q35" s="20">
        <f>IF(C35="","",IFERROR(IF(F35="Terminée",0,MAX(0,H35-TODAY())),0))</f>
        <v/>
      </c>
      <c r="R35" s="20">
        <f>IF(C35="","",IFERROR(IF(F35="Terminée",MAX(0,J35-H35),MAX(0,TODAY()-H35)),0))</f>
        <v/>
      </c>
      <c r="S35" s="21">
        <f>IF(C35="","",IFERROR(IF(TODAY()&lt;G35,0,IF(TODAY()&gt;=H35,1,(TODAY()-G35+1)/(H35-G35+1))),0))</f>
        <v/>
      </c>
      <c r="T35" s="21">
        <f>IF(C35="","",IFERROR(K35-S35,0))</f>
        <v/>
      </c>
      <c r="U35" s="7">
        <f>IF(C35="","",IFERROR(IF(F35="Annulée","Annulée",IF(F35="Terminée",IF(R35&gt;0,"Terminée en retard","Terminée"),IF(R35&gt;0,"En retard",IF(Q35&lt;='Paramètres'!$E$5,"À surveiller","Conforme")))),"À vérifier"))</f>
        <v/>
      </c>
      <c r="V35" s="7">
        <f>IF(C35="","",IFERROR(IF(OR(C35="",D35="",F35="",G35="",H35=""),"Information manquante",IF(H35&lt;G35,"Dates à corriger",IF(AND(F35="Terminée",J35=""),"Fin réelle manquante",IF(AND(F35&lt;&gt;"Terminée",J35&lt;&gt;""),"Statut à corriger",IF(K35&gt;1,"Avancement invalide","OK"))))),"À vérifier"))</f>
        <v/>
      </c>
      <c r="W35" s="23">
        <f>IF(C35="","",IFERROR(IF(AND(W$7&lt;=$H35,W$7+6&gt;=$G35),1,""),""))</f>
        <v/>
      </c>
      <c r="X35" s="23">
        <f>IF(C35="","",IFERROR(IF(AND(X$7&lt;=$H35,X$7+6&gt;=$G35),1,""),""))</f>
        <v/>
      </c>
      <c r="Y35" s="23">
        <f>IF(C35="","",IFERROR(IF(AND(Y$7&lt;=$H35,Y$7+6&gt;=$G35),1,""),""))</f>
        <v/>
      </c>
      <c r="Z35" s="23">
        <f>IF(C35="","",IFERROR(IF(AND(Z$7&lt;=$H35,Z$7+6&gt;=$G35),1,""),""))</f>
        <v/>
      </c>
      <c r="AA35" s="23">
        <f>IF(C35="","",IFERROR(IF(AND(AA$7&lt;=$H35,AA$7+6&gt;=$G35),1,""),""))</f>
        <v/>
      </c>
      <c r="AB35" s="23">
        <f>IF(C35="","",IFERROR(IF(AND(AB$7&lt;=$H35,AB$7+6&gt;=$G35),1,""),""))</f>
        <v/>
      </c>
      <c r="AC35" s="23">
        <f>IF(C35="","",IFERROR(IF(AND(AC$7&lt;=$H35,AC$7+6&gt;=$G35),1,""),""))</f>
        <v/>
      </c>
      <c r="AD35" s="23">
        <f>IF(C35="","",IFERROR(IF(AND(AD$7&lt;=$H35,AD$7+6&gt;=$G35),1,""),""))</f>
        <v/>
      </c>
      <c r="AE35" s="23">
        <f>IF(C35="","",IFERROR(IF(AND(AE$7&lt;=$H35,AE$7+6&gt;=$G35),1,""),""))</f>
        <v/>
      </c>
      <c r="AF35" s="23">
        <f>IF(C35="","",IFERROR(IF(AND(AF$7&lt;=$H35,AF$7+6&gt;=$G35),1,""),""))</f>
        <v/>
      </c>
    </row>
    <row r="36" ht="32" customHeight="1">
      <c r="A36" s="15" t="n"/>
      <c r="B36" s="3" t="n"/>
      <c r="C36" s="3" t="n"/>
      <c r="D36" s="3" t="n"/>
      <c r="E36" s="3" t="n"/>
      <c r="F36" s="3" t="n"/>
      <c r="G36" s="16" t="n"/>
      <c r="H36" s="16" t="n"/>
      <c r="I36" s="16" t="n"/>
      <c r="J36" s="16" t="n"/>
      <c r="K36" s="17" t="n"/>
      <c r="L36" s="18" t="n"/>
      <c r="M36" s="18" t="n"/>
      <c r="N36" s="19" t="n"/>
      <c r="O36" s="19" t="n"/>
      <c r="P36" s="20">
        <f>IF(C36="","",IFERROR(H36-G36+1,0))</f>
        <v/>
      </c>
      <c r="Q36" s="20">
        <f>IF(C36="","",IFERROR(IF(F36="Terminée",0,MAX(0,H36-TODAY())),0))</f>
        <v/>
      </c>
      <c r="R36" s="20">
        <f>IF(C36="","",IFERROR(IF(F36="Terminée",MAX(0,J36-H36),MAX(0,TODAY()-H36)),0))</f>
        <v/>
      </c>
      <c r="S36" s="21">
        <f>IF(C36="","",IFERROR(IF(TODAY()&lt;G36,0,IF(TODAY()&gt;=H36,1,(TODAY()-G36+1)/(H36-G36+1))),0))</f>
        <v/>
      </c>
      <c r="T36" s="21">
        <f>IF(C36="","",IFERROR(K36-S36,0))</f>
        <v/>
      </c>
      <c r="U36" s="7">
        <f>IF(C36="","",IFERROR(IF(F36="Annulée","Annulée",IF(F36="Terminée",IF(R36&gt;0,"Terminée en retard","Terminée"),IF(R36&gt;0,"En retard",IF(Q36&lt;='Paramètres'!$E$5,"À surveiller","Conforme")))),"À vérifier"))</f>
        <v/>
      </c>
      <c r="V36" s="7">
        <f>IF(C36="","",IFERROR(IF(OR(C36="",D36="",F36="",G36="",H36=""),"Information manquante",IF(H36&lt;G36,"Dates à corriger",IF(AND(F36="Terminée",J36=""),"Fin réelle manquante",IF(AND(F36&lt;&gt;"Terminée",J36&lt;&gt;""),"Statut à corriger",IF(K36&gt;1,"Avancement invalide","OK"))))),"À vérifier"))</f>
        <v/>
      </c>
      <c r="W36" s="22">
        <f>IF(C36="","",IFERROR(IF(AND(W$7&lt;=$H36,W$7+6&gt;=$G36),1,""),""))</f>
        <v/>
      </c>
      <c r="X36" s="22">
        <f>IF(C36="","",IFERROR(IF(AND(X$7&lt;=$H36,X$7+6&gt;=$G36),1,""),""))</f>
        <v/>
      </c>
      <c r="Y36" s="22">
        <f>IF(C36="","",IFERROR(IF(AND(Y$7&lt;=$H36,Y$7+6&gt;=$G36),1,""),""))</f>
        <v/>
      </c>
      <c r="Z36" s="22">
        <f>IF(C36="","",IFERROR(IF(AND(Z$7&lt;=$H36,Z$7+6&gt;=$G36),1,""),""))</f>
        <v/>
      </c>
      <c r="AA36" s="22">
        <f>IF(C36="","",IFERROR(IF(AND(AA$7&lt;=$H36,AA$7+6&gt;=$G36),1,""),""))</f>
        <v/>
      </c>
      <c r="AB36" s="22">
        <f>IF(C36="","",IFERROR(IF(AND(AB$7&lt;=$H36,AB$7+6&gt;=$G36),1,""),""))</f>
        <v/>
      </c>
      <c r="AC36" s="22">
        <f>IF(C36="","",IFERROR(IF(AND(AC$7&lt;=$H36,AC$7+6&gt;=$G36),1,""),""))</f>
        <v/>
      </c>
      <c r="AD36" s="22">
        <f>IF(C36="","",IFERROR(IF(AND(AD$7&lt;=$H36,AD$7+6&gt;=$G36),1,""),""))</f>
        <v/>
      </c>
      <c r="AE36" s="22">
        <f>IF(C36="","",IFERROR(IF(AND(AE$7&lt;=$H36,AE$7+6&gt;=$G36),1,""),""))</f>
        <v/>
      </c>
      <c r="AF36" s="22">
        <f>IF(C36="","",IFERROR(IF(AND(AF$7&lt;=$H36,AF$7+6&gt;=$G36),1,""),""))</f>
        <v/>
      </c>
    </row>
    <row r="37" ht="32" customHeight="1">
      <c r="A37" s="15" t="n"/>
      <c r="B37" s="3" t="n"/>
      <c r="C37" s="3" t="n"/>
      <c r="D37" s="3" t="n"/>
      <c r="E37" s="3" t="n"/>
      <c r="F37" s="3" t="n"/>
      <c r="G37" s="16" t="n"/>
      <c r="H37" s="16" t="n"/>
      <c r="I37" s="16" t="n"/>
      <c r="J37" s="16" t="n"/>
      <c r="K37" s="17" t="n"/>
      <c r="L37" s="18" t="n"/>
      <c r="M37" s="18" t="n"/>
      <c r="N37" s="19" t="n"/>
      <c r="O37" s="19" t="n"/>
      <c r="P37" s="20">
        <f>IF(C37="","",IFERROR(H37-G37+1,0))</f>
        <v/>
      </c>
      <c r="Q37" s="20">
        <f>IF(C37="","",IFERROR(IF(F37="Terminée",0,MAX(0,H37-TODAY())),0))</f>
        <v/>
      </c>
      <c r="R37" s="20">
        <f>IF(C37="","",IFERROR(IF(F37="Terminée",MAX(0,J37-H37),MAX(0,TODAY()-H37)),0))</f>
        <v/>
      </c>
      <c r="S37" s="21">
        <f>IF(C37="","",IFERROR(IF(TODAY()&lt;G37,0,IF(TODAY()&gt;=H37,1,(TODAY()-G37+1)/(H37-G37+1))),0))</f>
        <v/>
      </c>
      <c r="T37" s="21">
        <f>IF(C37="","",IFERROR(K37-S37,0))</f>
        <v/>
      </c>
      <c r="U37" s="7">
        <f>IF(C37="","",IFERROR(IF(F37="Annulée","Annulée",IF(F37="Terminée",IF(R37&gt;0,"Terminée en retard","Terminée"),IF(R37&gt;0,"En retard",IF(Q37&lt;='Paramètres'!$E$5,"À surveiller","Conforme")))),"À vérifier"))</f>
        <v/>
      </c>
      <c r="V37" s="7">
        <f>IF(C37="","",IFERROR(IF(OR(C37="",D37="",F37="",G37="",H37=""),"Information manquante",IF(H37&lt;G37,"Dates à corriger",IF(AND(F37="Terminée",J37=""),"Fin réelle manquante",IF(AND(F37&lt;&gt;"Terminée",J37&lt;&gt;""),"Statut à corriger",IF(K37&gt;1,"Avancement invalide","OK"))))),"À vérifier"))</f>
        <v/>
      </c>
      <c r="W37" s="23">
        <f>IF(C37="","",IFERROR(IF(AND(W$7&lt;=$H37,W$7+6&gt;=$G37),1,""),""))</f>
        <v/>
      </c>
      <c r="X37" s="23">
        <f>IF(C37="","",IFERROR(IF(AND(X$7&lt;=$H37,X$7+6&gt;=$G37),1,""),""))</f>
        <v/>
      </c>
      <c r="Y37" s="23">
        <f>IF(C37="","",IFERROR(IF(AND(Y$7&lt;=$H37,Y$7+6&gt;=$G37),1,""),""))</f>
        <v/>
      </c>
      <c r="Z37" s="23">
        <f>IF(C37="","",IFERROR(IF(AND(Z$7&lt;=$H37,Z$7+6&gt;=$G37),1,""),""))</f>
        <v/>
      </c>
      <c r="AA37" s="23">
        <f>IF(C37="","",IFERROR(IF(AND(AA$7&lt;=$H37,AA$7+6&gt;=$G37),1,""),""))</f>
        <v/>
      </c>
      <c r="AB37" s="23">
        <f>IF(C37="","",IFERROR(IF(AND(AB$7&lt;=$H37,AB$7+6&gt;=$G37),1,""),""))</f>
        <v/>
      </c>
      <c r="AC37" s="23">
        <f>IF(C37="","",IFERROR(IF(AND(AC$7&lt;=$H37,AC$7+6&gt;=$G37),1,""),""))</f>
        <v/>
      </c>
      <c r="AD37" s="23">
        <f>IF(C37="","",IFERROR(IF(AND(AD$7&lt;=$H37,AD$7+6&gt;=$G37),1,""),""))</f>
        <v/>
      </c>
      <c r="AE37" s="23">
        <f>IF(C37="","",IFERROR(IF(AND(AE$7&lt;=$H37,AE$7+6&gt;=$G37),1,""),""))</f>
        <v/>
      </c>
      <c r="AF37" s="23">
        <f>IF(C37="","",IFERROR(IF(AND(AF$7&lt;=$H37,AF$7+6&gt;=$G37),1,""),""))</f>
        <v/>
      </c>
    </row>
    <row r="38" ht="32" customHeight="1">
      <c r="A38" s="15" t="n"/>
      <c r="B38" s="3" t="n"/>
      <c r="C38" s="3" t="n"/>
      <c r="D38" s="3" t="n"/>
      <c r="E38" s="3" t="n"/>
      <c r="F38" s="3" t="n"/>
      <c r="G38" s="16" t="n"/>
      <c r="H38" s="16" t="n"/>
      <c r="I38" s="16" t="n"/>
      <c r="J38" s="16" t="n"/>
      <c r="K38" s="17" t="n"/>
      <c r="L38" s="18" t="n"/>
      <c r="M38" s="18" t="n"/>
      <c r="N38" s="19" t="n"/>
      <c r="O38" s="19" t="n"/>
      <c r="P38" s="20">
        <f>IF(C38="","",IFERROR(H38-G38+1,0))</f>
        <v/>
      </c>
      <c r="Q38" s="20">
        <f>IF(C38="","",IFERROR(IF(F38="Terminée",0,MAX(0,H38-TODAY())),0))</f>
        <v/>
      </c>
      <c r="R38" s="20">
        <f>IF(C38="","",IFERROR(IF(F38="Terminée",MAX(0,J38-H38),MAX(0,TODAY()-H38)),0))</f>
        <v/>
      </c>
      <c r="S38" s="21">
        <f>IF(C38="","",IFERROR(IF(TODAY()&lt;G38,0,IF(TODAY()&gt;=H38,1,(TODAY()-G38+1)/(H38-G38+1))),0))</f>
        <v/>
      </c>
      <c r="T38" s="21">
        <f>IF(C38="","",IFERROR(K38-S38,0))</f>
        <v/>
      </c>
      <c r="U38" s="7">
        <f>IF(C38="","",IFERROR(IF(F38="Annulée","Annulée",IF(F38="Terminée",IF(R38&gt;0,"Terminée en retard","Terminée"),IF(R38&gt;0,"En retard",IF(Q38&lt;='Paramètres'!$E$5,"À surveiller","Conforme")))),"À vérifier"))</f>
        <v/>
      </c>
      <c r="V38" s="7">
        <f>IF(C38="","",IFERROR(IF(OR(C38="",D38="",F38="",G38="",H38=""),"Information manquante",IF(H38&lt;G38,"Dates à corriger",IF(AND(F38="Terminée",J38=""),"Fin réelle manquante",IF(AND(F38&lt;&gt;"Terminée",J38&lt;&gt;""),"Statut à corriger",IF(K38&gt;1,"Avancement invalide","OK"))))),"À vérifier"))</f>
        <v/>
      </c>
      <c r="W38" s="22">
        <f>IF(C38="","",IFERROR(IF(AND(W$7&lt;=$H38,W$7+6&gt;=$G38),1,""),""))</f>
        <v/>
      </c>
      <c r="X38" s="22">
        <f>IF(C38="","",IFERROR(IF(AND(X$7&lt;=$H38,X$7+6&gt;=$G38),1,""),""))</f>
        <v/>
      </c>
      <c r="Y38" s="22">
        <f>IF(C38="","",IFERROR(IF(AND(Y$7&lt;=$H38,Y$7+6&gt;=$G38),1,""),""))</f>
        <v/>
      </c>
      <c r="Z38" s="22">
        <f>IF(C38="","",IFERROR(IF(AND(Z$7&lt;=$H38,Z$7+6&gt;=$G38),1,""),""))</f>
        <v/>
      </c>
      <c r="AA38" s="22">
        <f>IF(C38="","",IFERROR(IF(AND(AA$7&lt;=$H38,AA$7+6&gt;=$G38),1,""),""))</f>
        <v/>
      </c>
      <c r="AB38" s="22">
        <f>IF(C38="","",IFERROR(IF(AND(AB$7&lt;=$H38,AB$7+6&gt;=$G38),1,""),""))</f>
        <v/>
      </c>
      <c r="AC38" s="22">
        <f>IF(C38="","",IFERROR(IF(AND(AC$7&lt;=$H38,AC$7+6&gt;=$G38),1,""),""))</f>
        <v/>
      </c>
      <c r="AD38" s="22">
        <f>IF(C38="","",IFERROR(IF(AND(AD$7&lt;=$H38,AD$7+6&gt;=$G38),1,""),""))</f>
        <v/>
      </c>
      <c r="AE38" s="22">
        <f>IF(C38="","",IFERROR(IF(AND(AE$7&lt;=$H38,AE$7+6&gt;=$G38),1,""),""))</f>
        <v/>
      </c>
      <c r="AF38" s="22">
        <f>IF(C38="","",IFERROR(IF(AND(AF$7&lt;=$H38,AF$7+6&gt;=$G38),1,""),""))</f>
        <v/>
      </c>
    </row>
    <row r="39" ht="32" customHeight="1">
      <c r="A39" s="15" t="n"/>
      <c r="B39" s="3" t="n"/>
      <c r="C39" s="3" t="n"/>
      <c r="D39" s="3" t="n"/>
      <c r="E39" s="3" t="n"/>
      <c r="F39" s="3" t="n"/>
      <c r="G39" s="16" t="n"/>
      <c r="H39" s="16" t="n"/>
      <c r="I39" s="16" t="n"/>
      <c r="J39" s="16" t="n"/>
      <c r="K39" s="17" t="n"/>
      <c r="L39" s="18" t="n"/>
      <c r="M39" s="18" t="n"/>
      <c r="N39" s="19" t="n"/>
      <c r="O39" s="19" t="n"/>
      <c r="P39" s="20">
        <f>IF(C39="","",IFERROR(H39-G39+1,0))</f>
        <v/>
      </c>
      <c r="Q39" s="20">
        <f>IF(C39="","",IFERROR(IF(F39="Terminée",0,MAX(0,H39-TODAY())),0))</f>
        <v/>
      </c>
      <c r="R39" s="20">
        <f>IF(C39="","",IFERROR(IF(F39="Terminée",MAX(0,J39-H39),MAX(0,TODAY()-H39)),0))</f>
        <v/>
      </c>
      <c r="S39" s="21">
        <f>IF(C39="","",IFERROR(IF(TODAY()&lt;G39,0,IF(TODAY()&gt;=H39,1,(TODAY()-G39+1)/(H39-G39+1))),0))</f>
        <v/>
      </c>
      <c r="T39" s="21">
        <f>IF(C39="","",IFERROR(K39-S39,0))</f>
        <v/>
      </c>
      <c r="U39" s="7">
        <f>IF(C39="","",IFERROR(IF(F39="Annulée","Annulée",IF(F39="Terminée",IF(R39&gt;0,"Terminée en retard","Terminée"),IF(R39&gt;0,"En retard",IF(Q39&lt;='Paramètres'!$E$5,"À surveiller","Conforme")))),"À vérifier"))</f>
        <v/>
      </c>
      <c r="V39" s="7">
        <f>IF(C39="","",IFERROR(IF(OR(C39="",D39="",F39="",G39="",H39=""),"Information manquante",IF(H39&lt;G39,"Dates à corriger",IF(AND(F39="Terminée",J39=""),"Fin réelle manquante",IF(AND(F39&lt;&gt;"Terminée",J39&lt;&gt;""),"Statut à corriger",IF(K39&gt;1,"Avancement invalide","OK"))))),"À vérifier"))</f>
        <v/>
      </c>
      <c r="W39" s="23">
        <f>IF(C39="","",IFERROR(IF(AND(W$7&lt;=$H39,W$7+6&gt;=$G39),1,""),""))</f>
        <v/>
      </c>
      <c r="X39" s="23">
        <f>IF(C39="","",IFERROR(IF(AND(X$7&lt;=$H39,X$7+6&gt;=$G39),1,""),""))</f>
        <v/>
      </c>
      <c r="Y39" s="23">
        <f>IF(C39="","",IFERROR(IF(AND(Y$7&lt;=$H39,Y$7+6&gt;=$G39),1,""),""))</f>
        <v/>
      </c>
      <c r="Z39" s="23">
        <f>IF(C39="","",IFERROR(IF(AND(Z$7&lt;=$H39,Z$7+6&gt;=$G39),1,""),""))</f>
        <v/>
      </c>
      <c r="AA39" s="23">
        <f>IF(C39="","",IFERROR(IF(AND(AA$7&lt;=$H39,AA$7+6&gt;=$G39),1,""),""))</f>
        <v/>
      </c>
      <c r="AB39" s="23">
        <f>IF(C39="","",IFERROR(IF(AND(AB$7&lt;=$H39,AB$7+6&gt;=$G39),1,""),""))</f>
        <v/>
      </c>
      <c r="AC39" s="23">
        <f>IF(C39="","",IFERROR(IF(AND(AC$7&lt;=$H39,AC$7+6&gt;=$G39),1,""),""))</f>
        <v/>
      </c>
      <c r="AD39" s="23">
        <f>IF(C39="","",IFERROR(IF(AND(AD$7&lt;=$H39,AD$7+6&gt;=$G39),1,""),""))</f>
        <v/>
      </c>
      <c r="AE39" s="23">
        <f>IF(C39="","",IFERROR(IF(AND(AE$7&lt;=$H39,AE$7+6&gt;=$G39),1,""),""))</f>
        <v/>
      </c>
      <c r="AF39" s="23">
        <f>IF(C39="","",IFERROR(IF(AND(AF$7&lt;=$H39,AF$7+6&gt;=$G39),1,""),""))</f>
        <v/>
      </c>
    </row>
    <row r="40" ht="32" customHeight="1">
      <c r="A40" s="15" t="n"/>
      <c r="B40" s="3" t="n"/>
      <c r="C40" s="3" t="n"/>
      <c r="D40" s="3" t="n"/>
      <c r="E40" s="3" t="n"/>
      <c r="F40" s="3" t="n"/>
      <c r="G40" s="16" t="n"/>
      <c r="H40" s="16" t="n"/>
      <c r="I40" s="16" t="n"/>
      <c r="J40" s="16" t="n"/>
      <c r="K40" s="17" t="n"/>
      <c r="L40" s="18" t="n"/>
      <c r="M40" s="18" t="n"/>
      <c r="N40" s="19" t="n"/>
      <c r="O40" s="19" t="n"/>
      <c r="P40" s="20">
        <f>IF(C40="","",IFERROR(H40-G40+1,0))</f>
        <v/>
      </c>
      <c r="Q40" s="20">
        <f>IF(C40="","",IFERROR(IF(F40="Terminée",0,MAX(0,H40-TODAY())),0))</f>
        <v/>
      </c>
      <c r="R40" s="20">
        <f>IF(C40="","",IFERROR(IF(F40="Terminée",MAX(0,J40-H40),MAX(0,TODAY()-H40)),0))</f>
        <v/>
      </c>
      <c r="S40" s="21">
        <f>IF(C40="","",IFERROR(IF(TODAY()&lt;G40,0,IF(TODAY()&gt;=H40,1,(TODAY()-G40+1)/(H40-G40+1))),0))</f>
        <v/>
      </c>
      <c r="T40" s="21">
        <f>IF(C40="","",IFERROR(K40-S40,0))</f>
        <v/>
      </c>
      <c r="U40" s="7">
        <f>IF(C40="","",IFERROR(IF(F40="Annulée","Annulée",IF(F40="Terminée",IF(R40&gt;0,"Terminée en retard","Terminée"),IF(R40&gt;0,"En retard",IF(Q40&lt;='Paramètres'!$E$5,"À surveiller","Conforme")))),"À vérifier"))</f>
        <v/>
      </c>
      <c r="V40" s="7">
        <f>IF(C40="","",IFERROR(IF(OR(C40="",D40="",F40="",G40="",H40=""),"Information manquante",IF(H40&lt;G40,"Dates à corriger",IF(AND(F40="Terminée",J40=""),"Fin réelle manquante",IF(AND(F40&lt;&gt;"Terminée",J40&lt;&gt;""),"Statut à corriger",IF(K40&gt;1,"Avancement invalide","OK"))))),"À vérifier"))</f>
        <v/>
      </c>
      <c r="W40" s="22">
        <f>IF(C40="","",IFERROR(IF(AND(W$7&lt;=$H40,W$7+6&gt;=$G40),1,""),""))</f>
        <v/>
      </c>
      <c r="X40" s="22">
        <f>IF(C40="","",IFERROR(IF(AND(X$7&lt;=$H40,X$7+6&gt;=$G40),1,""),""))</f>
        <v/>
      </c>
      <c r="Y40" s="22">
        <f>IF(C40="","",IFERROR(IF(AND(Y$7&lt;=$H40,Y$7+6&gt;=$G40),1,""),""))</f>
        <v/>
      </c>
      <c r="Z40" s="22">
        <f>IF(C40="","",IFERROR(IF(AND(Z$7&lt;=$H40,Z$7+6&gt;=$G40),1,""),""))</f>
        <v/>
      </c>
      <c r="AA40" s="22">
        <f>IF(C40="","",IFERROR(IF(AND(AA$7&lt;=$H40,AA$7+6&gt;=$G40),1,""),""))</f>
        <v/>
      </c>
      <c r="AB40" s="22">
        <f>IF(C40="","",IFERROR(IF(AND(AB$7&lt;=$H40,AB$7+6&gt;=$G40),1,""),""))</f>
        <v/>
      </c>
      <c r="AC40" s="22">
        <f>IF(C40="","",IFERROR(IF(AND(AC$7&lt;=$H40,AC$7+6&gt;=$G40),1,""),""))</f>
        <v/>
      </c>
      <c r="AD40" s="22">
        <f>IF(C40="","",IFERROR(IF(AND(AD$7&lt;=$H40,AD$7+6&gt;=$G40),1,""),""))</f>
        <v/>
      </c>
      <c r="AE40" s="22">
        <f>IF(C40="","",IFERROR(IF(AND(AE$7&lt;=$H40,AE$7+6&gt;=$G40),1,""),""))</f>
        <v/>
      </c>
      <c r="AF40" s="22">
        <f>IF(C40="","",IFERROR(IF(AND(AF$7&lt;=$H40,AF$7+6&gt;=$G40),1,""),""))</f>
        <v/>
      </c>
    </row>
    <row r="41" ht="32" customHeight="1">
      <c r="A41" s="15" t="n"/>
      <c r="B41" s="3" t="n"/>
      <c r="C41" s="3" t="n"/>
      <c r="D41" s="3" t="n"/>
      <c r="E41" s="3" t="n"/>
      <c r="F41" s="3" t="n"/>
      <c r="G41" s="16" t="n"/>
      <c r="H41" s="16" t="n"/>
      <c r="I41" s="16" t="n"/>
      <c r="J41" s="16" t="n"/>
      <c r="K41" s="17" t="n"/>
      <c r="L41" s="18" t="n"/>
      <c r="M41" s="18" t="n"/>
      <c r="N41" s="19" t="n"/>
      <c r="O41" s="19" t="n"/>
      <c r="P41" s="20">
        <f>IF(C41="","",IFERROR(H41-G41+1,0))</f>
        <v/>
      </c>
      <c r="Q41" s="20">
        <f>IF(C41="","",IFERROR(IF(F41="Terminée",0,MAX(0,H41-TODAY())),0))</f>
        <v/>
      </c>
      <c r="R41" s="20">
        <f>IF(C41="","",IFERROR(IF(F41="Terminée",MAX(0,J41-H41),MAX(0,TODAY()-H41)),0))</f>
        <v/>
      </c>
      <c r="S41" s="21">
        <f>IF(C41="","",IFERROR(IF(TODAY()&lt;G41,0,IF(TODAY()&gt;=H41,1,(TODAY()-G41+1)/(H41-G41+1))),0))</f>
        <v/>
      </c>
      <c r="T41" s="21">
        <f>IF(C41="","",IFERROR(K41-S41,0))</f>
        <v/>
      </c>
      <c r="U41" s="7">
        <f>IF(C41="","",IFERROR(IF(F41="Annulée","Annulée",IF(F41="Terminée",IF(R41&gt;0,"Terminée en retard","Terminée"),IF(R41&gt;0,"En retard",IF(Q41&lt;='Paramètres'!$E$5,"À surveiller","Conforme")))),"À vérifier"))</f>
        <v/>
      </c>
      <c r="V41" s="7">
        <f>IF(C41="","",IFERROR(IF(OR(C41="",D41="",F41="",G41="",H41=""),"Information manquante",IF(H41&lt;G41,"Dates à corriger",IF(AND(F41="Terminée",J41=""),"Fin réelle manquante",IF(AND(F41&lt;&gt;"Terminée",J41&lt;&gt;""),"Statut à corriger",IF(K41&gt;1,"Avancement invalide","OK"))))),"À vérifier"))</f>
        <v/>
      </c>
      <c r="W41" s="23">
        <f>IF(C41="","",IFERROR(IF(AND(W$7&lt;=$H41,W$7+6&gt;=$G41),1,""),""))</f>
        <v/>
      </c>
      <c r="X41" s="23">
        <f>IF(C41="","",IFERROR(IF(AND(X$7&lt;=$H41,X$7+6&gt;=$G41),1,""),""))</f>
        <v/>
      </c>
      <c r="Y41" s="23">
        <f>IF(C41="","",IFERROR(IF(AND(Y$7&lt;=$H41,Y$7+6&gt;=$G41),1,""),""))</f>
        <v/>
      </c>
      <c r="Z41" s="23">
        <f>IF(C41="","",IFERROR(IF(AND(Z$7&lt;=$H41,Z$7+6&gt;=$G41),1,""),""))</f>
        <v/>
      </c>
      <c r="AA41" s="23">
        <f>IF(C41="","",IFERROR(IF(AND(AA$7&lt;=$H41,AA$7+6&gt;=$G41),1,""),""))</f>
        <v/>
      </c>
      <c r="AB41" s="23">
        <f>IF(C41="","",IFERROR(IF(AND(AB$7&lt;=$H41,AB$7+6&gt;=$G41),1,""),""))</f>
        <v/>
      </c>
      <c r="AC41" s="23">
        <f>IF(C41="","",IFERROR(IF(AND(AC$7&lt;=$H41,AC$7+6&gt;=$G41),1,""),""))</f>
        <v/>
      </c>
      <c r="AD41" s="23">
        <f>IF(C41="","",IFERROR(IF(AND(AD$7&lt;=$H41,AD$7+6&gt;=$G41),1,""),""))</f>
        <v/>
      </c>
      <c r="AE41" s="23">
        <f>IF(C41="","",IFERROR(IF(AND(AE$7&lt;=$H41,AE$7+6&gt;=$G41),1,""),""))</f>
        <v/>
      </c>
      <c r="AF41" s="23">
        <f>IF(C41="","",IFERROR(IF(AND(AF$7&lt;=$H41,AF$7+6&gt;=$G41),1,""),""))</f>
        <v/>
      </c>
    </row>
    <row r="42" ht="32" customHeight="1">
      <c r="A42" s="15" t="n"/>
      <c r="B42" s="3" t="n"/>
      <c r="C42" s="3" t="n"/>
      <c r="D42" s="3" t="n"/>
      <c r="E42" s="3" t="n"/>
      <c r="F42" s="3" t="n"/>
      <c r="G42" s="16" t="n"/>
      <c r="H42" s="16" t="n"/>
      <c r="I42" s="16" t="n"/>
      <c r="J42" s="16" t="n"/>
      <c r="K42" s="17" t="n"/>
      <c r="L42" s="18" t="n"/>
      <c r="M42" s="18" t="n"/>
      <c r="N42" s="19" t="n"/>
      <c r="O42" s="19" t="n"/>
      <c r="P42" s="20">
        <f>IF(C42="","",IFERROR(H42-G42+1,0))</f>
        <v/>
      </c>
      <c r="Q42" s="20">
        <f>IF(C42="","",IFERROR(IF(F42="Terminée",0,MAX(0,H42-TODAY())),0))</f>
        <v/>
      </c>
      <c r="R42" s="20">
        <f>IF(C42="","",IFERROR(IF(F42="Terminée",MAX(0,J42-H42),MAX(0,TODAY()-H42)),0))</f>
        <v/>
      </c>
      <c r="S42" s="21">
        <f>IF(C42="","",IFERROR(IF(TODAY()&lt;G42,0,IF(TODAY()&gt;=H42,1,(TODAY()-G42+1)/(H42-G42+1))),0))</f>
        <v/>
      </c>
      <c r="T42" s="21">
        <f>IF(C42="","",IFERROR(K42-S42,0))</f>
        <v/>
      </c>
      <c r="U42" s="7">
        <f>IF(C42="","",IFERROR(IF(F42="Annulée","Annulée",IF(F42="Terminée",IF(R42&gt;0,"Terminée en retard","Terminée"),IF(R42&gt;0,"En retard",IF(Q42&lt;='Paramètres'!$E$5,"À surveiller","Conforme")))),"À vérifier"))</f>
        <v/>
      </c>
      <c r="V42" s="7">
        <f>IF(C42="","",IFERROR(IF(OR(C42="",D42="",F42="",G42="",H42=""),"Information manquante",IF(H42&lt;G42,"Dates à corriger",IF(AND(F42="Terminée",J42=""),"Fin réelle manquante",IF(AND(F42&lt;&gt;"Terminée",J42&lt;&gt;""),"Statut à corriger",IF(K42&gt;1,"Avancement invalide","OK"))))),"À vérifier"))</f>
        <v/>
      </c>
      <c r="W42" s="22">
        <f>IF(C42="","",IFERROR(IF(AND(W$7&lt;=$H42,W$7+6&gt;=$G42),1,""),""))</f>
        <v/>
      </c>
      <c r="X42" s="22">
        <f>IF(C42="","",IFERROR(IF(AND(X$7&lt;=$H42,X$7+6&gt;=$G42),1,""),""))</f>
        <v/>
      </c>
      <c r="Y42" s="22">
        <f>IF(C42="","",IFERROR(IF(AND(Y$7&lt;=$H42,Y$7+6&gt;=$G42),1,""),""))</f>
        <v/>
      </c>
      <c r="Z42" s="22">
        <f>IF(C42="","",IFERROR(IF(AND(Z$7&lt;=$H42,Z$7+6&gt;=$G42),1,""),""))</f>
        <v/>
      </c>
      <c r="AA42" s="22">
        <f>IF(C42="","",IFERROR(IF(AND(AA$7&lt;=$H42,AA$7+6&gt;=$G42),1,""),""))</f>
        <v/>
      </c>
      <c r="AB42" s="22">
        <f>IF(C42="","",IFERROR(IF(AND(AB$7&lt;=$H42,AB$7+6&gt;=$G42),1,""),""))</f>
        <v/>
      </c>
      <c r="AC42" s="22">
        <f>IF(C42="","",IFERROR(IF(AND(AC$7&lt;=$H42,AC$7+6&gt;=$G42),1,""),""))</f>
        <v/>
      </c>
      <c r="AD42" s="22">
        <f>IF(C42="","",IFERROR(IF(AND(AD$7&lt;=$H42,AD$7+6&gt;=$G42),1,""),""))</f>
        <v/>
      </c>
      <c r="AE42" s="22">
        <f>IF(C42="","",IFERROR(IF(AND(AE$7&lt;=$H42,AE$7+6&gt;=$G42),1,""),""))</f>
        <v/>
      </c>
      <c r="AF42" s="22">
        <f>IF(C42="","",IFERROR(IF(AND(AF$7&lt;=$H42,AF$7+6&gt;=$G42),1,""),""))</f>
        <v/>
      </c>
    </row>
    <row r="43" ht="32" customHeight="1">
      <c r="A43" s="15" t="n"/>
      <c r="B43" s="3" t="n"/>
      <c r="C43" s="3" t="n"/>
      <c r="D43" s="3" t="n"/>
      <c r="E43" s="3" t="n"/>
      <c r="F43" s="3" t="n"/>
      <c r="G43" s="16" t="n"/>
      <c r="H43" s="16" t="n"/>
      <c r="I43" s="16" t="n"/>
      <c r="J43" s="16" t="n"/>
      <c r="K43" s="17" t="n"/>
      <c r="L43" s="18" t="n"/>
      <c r="M43" s="18" t="n"/>
      <c r="N43" s="19" t="n"/>
      <c r="O43" s="19" t="n"/>
      <c r="P43" s="20">
        <f>IF(C43="","",IFERROR(H43-G43+1,0))</f>
        <v/>
      </c>
      <c r="Q43" s="20">
        <f>IF(C43="","",IFERROR(IF(F43="Terminée",0,MAX(0,H43-TODAY())),0))</f>
        <v/>
      </c>
      <c r="R43" s="20">
        <f>IF(C43="","",IFERROR(IF(F43="Terminée",MAX(0,J43-H43),MAX(0,TODAY()-H43)),0))</f>
        <v/>
      </c>
      <c r="S43" s="21">
        <f>IF(C43="","",IFERROR(IF(TODAY()&lt;G43,0,IF(TODAY()&gt;=H43,1,(TODAY()-G43+1)/(H43-G43+1))),0))</f>
        <v/>
      </c>
      <c r="T43" s="21">
        <f>IF(C43="","",IFERROR(K43-S43,0))</f>
        <v/>
      </c>
      <c r="U43" s="7">
        <f>IF(C43="","",IFERROR(IF(F43="Annulée","Annulée",IF(F43="Terminée",IF(R43&gt;0,"Terminée en retard","Terminée"),IF(R43&gt;0,"En retard",IF(Q43&lt;='Paramètres'!$E$5,"À surveiller","Conforme")))),"À vérifier"))</f>
        <v/>
      </c>
      <c r="V43" s="7">
        <f>IF(C43="","",IFERROR(IF(OR(C43="",D43="",F43="",G43="",H43=""),"Information manquante",IF(H43&lt;G43,"Dates à corriger",IF(AND(F43="Terminée",J43=""),"Fin réelle manquante",IF(AND(F43&lt;&gt;"Terminée",J43&lt;&gt;""),"Statut à corriger",IF(K43&gt;1,"Avancement invalide","OK"))))),"À vérifier"))</f>
        <v/>
      </c>
      <c r="W43" s="23">
        <f>IF(C43="","",IFERROR(IF(AND(W$7&lt;=$H43,W$7+6&gt;=$G43),1,""),""))</f>
        <v/>
      </c>
      <c r="X43" s="23">
        <f>IF(C43="","",IFERROR(IF(AND(X$7&lt;=$H43,X$7+6&gt;=$G43),1,""),""))</f>
        <v/>
      </c>
      <c r="Y43" s="23">
        <f>IF(C43="","",IFERROR(IF(AND(Y$7&lt;=$H43,Y$7+6&gt;=$G43),1,""),""))</f>
        <v/>
      </c>
      <c r="Z43" s="23">
        <f>IF(C43="","",IFERROR(IF(AND(Z$7&lt;=$H43,Z$7+6&gt;=$G43),1,""),""))</f>
        <v/>
      </c>
      <c r="AA43" s="23">
        <f>IF(C43="","",IFERROR(IF(AND(AA$7&lt;=$H43,AA$7+6&gt;=$G43),1,""),""))</f>
        <v/>
      </c>
      <c r="AB43" s="23">
        <f>IF(C43="","",IFERROR(IF(AND(AB$7&lt;=$H43,AB$7+6&gt;=$G43),1,""),""))</f>
        <v/>
      </c>
      <c r="AC43" s="23">
        <f>IF(C43="","",IFERROR(IF(AND(AC$7&lt;=$H43,AC$7+6&gt;=$G43),1,""),""))</f>
        <v/>
      </c>
      <c r="AD43" s="23">
        <f>IF(C43="","",IFERROR(IF(AND(AD$7&lt;=$H43,AD$7+6&gt;=$G43),1,""),""))</f>
        <v/>
      </c>
      <c r="AE43" s="23">
        <f>IF(C43="","",IFERROR(IF(AND(AE$7&lt;=$H43,AE$7+6&gt;=$G43),1,""),""))</f>
        <v/>
      </c>
      <c r="AF43" s="23">
        <f>IF(C43="","",IFERROR(IF(AND(AF$7&lt;=$H43,AF$7+6&gt;=$G43),1,""),""))</f>
        <v/>
      </c>
    </row>
    <row r="44" ht="32" customHeight="1">
      <c r="A44" s="15" t="n"/>
      <c r="B44" s="3" t="n"/>
      <c r="C44" s="3" t="n"/>
      <c r="D44" s="3" t="n"/>
      <c r="E44" s="3" t="n"/>
      <c r="F44" s="3" t="n"/>
      <c r="G44" s="16" t="n"/>
      <c r="H44" s="16" t="n"/>
      <c r="I44" s="16" t="n"/>
      <c r="J44" s="16" t="n"/>
      <c r="K44" s="17" t="n"/>
      <c r="L44" s="18" t="n"/>
      <c r="M44" s="18" t="n"/>
      <c r="N44" s="19" t="n"/>
      <c r="O44" s="19" t="n"/>
      <c r="P44" s="20">
        <f>IF(C44="","",IFERROR(H44-G44+1,0))</f>
        <v/>
      </c>
      <c r="Q44" s="20">
        <f>IF(C44="","",IFERROR(IF(F44="Terminée",0,MAX(0,H44-TODAY())),0))</f>
        <v/>
      </c>
      <c r="R44" s="20">
        <f>IF(C44="","",IFERROR(IF(F44="Terminée",MAX(0,J44-H44),MAX(0,TODAY()-H44)),0))</f>
        <v/>
      </c>
      <c r="S44" s="21">
        <f>IF(C44="","",IFERROR(IF(TODAY()&lt;G44,0,IF(TODAY()&gt;=H44,1,(TODAY()-G44+1)/(H44-G44+1))),0))</f>
        <v/>
      </c>
      <c r="T44" s="21">
        <f>IF(C44="","",IFERROR(K44-S44,0))</f>
        <v/>
      </c>
      <c r="U44" s="7">
        <f>IF(C44="","",IFERROR(IF(F44="Annulée","Annulée",IF(F44="Terminée",IF(R44&gt;0,"Terminée en retard","Terminée"),IF(R44&gt;0,"En retard",IF(Q44&lt;='Paramètres'!$E$5,"À surveiller","Conforme")))),"À vérifier"))</f>
        <v/>
      </c>
      <c r="V44" s="7">
        <f>IF(C44="","",IFERROR(IF(OR(C44="",D44="",F44="",G44="",H44=""),"Information manquante",IF(H44&lt;G44,"Dates à corriger",IF(AND(F44="Terminée",J44=""),"Fin réelle manquante",IF(AND(F44&lt;&gt;"Terminée",J44&lt;&gt;""),"Statut à corriger",IF(K44&gt;1,"Avancement invalide","OK"))))),"À vérifier"))</f>
        <v/>
      </c>
      <c r="W44" s="22">
        <f>IF(C44="","",IFERROR(IF(AND(W$7&lt;=$H44,W$7+6&gt;=$G44),1,""),""))</f>
        <v/>
      </c>
      <c r="X44" s="22">
        <f>IF(C44="","",IFERROR(IF(AND(X$7&lt;=$H44,X$7+6&gt;=$G44),1,""),""))</f>
        <v/>
      </c>
      <c r="Y44" s="22">
        <f>IF(C44="","",IFERROR(IF(AND(Y$7&lt;=$H44,Y$7+6&gt;=$G44),1,""),""))</f>
        <v/>
      </c>
      <c r="Z44" s="22">
        <f>IF(C44="","",IFERROR(IF(AND(Z$7&lt;=$H44,Z$7+6&gt;=$G44),1,""),""))</f>
        <v/>
      </c>
      <c r="AA44" s="22">
        <f>IF(C44="","",IFERROR(IF(AND(AA$7&lt;=$H44,AA$7+6&gt;=$G44),1,""),""))</f>
        <v/>
      </c>
      <c r="AB44" s="22">
        <f>IF(C44="","",IFERROR(IF(AND(AB$7&lt;=$H44,AB$7+6&gt;=$G44),1,""),""))</f>
        <v/>
      </c>
      <c r="AC44" s="22">
        <f>IF(C44="","",IFERROR(IF(AND(AC$7&lt;=$H44,AC$7+6&gt;=$G44),1,""),""))</f>
        <v/>
      </c>
      <c r="AD44" s="22">
        <f>IF(C44="","",IFERROR(IF(AND(AD$7&lt;=$H44,AD$7+6&gt;=$G44),1,""),""))</f>
        <v/>
      </c>
      <c r="AE44" s="22">
        <f>IF(C44="","",IFERROR(IF(AND(AE$7&lt;=$H44,AE$7+6&gt;=$G44),1,""),""))</f>
        <v/>
      </c>
      <c r="AF44" s="22">
        <f>IF(C44="","",IFERROR(IF(AND(AF$7&lt;=$H44,AF$7+6&gt;=$G44),1,""),""))</f>
        <v/>
      </c>
    </row>
    <row r="45" ht="32" customHeight="1">
      <c r="A45" s="15" t="n"/>
      <c r="B45" s="3" t="n"/>
      <c r="C45" s="3" t="n"/>
      <c r="D45" s="3" t="n"/>
      <c r="E45" s="3" t="n"/>
      <c r="F45" s="3" t="n"/>
      <c r="G45" s="16" t="n"/>
      <c r="H45" s="16" t="n"/>
      <c r="I45" s="16" t="n"/>
      <c r="J45" s="16" t="n"/>
      <c r="K45" s="17" t="n"/>
      <c r="L45" s="18" t="n"/>
      <c r="M45" s="18" t="n"/>
      <c r="N45" s="19" t="n"/>
      <c r="O45" s="19" t="n"/>
      <c r="P45" s="20">
        <f>IF(C45="","",IFERROR(H45-G45+1,0))</f>
        <v/>
      </c>
      <c r="Q45" s="20">
        <f>IF(C45="","",IFERROR(IF(F45="Terminée",0,MAX(0,H45-TODAY())),0))</f>
        <v/>
      </c>
      <c r="R45" s="20">
        <f>IF(C45="","",IFERROR(IF(F45="Terminée",MAX(0,J45-H45),MAX(0,TODAY()-H45)),0))</f>
        <v/>
      </c>
      <c r="S45" s="21">
        <f>IF(C45="","",IFERROR(IF(TODAY()&lt;G45,0,IF(TODAY()&gt;=H45,1,(TODAY()-G45+1)/(H45-G45+1))),0))</f>
        <v/>
      </c>
      <c r="T45" s="21">
        <f>IF(C45="","",IFERROR(K45-S45,0))</f>
        <v/>
      </c>
      <c r="U45" s="7">
        <f>IF(C45="","",IFERROR(IF(F45="Annulée","Annulée",IF(F45="Terminée",IF(R45&gt;0,"Terminée en retard","Terminée"),IF(R45&gt;0,"En retard",IF(Q45&lt;='Paramètres'!$E$5,"À surveiller","Conforme")))),"À vérifier"))</f>
        <v/>
      </c>
      <c r="V45" s="7">
        <f>IF(C45="","",IFERROR(IF(OR(C45="",D45="",F45="",G45="",H45=""),"Information manquante",IF(H45&lt;G45,"Dates à corriger",IF(AND(F45="Terminée",J45=""),"Fin réelle manquante",IF(AND(F45&lt;&gt;"Terminée",J45&lt;&gt;""),"Statut à corriger",IF(K45&gt;1,"Avancement invalide","OK"))))),"À vérifier"))</f>
        <v/>
      </c>
      <c r="W45" s="23">
        <f>IF(C45="","",IFERROR(IF(AND(W$7&lt;=$H45,W$7+6&gt;=$G45),1,""),""))</f>
        <v/>
      </c>
      <c r="X45" s="23">
        <f>IF(C45="","",IFERROR(IF(AND(X$7&lt;=$H45,X$7+6&gt;=$G45),1,""),""))</f>
        <v/>
      </c>
      <c r="Y45" s="23">
        <f>IF(C45="","",IFERROR(IF(AND(Y$7&lt;=$H45,Y$7+6&gt;=$G45),1,""),""))</f>
        <v/>
      </c>
      <c r="Z45" s="23">
        <f>IF(C45="","",IFERROR(IF(AND(Z$7&lt;=$H45,Z$7+6&gt;=$G45),1,""),""))</f>
        <v/>
      </c>
      <c r="AA45" s="23">
        <f>IF(C45="","",IFERROR(IF(AND(AA$7&lt;=$H45,AA$7+6&gt;=$G45),1,""),""))</f>
        <v/>
      </c>
      <c r="AB45" s="23">
        <f>IF(C45="","",IFERROR(IF(AND(AB$7&lt;=$H45,AB$7+6&gt;=$G45),1,""),""))</f>
        <v/>
      </c>
      <c r="AC45" s="23">
        <f>IF(C45="","",IFERROR(IF(AND(AC$7&lt;=$H45,AC$7+6&gt;=$G45),1,""),""))</f>
        <v/>
      </c>
      <c r="AD45" s="23">
        <f>IF(C45="","",IFERROR(IF(AND(AD$7&lt;=$H45,AD$7+6&gt;=$G45),1,""),""))</f>
        <v/>
      </c>
      <c r="AE45" s="23">
        <f>IF(C45="","",IFERROR(IF(AND(AE$7&lt;=$H45,AE$7+6&gt;=$G45),1,""),""))</f>
        <v/>
      </c>
      <c r="AF45" s="23">
        <f>IF(C45="","",IFERROR(IF(AND(AF$7&lt;=$H45,AF$7+6&gt;=$G45),1,""),""))</f>
        <v/>
      </c>
    </row>
    <row r="46" ht="32" customHeight="1">
      <c r="A46" s="15" t="n"/>
      <c r="B46" s="3" t="n"/>
      <c r="C46" s="3" t="n"/>
      <c r="D46" s="3" t="n"/>
      <c r="E46" s="3" t="n"/>
      <c r="F46" s="3" t="n"/>
      <c r="G46" s="16" t="n"/>
      <c r="H46" s="16" t="n"/>
      <c r="I46" s="16" t="n"/>
      <c r="J46" s="16" t="n"/>
      <c r="K46" s="17" t="n"/>
      <c r="L46" s="18" t="n"/>
      <c r="M46" s="18" t="n"/>
      <c r="N46" s="19" t="n"/>
      <c r="O46" s="19" t="n"/>
      <c r="P46" s="20">
        <f>IF(C46="","",IFERROR(H46-G46+1,0))</f>
        <v/>
      </c>
      <c r="Q46" s="20">
        <f>IF(C46="","",IFERROR(IF(F46="Terminée",0,MAX(0,H46-TODAY())),0))</f>
        <v/>
      </c>
      <c r="R46" s="20">
        <f>IF(C46="","",IFERROR(IF(F46="Terminée",MAX(0,J46-H46),MAX(0,TODAY()-H46)),0))</f>
        <v/>
      </c>
      <c r="S46" s="21">
        <f>IF(C46="","",IFERROR(IF(TODAY()&lt;G46,0,IF(TODAY()&gt;=H46,1,(TODAY()-G46+1)/(H46-G46+1))),0))</f>
        <v/>
      </c>
      <c r="T46" s="21">
        <f>IF(C46="","",IFERROR(K46-S46,0))</f>
        <v/>
      </c>
      <c r="U46" s="7">
        <f>IF(C46="","",IFERROR(IF(F46="Annulée","Annulée",IF(F46="Terminée",IF(R46&gt;0,"Terminée en retard","Terminée"),IF(R46&gt;0,"En retard",IF(Q46&lt;='Paramètres'!$E$5,"À surveiller","Conforme")))),"À vérifier"))</f>
        <v/>
      </c>
      <c r="V46" s="7">
        <f>IF(C46="","",IFERROR(IF(OR(C46="",D46="",F46="",G46="",H46=""),"Information manquante",IF(H46&lt;G46,"Dates à corriger",IF(AND(F46="Terminée",J46=""),"Fin réelle manquante",IF(AND(F46&lt;&gt;"Terminée",J46&lt;&gt;""),"Statut à corriger",IF(K46&gt;1,"Avancement invalide","OK"))))),"À vérifier"))</f>
        <v/>
      </c>
      <c r="W46" s="22">
        <f>IF(C46="","",IFERROR(IF(AND(W$7&lt;=$H46,W$7+6&gt;=$G46),1,""),""))</f>
        <v/>
      </c>
      <c r="X46" s="22">
        <f>IF(C46="","",IFERROR(IF(AND(X$7&lt;=$H46,X$7+6&gt;=$G46),1,""),""))</f>
        <v/>
      </c>
      <c r="Y46" s="22">
        <f>IF(C46="","",IFERROR(IF(AND(Y$7&lt;=$H46,Y$7+6&gt;=$G46),1,""),""))</f>
        <v/>
      </c>
      <c r="Z46" s="22">
        <f>IF(C46="","",IFERROR(IF(AND(Z$7&lt;=$H46,Z$7+6&gt;=$G46),1,""),""))</f>
        <v/>
      </c>
      <c r="AA46" s="22">
        <f>IF(C46="","",IFERROR(IF(AND(AA$7&lt;=$H46,AA$7+6&gt;=$G46),1,""),""))</f>
        <v/>
      </c>
      <c r="AB46" s="22">
        <f>IF(C46="","",IFERROR(IF(AND(AB$7&lt;=$H46,AB$7+6&gt;=$G46),1,""),""))</f>
        <v/>
      </c>
      <c r="AC46" s="22">
        <f>IF(C46="","",IFERROR(IF(AND(AC$7&lt;=$H46,AC$7+6&gt;=$G46),1,""),""))</f>
        <v/>
      </c>
      <c r="AD46" s="22">
        <f>IF(C46="","",IFERROR(IF(AND(AD$7&lt;=$H46,AD$7+6&gt;=$G46),1,""),""))</f>
        <v/>
      </c>
      <c r="AE46" s="22">
        <f>IF(C46="","",IFERROR(IF(AND(AE$7&lt;=$H46,AE$7+6&gt;=$G46),1,""),""))</f>
        <v/>
      </c>
      <c r="AF46" s="22">
        <f>IF(C46="","",IFERROR(IF(AND(AF$7&lt;=$H46,AF$7+6&gt;=$G46),1,""),""))</f>
        <v/>
      </c>
    </row>
    <row r="47" ht="32" customHeight="1">
      <c r="A47" s="15" t="n"/>
      <c r="B47" s="3" t="n"/>
      <c r="C47" s="3" t="n"/>
      <c r="D47" s="3" t="n"/>
      <c r="E47" s="3" t="n"/>
      <c r="F47" s="3" t="n"/>
      <c r="G47" s="16" t="n"/>
      <c r="H47" s="16" t="n"/>
      <c r="I47" s="16" t="n"/>
      <c r="J47" s="16" t="n"/>
      <c r="K47" s="17" t="n"/>
      <c r="L47" s="18" t="n"/>
      <c r="M47" s="18" t="n"/>
      <c r="N47" s="19" t="n"/>
      <c r="O47" s="19" t="n"/>
      <c r="P47" s="20">
        <f>IF(C47="","",IFERROR(H47-G47+1,0))</f>
        <v/>
      </c>
      <c r="Q47" s="20">
        <f>IF(C47="","",IFERROR(IF(F47="Terminée",0,MAX(0,H47-TODAY())),0))</f>
        <v/>
      </c>
      <c r="R47" s="20">
        <f>IF(C47="","",IFERROR(IF(F47="Terminée",MAX(0,J47-H47),MAX(0,TODAY()-H47)),0))</f>
        <v/>
      </c>
      <c r="S47" s="21">
        <f>IF(C47="","",IFERROR(IF(TODAY()&lt;G47,0,IF(TODAY()&gt;=H47,1,(TODAY()-G47+1)/(H47-G47+1))),0))</f>
        <v/>
      </c>
      <c r="T47" s="21">
        <f>IF(C47="","",IFERROR(K47-S47,0))</f>
        <v/>
      </c>
      <c r="U47" s="7">
        <f>IF(C47="","",IFERROR(IF(F47="Annulée","Annulée",IF(F47="Terminée",IF(R47&gt;0,"Terminée en retard","Terminée"),IF(R47&gt;0,"En retard",IF(Q47&lt;='Paramètres'!$E$5,"À surveiller","Conforme")))),"À vérifier"))</f>
        <v/>
      </c>
      <c r="V47" s="7">
        <f>IF(C47="","",IFERROR(IF(OR(C47="",D47="",F47="",G47="",H47=""),"Information manquante",IF(H47&lt;G47,"Dates à corriger",IF(AND(F47="Terminée",J47=""),"Fin réelle manquante",IF(AND(F47&lt;&gt;"Terminée",J47&lt;&gt;""),"Statut à corriger",IF(K47&gt;1,"Avancement invalide","OK"))))),"À vérifier"))</f>
        <v/>
      </c>
      <c r="W47" s="23">
        <f>IF(C47="","",IFERROR(IF(AND(W$7&lt;=$H47,W$7+6&gt;=$G47),1,""),""))</f>
        <v/>
      </c>
      <c r="X47" s="23">
        <f>IF(C47="","",IFERROR(IF(AND(X$7&lt;=$H47,X$7+6&gt;=$G47),1,""),""))</f>
        <v/>
      </c>
      <c r="Y47" s="23">
        <f>IF(C47="","",IFERROR(IF(AND(Y$7&lt;=$H47,Y$7+6&gt;=$G47),1,""),""))</f>
        <v/>
      </c>
      <c r="Z47" s="23">
        <f>IF(C47="","",IFERROR(IF(AND(Z$7&lt;=$H47,Z$7+6&gt;=$G47),1,""),""))</f>
        <v/>
      </c>
      <c r="AA47" s="23">
        <f>IF(C47="","",IFERROR(IF(AND(AA$7&lt;=$H47,AA$7+6&gt;=$G47),1,""),""))</f>
        <v/>
      </c>
      <c r="AB47" s="23">
        <f>IF(C47="","",IFERROR(IF(AND(AB$7&lt;=$H47,AB$7+6&gt;=$G47),1,""),""))</f>
        <v/>
      </c>
      <c r="AC47" s="23">
        <f>IF(C47="","",IFERROR(IF(AND(AC$7&lt;=$H47,AC$7+6&gt;=$G47),1,""),""))</f>
        <v/>
      </c>
      <c r="AD47" s="23">
        <f>IF(C47="","",IFERROR(IF(AND(AD$7&lt;=$H47,AD$7+6&gt;=$G47),1,""),""))</f>
        <v/>
      </c>
      <c r="AE47" s="23">
        <f>IF(C47="","",IFERROR(IF(AND(AE$7&lt;=$H47,AE$7+6&gt;=$G47),1,""),""))</f>
        <v/>
      </c>
      <c r="AF47" s="23">
        <f>IF(C47="","",IFERROR(IF(AND(AF$7&lt;=$H47,AF$7+6&gt;=$G47),1,""),""))</f>
        <v/>
      </c>
    </row>
    <row r="48" ht="32" customHeight="1">
      <c r="A48" s="15" t="n"/>
      <c r="B48" s="3" t="n"/>
      <c r="C48" s="3" t="n"/>
      <c r="D48" s="3" t="n"/>
      <c r="E48" s="3" t="n"/>
      <c r="F48" s="3" t="n"/>
      <c r="G48" s="16" t="n"/>
      <c r="H48" s="16" t="n"/>
      <c r="I48" s="16" t="n"/>
      <c r="J48" s="16" t="n"/>
      <c r="K48" s="17" t="n"/>
      <c r="L48" s="18" t="n"/>
      <c r="M48" s="18" t="n"/>
      <c r="N48" s="19" t="n"/>
      <c r="O48" s="19" t="n"/>
      <c r="P48" s="20">
        <f>IF(C48="","",IFERROR(H48-G48+1,0))</f>
        <v/>
      </c>
      <c r="Q48" s="20">
        <f>IF(C48="","",IFERROR(IF(F48="Terminée",0,MAX(0,H48-TODAY())),0))</f>
        <v/>
      </c>
      <c r="R48" s="20">
        <f>IF(C48="","",IFERROR(IF(F48="Terminée",MAX(0,J48-H48),MAX(0,TODAY()-H48)),0))</f>
        <v/>
      </c>
      <c r="S48" s="21">
        <f>IF(C48="","",IFERROR(IF(TODAY()&lt;G48,0,IF(TODAY()&gt;=H48,1,(TODAY()-G48+1)/(H48-G48+1))),0))</f>
        <v/>
      </c>
      <c r="T48" s="21">
        <f>IF(C48="","",IFERROR(K48-S48,0))</f>
        <v/>
      </c>
      <c r="U48" s="7">
        <f>IF(C48="","",IFERROR(IF(F48="Annulée","Annulée",IF(F48="Terminée",IF(R48&gt;0,"Terminée en retard","Terminée"),IF(R48&gt;0,"En retard",IF(Q48&lt;='Paramètres'!$E$5,"À surveiller","Conforme")))),"À vérifier"))</f>
        <v/>
      </c>
      <c r="V48" s="7">
        <f>IF(C48="","",IFERROR(IF(OR(C48="",D48="",F48="",G48="",H48=""),"Information manquante",IF(H48&lt;G48,"Dates à corriger",IF(AND(F48="Terminée",J48=""),"Fin réelle manquante",IF(AND(F48&lt;&gt;"Terminée",J48&lt;&gt;""),"Statut à corriger",IF(K48&gt;1,"Avancement invalide","OK"))))),"À vérifier"))</f>
        <v/>
      </c>
      <c r="W48" s="22">
        <f>IF(C48="","",IFERROR(IF(AND(W$7&lt;=$H48,W$7+6&gt;=$G48),1,""),""))</f>
        <v/>
      </c>
      <c r="X48" s="22">
        <f>IF(C48="","",IFERROR(IF(AND(X$7&lt;=$H48,X$7+6&gt;=$G48),1,""),""))</f>
        <v/>
      </c>
      <c r="Y48" s="22">
        <f>IF(C48="","",IFERROR(IF(AND(Y$7&lt;=$H48,Y$7+6&gt;=$G48),1,""),""))</f>
        <v/>
      </c>
      <c r="Z48" s="22">
        <f>IF(C48="","",IFERROR(IF(AND(Z$7&lt;=$H48,Z$7+6&gt;=$G48),1,""),""))</f>
        <v/>
      </c>
      <c r="AA48" s="22">
        <f>IF(C48="","",IFERROR(IF(AND(AA$7&lt;=$H48,AA$7+6&gt;=$G48),1,""),""))</f>
        <v/>
      </c>
      <c r="AB48" s="22">
        <f>IF(C48="","",IFERROR(IF(AND(AB$7&lt;=$H48,AB$7+6&gt;=$G48),1,""),""))</f>
        <v/>
      </c>
      <c r="AC48" s="22">
        <f>IF(C48="","",IFERROR(IF(AND(AC$7&lt;=$H48,AC$7+6&gt;=$G48),1,""),""))</f>
        <v/>
      </c>
      <c r="AD48" s="22">
        <f>IF(C48="","",IFERROR(IF(AND(AD$7&lt;=$H48,AD$7+6&gt;=$G48),1,""),""))</f>
        <v/>
      </c>
      <c r="AE48" s="22">
        <f>IF(C48="","",IFERROR(IF(AND(AE$7&lt;=$H48,AE$7+6&gt;=$G48),1,""),""))</f>
        <v/>
      </c>
      <c r="AF48" s="22">
        <f>IF(C48="","",IFERROR(IF(AND(AF$7&lt;=$H48,AF$7+6&gt;=$G48),1,""),""))</f>
        <v/>
      </c>
    </row>
    <row r="49" ht="32" customHeight="1">
      <c r="A49" s="15" t="n"/>
      <c r="B49" s="3" t="n"/>
      <c r="C49" s="3" t="n"/>
      <c r="D49" s="3" t="n"/>
      <c r="E49" s="3" t="n"/>
      <c r="F49" s="3" t="n"/>
      <c r="G49" s="16" t="n"/>
      <c r="H49" s="16" t="n"/>
      <c r="I49" s="16" t="n"/>
      <c r="J49" s="16" t="n"/>
      <c r="K49" s="17" t="n"/>
      <c r="L49" s="18" t="n"/>
      <c r="M49" s="18" t="n"/>
      <c r="N49" s="19" t="n"/>
      <c r="O49" s="19" t="n"/>
      <c r="P49" s="20">
        <f>IF(C49="","",IFERROR(H49-G49+1,0))</f>
        <v/>
      </c>
      <c r="Q49" s="20">
        <f>IF(C49="","",IFERROR(IF(F49="Terminée",0,MAX(0,H49-TODAY())),0))</f>
        <v/>
      </c>
      <c r="R49" s="20">
        <f>IF(C49="","",IFERROR(IF(F49="Terminée",MAX(0,J49-H49),MAX(0,TODAY()-H49)),0))</f>
        <v/>
      </c>
      <c r="S49" s="21">
        <f>IF(C49="","",IFERROR(IF(TODAY()&lt;G49,0,IF(TODAY()&gt;=H49,1,(TODAY()-G49+1)/(H49-G49+1))),0))</f>
        <v/>
      </c>
      <c r="T49" s="21">
        <f>IF(C49="","",IFERROR(K49-S49,0))</f>
        <v/>
      </c>
      <c r="U49" s="7">
        <f>IF(C49="","",IFERROR(IF(F49="Annulée","Annulée",IF(F49="Terminée",IF(R49&gt;0,"Terminée en retard","Terminée"),IF(R49&gt;0,"En retard",IF(Q49&lt;='Paramètres'!$E$5,"À surveiller","Conforme")))),"À vérifier"))</f>
        <v/>
      </c>
      <c r="V49" s="7">
        <f>IF(C49="","",IFERROR(IF(OR(C49="",D49="",F49="",G49="",H49=""),"Information manquante",IF(H49&lt;G49,"Dates à corriger",IF(AND(F49="Terminée",J49=""),"Fin réelle manquante",IF(AND(F49&lt;&gt;"Terminée",J49&lt;&gt;""),"Statut à corriger",IF(K49&gt;1,"Avancement invalide","OK"))))),"À vérifier"))</f>
        <v/>
      </c>
      <c r="W49" s="23">
        <f>IF(C49="","",IFERROR(IF(AND(W$7&lt;=$H49,W$7+6&gt;=$G49),1,""),""))</f>
        <v/>
      </c>
      <c r="X49" s="23">
        <f>IF(C49="","",IFERROR(IF(AND(X$7&lt;=$H49,X$7+6&gt;=$G49),1,""),""))</f>
        <v/>
      </c>
      <c r="Y49" s="23">
        <f>IF(C49="","",IFERROR(IF(AND(Y$7&lt;=$H49,Y$7+6&gt;=$G49),1,""),""))</f>
        <v/>
      </c>
      <c r="Z49" s="23">
        <f>IF(C49="","",IFERROR(IF(AND(Z$7&lt;=$H49,Z$7+6&gt;=$G49),1,""),""))</f>
        <v/>
      </c>
      <c r="AA49" s="23">
        <f>IF(C49="","",IFERROR(IF(AND(AA$7&lt;=$H49,AA$7+6&gt;=$G49),1,""),""))</f>
        <v/>
      </c>
      <c r="AB49" s="23">
        <f>IF(C49="","",IFERROR(IF(AND(AB$7&lt;=$H49,AB$7+6&gt;=$G49),1,""),""))</f>
        <v/>
      </c>
      <c r="AC49" s="23">
        <f>IF(C49="","",IFERROR(IF(AND(AC$7&lt;=$H49,AC$7+6&gt;=$G49),1,""),""))</f>
        <v/>
      </c>
      <c r="AD49" s="23">
        <f>IF(C49="","",IFERROR(IF(AND(AD$7&lt;=$H49,AD$7+6&gt;=$G49),1,""),""))</f>
        <v/>
      </c>
      <c r="AE49" s="23">
        <f>IF(C49="","",IFERROR(IF(AND(AE$7&lt;=$H49,AE$7+6&gt;=$G49),1,""),""))</f>
        <v/>
      </c>
      <c r="AF49" s="23">
        <f>IF(C49="","",IFERROR(IF(AND(AF$7&lt;=$H49,AF$7+6&gt;=$G49),1,""),""))</f>
        <v/>
      </c>
    </row>
    <row r="50" ht="32" customHeight="1">
      <c r="A50" s="15" t="n"/>
      <c r="B50" s="3" t="n"/>
      <c r="C50" s="3" t="n"/>
      <c r="D50" s="3" t="n"/>
      <c r="E50" s="3" t="n"/>
      <c r="F50" s="3" t="n"/>
      <c r="G50" s="16" t="n"/>
      <c r="H50" s="16" t="n"/>
      <c r="I50" s="16" t="n"/>
      <c r="J50" s="16" t="n"/>
      <c r="K50" s="17" t="n"/>
      <c r="L50" s="18" t="n"/>
      <c r="M50" s="18" t="n"/>
      <c r="N50" s="19" t="n"/>
      <c r="O50" s="19" t="n"/>
      <c r="P50" s="20">
        <f>IF(C50="","",IFERROR(H50-G50+1,0))</f>
        <v/>
      </c>
      <c r="Q50" s="20">
        <f>IF(C50="","",IFERROR(IF(F50="Terminée",0,MAX(0,H50-TODAY())),0))</f>
        <v/>
      </c>
      <c r="R50" s="20">
        <f>IF(C50="","",IFERROR(IF(F50="Terminée",MAX(0,J50-H50),MAX(0,TODAY()-H50)),0))</f>
        <v/>
      </c>
      <c r="S50" s="21">
        <f>IF(C50="","",IFERROR(IF(TODAY()&lt;G50,0,IF(TODAY()&gt;=H50,1,(TODAY()-G50+1)/(H50-G50+1))),0))</f>
        <v/>
      </c>
      <c r="T50" s="21">
        <f>IF(C50="","",IFERROR(K50-S50,0))</f>
        <v/>
      </c>
      <c r="U50" s="7">
        <f>IF(C50="","",IFERROR(IF(F50="Annulée","Annulée",IF(F50="Terminée",IF(R50&gt;0,"Terminée en retard","Terminée"),IF(R50&gt;0,"En retard",IF(Q50&lt;='Paramètres'!$E$5,"À surveiller","Conforme")))),"À vérifier"))</f>
        <v/>
      </c>
      <c r="V50" s="7">
        <f>IF(C50="","",IFERROR(IF(OR(C50="",D50="",F50="",G50="",H50=""),"Information manquante",IF(H50&lt;G50,"Dates à corriger",IF(AND(F50="Terminée",J50=""),"Fin réelle manquante",IF(AND(F50&lt;&gt;"Terminée",J50&lt;&gt;""),"Statut à corriger",IF(K50&gt;1,"Avancement invalide","OK"))))),"À vérifier"))</f>
        <v/>
      </c>
      <c r="W50" s="22">
        <f>IF(C50="","",IFERROR(IF(AND(W$7&lt;=$H50,W$7+6&gt;=$G50),1,""),""))</f>
        <v/>
      </c>
      <c r="X50" s="22">
        <f>IF(C50="","",IFERROR(IF(AND(X$7&lt;=$H50,X$7+6&gt;=$G50),1,""),""))</f>
        <v/>
      </c>
      <c r="Y50" s="22">
        <f>IF(C50="","",IFERROR(IF(AND(Y$7&lt;=$H50,Y$7+6&gt;=$G50),1,""),""))</f>
        <v/>
      </c>
      <c r="Z50" s="22">
        <f>IF(C50="","",IFERROR(IF(AND(Z$7&lt;=$H50,Z$7+6&gt;=$G50),1,""),""))</f>
        <v/>
      </c>
      <c r="AA50" s="22">
        <f>IF(C50="","",IFERROR(IF(AND(AA$7&lt;=$H50,AA$7+6&gt;=$G50),1,""),""))</f>
        <v/>
      </c>
      <c r="AB50" s="22">
        <f>IF(C50="","",IFERROR(IF(AND(AB$7&lt;=$H50,AB$7+6&gt;=$G50),1,""),""))</f>
        <v/>
      </c>
      <c r="AC50" s="22">
        <f>IF(C50="","",IFERROR(IF(AND(AC$7&lt;=$H50,AC$7+6&gt;=$G50),1,""),""))</f>
        <v/>
      </c>
      <c r="AD50" s="22">
        <f>IF(C50="","",IFERROR(IF(AND(AD$7&lt;=$H50,AD$7+6&gt;=$G50),1,""),""))</f>
        <v/>
      </c>
      <c r="AE50" s="22">
        <f>IF(C50="","",IFERROR(IF(AND(AE$7&lt;=$H50,AE$7+6&gt;=$G50),1,""),""))</f>
        <v/>
      </c>
      <c r="AF50" s="22">
        <f>IF(C50="","",IFERROR(IF(AND(AF$7&lt;=$H50,AF$7+6&gt;=$G50),1,""),""))</f>
        <v/>
      </c>
    </row>
    <row r="51" ht="32" customHeight="1">
      <c r="A51" s="15" t="n"/>
      <c r="B51" s="3" t="n"/>
      <c r="C51" s="3" t="n"/>
      <c r="D51" s="3" t="n"/>
      <c r="E51" s="3" t="n"/>
      <c r="F51" s="3" t="n"/>
      <c r="G51" s="16" t="n"/>
      <c r="H51" s="16" t="n"/>
      <c r="I51" s="16" t="n"/>
      <c r="J51" s="16" t="n"/>
      <c r="K51" s="17" t="n"/>
      <c r="L51" s="18" t="n"/>
      <c r="M51" s="18" t="n"/>
      <c r="N51" s="19" t="n"/>
      <c r="O51" s="19" t="n"/>
      <c r="P51" s="20">
        <f>IF(C51="","",IFERROR(H51-G51+1,0))</f>
        <v/>
      </c>
      <c r="Q51" s="20">
        <f>IF(C51="","",IFERROR(IF(F51="Terminée",0,MAX(0,H51-TODAY())),0))</f>
        <v/>
      </c>
      <c r="R51" s="20">
        <f>IF(C51="","",IFERROR(IF(F51="Terminée",MAX(0,J51-H51),MAX(0,TODAY()-H51)),0))</f>
        <v/>
      </c>
      <c r="S51" s="21">
        <f>IF(C51="","",IFERROR(IF(TODAY()&lt;G51,0,IF(TODAY()&gt;=H51,1,(TODAY()-G51+1)/(H51-G51+1))),0))</f>
        <v/>
      </c>
      <c r="T51" s="21">
        <f>IF(C51="","",IFERROR(K51-S51,0))</f>
        <v/>
      </c>
      <c r="U51" s="7">
        <f>IF(C51="","",IFERROR(IF(F51="Annulée","Annulée",IF(F51="Terminée",IF(R51&gt;0,"Terminée en retard","Terminée"),IF(R51&gt;0,"En retard",IF(Q51&lt;='Paramètres'!$E$5,"À surveiller","Conforme")))),"À vérifier"))</f>
        <v/>
      </c>
      <c r="V51" s="7">
        <f>IF(C51="","",IFERROR(IF(OR(C51="",D51="",F51="",G51="",H51=""),"Information manquante",IF(H51&lt;G51,"Dates à corriger",IF(AND(F51="Terminée",J51=""),"Fin réelle manquante",IF(AND(F51&lt;&gt;"Terminée",J51&lt;&gt;""),"Statut à corriger",IF(K51&gt;1,"Avancement invalide","OK"))))),"À vérifier"))</f>
        <v/>
      </c>
      <c r="W51" s="23">
        <f>IF(C51="","",IFERROR(IF(AND(W$7&lt;=$H51,W$7+6&gt;=$G51),1,""),""))</f>
        <v/>
      </c>
      <c r="X51" s="23">
        <f>IF(C51="","",IFERROR(IF(AND(X$7&lt;=$H51,X$7+6&gt;=$G51),1,""),""))</f>
        <v/>
      </c>
      <c r="Y51" s="23">
        <f>IF(C51="","",IFERROR(IF(AND(Y$7&lt;=$H51,Y$7+6&gt;=$G51),1,""),""))</f>
        <v/>
      </c>
      <c r="Z51" s="23">
        <f>IF(C51="","",IFERROR(IF(AND(Z$7&lt;=$H51,Z$7+6&gt;=$G51),1,""),""))</f>
        <v/>
      </c>
      <c r="AA51" s="23">
        <f>IF(C51="","",IFERROR(IF(AND(AA$7&lt;=$H51,AA$7+6&gt;=$G51),1,""),""))</f>
        <v/>
      </c>
      <c r="AB51" s="23">
        <f>IF(C51="","",IFERROR(IF(AND(AB$7&lt;=$H51,AB$7+6&gt;=$G51),1,""),""))</f>
        <v/>
      </c>
      <c r="AC51" s="23">
        <f>IF(C51="","",IFERROR(IF(AND(AC$7&lt;=$H51,AC$7+6&gt;=$G51),1,""),""))</f>
        <v/>
      </c>
      <c r="AD51" s="23">
        <f>IF(C51="","",IFERROR(IF(AND(AD$7&lt;=$H51,AD$7+6&gt;=$G51),1,""),""))</f>
        <v/>
      </c>
      <c r="AE51" s="23">
        <f>IF(C51="","",IFERROR(IF(AND(AE$7&lt;=$H51,AE$7+6&gt;=$G51),1,""),""))</f>
        <v/>
      </c>
      <c r="AF51" s="23">
        <f>IF(C51="","",IFERROR(IF(AND(AF$7&lt;=$H51,AF$7+6&gt;=$G51),1,""),""))</f>
        <v/>
      </c>
    </row>
    <row r="52" ht="32" customHeight="1">
      <c r="A52" s="15" t="n"/>
      <c r="B52" s="3" t="n"/>
      <c r="C52" s="3" t="n"/>
      <c r="D52" s="3" t="n"/>
      <c r="E52" s="3" t="n"/>
      <c r="F52" s="3" t="n"/>
      <c r="G52" s="16" t="n"/>
      <c r="H52" s="16" t="n"/>
      <c r="I52" s="16" t="n"/>
      <c r="J52" s="16" t="n"/>
      <c r="K52" s="17" t="n"/>
      <c r="L52" s="18" t="n"/>
      <c r="M52" s="18" t="n"/>
      <c r="N52" s="19" t="n"/>
      <c r="O52" s="19" t="n"/>
      <c r="P52" s="20">
        <f>IF(C52="","",IFERROR(H52-G52+1,0))</f>
        <v/>
      </c>
      <c r="Q52" s="20">
        <f>IF(C52="","",IFERROR(IF(F52="Terminée",0,MAX(0,H52-TODAY())),0))</f>
        <v/>
      </c>
      <c r="R52" s="20">
        <f>IF(C52="","",IFERROR(IF(F52="Terminée",MAX(0,J52-H52),MAX(0,TODAY()-H52)),0))</f>
        <v/>
      </c>
      <c r="S52" s="21">
        <f>IF(C52="","",IFERROR(IF(TODAY()&lt;G52,0,IF(TODAY()&gt;=H52,1,(TODAY()-G52+1)/(H52-G52+1))),0))</f>
        <v/>
      </c>
      <c r="T52" s="21">
        <f>IF(C52="","",IFERROR(K52-S52,0))</f>
        <v/>
      </c>
      <c r="U52" s="7">
        <f>IF(C52="","",IFERROR(IF(F52="Annulée","Annulée",IF(F52="Terminée",IF(R52&gt;0,"Terminée en retard","Terminée"),IF(R52&gt;0,"En retard",IF(Q52&lt;='Paramètres'!$E$5,"À surveiller","Conforme")))),"À vérifier"))</f>
        <v/>
      </c>
      <c r="V52" s="7">
        <f>IF(C52="","",IFERROR(IF(OR(C52="",D52="",F52="",G52="",H52=""),"Information manquante",IF(H52&lt;G52,"Dates à corriger",IF(AND(F52="Terminée",J52=""),"Fin réelle manquante",IF(AND(F52&lt;&gt;"Terminée",J52&lt;&gt;""),"Statut à corriger",IF(K52&gt;1,"Avancement invalide","OK"))))),"À vérifier"))</f>
        <v/>
      </c>
      <c r="W52" s="22">
        <f>IF(C52="","",IFERROR(IF(AND(W$7&lt;=$H52,W$7+6&gt;=$G52),1,""),""))</f>
        <v/>
      </c>
      <c r="X52" s="22">
        <f>IF(C52="","",IFERROR(IF(AND(X$7&lt;=$H52,X$7+6&gt;=$G52),1,""),""))</f>
        <v/>
      </c>
      <c r="Y52" s="22">
        <f>IF(C52="","",IFERROR(IF(AND(Y$7&lt;=$H52,Y$7+6&gt;=$G52),1,""),""))</f>
        <v/>
      </c>
      <c r="Z52" s="22">
        <f>IF(C52="","",IFERROR(IF(AND(Z$7&lt;=$H52,Z$7+6&gt;=$G52),1,""),""))</f>
        <v/>
      </c>
      <c r="AA52" s="22">
        <f>IF(C52="","",IFERROR(IF(AND(AA$7&lt;=$H52,AA$7+6&gt;=$G52),1,""),""))</f>
        <v/>
      </c>
      <c r="AB52" s="22">
        <f>IF(C52="","",IFERROR(IF(AND(AB$7&lt;=$H52,AB$7+6&gt;=$G52),1,""),""))</f>
        <v/>
      </c>
      <c r="AC52" s="22">
        <f>IF(C52="","",IFERROR(IF(AND(AC$7&lt;=$H52,AC$7+6&gt;=$G52),1,""),""))</f>
        <v/>
      </c>
      <c r="AD52" s="22">
        <f>IF(C52="","",IFERROR(IF(AND(AD$7&lt;=$H52,AD$7+6&gt;=$G52),1,""),""))</f>
        <v/>
      </c>
      <c r="AE52" s="22">
        <f>IF(C52="","",IFERROR(IF(AND(AE$7&lt;=$H52,AE$7+6&gt;=$G52),1,""),""))</f>
        <v/>
      </c>
      <c r="AF52" s="22">
        <f>IF(C52="","",IFERROR(IF(AND(AF$7&lt;=$H52,AF$7+6&gt;=$G52),1,""),""))</f>
        <v/>
      </c>
    </row>
    <row r="53" ht="32" customHeight="1">
      <c r="A53" s="15" t="n"/>
      <c r="B53" s="3" t="n"/>
      <c r="C53" s="3" t="n"/>
      <c r="D53" s="3" t="n"/>
      <c r="E53" s="3" t="n"/>
      <c r="F53" s="3" t="n"/>
      <c r="G53" s="16" t="n"/>
      <c r="H53" s="16" t="n"/>
      <c r="I53" s="16" t="n"/>
      <c r="J53" s="16" t="n"/>
      <c r="K53" s="17" t="n"/>
      <c r="L53" s="18" t="n"/>
      <c r="M53" s="18" t="n"/>
      <c r="N53" s="19" t="n"/>
      <c r="O53" s="19" t="n"/>
      <c r="P53" s="20">
        <f>IF(C53="","",IFERROR(H53-G53+1,0))</f>
        <v/>
      </c>
      <c r="Q53" s="20">
        <f>IF(C53="","",IFERROR(IF(F53="Terminée",0,MAX(0,H53-TODAY())),0))</f>
        <v/>
      </c>
      <c r="R53" s="20">
        <f>IF(C53="","",IFERROR(IF(F53="Terminée",MAX(0,J53-H53),MAX(0,TODAY()-H53)),0))</f>
        <v/>
      </c>
      <c r="S53" s="21">
        <f>IF(C53="","",IFERROR(IF(TODAY()&lt;G53,0,IF(TODAY()&gt;=H53,1,(TODAY()-G53+1)/(H53-G53+1))),0))</f>
        <v/>
      </c>
      <c r="T53" s="21">
        <f>IF(C53="","",IFERROR(K53-S53,0))</f>
        <v/>
      </c>
      <c r="U53" s="7">
        <f>IF(C53="","",IFERROR(IF(F53="Annulée","Annulée",IF(F53="Terminée",IF(R53&gt;0,"Terminée en retard","Terminée"),IF(R53&gt;0,"En retard",IF(Q53&lt;='Paramètres'!$E$5,"À surveiller","Conforme")))),"À vérifier"))</f>
        <v/>
      </c>
      <c r="V53" s="7">
        <f>IF(C53="","",IFERROR(IF(OR(C53="",D53="",F53="",G53="",H53=""),"Information manquante",IF(H53&lt;G53,"Dates à corriger",IF(AND(F53="Terminée",J53=""),"Fin réelle manquante",IF(AND(F53&lt;&gt;"Terminée",J53&lt;&gt;""),"Statut à corriger",IF(K53&gt;1,"Avancement invalide","OK"))))),"À vérifier"))</f>
        <v/>
      </c>
      <c r="W53" s="23">
        <f>IF(C53="","",IFERROR(IF(AND(W$7&lt;=$H53,W$7+6&gt;=$G53),1,""),""))</f>
        <v/>
      </c>
      <c r="X53" s="23">
        <f>IF(C53="","",IFERROR(IF(AND(X$7&lt;=$H53,X$7+6&gt;=$G53),1,""),""))</f>
        <v/>
      </c>
      <c r="Y53" s="23">
        <f>IF(C53="","",IFERROR(IF(AND(Y$7&lt;=$H53,Y$7+6&gt;=$G53),1,""),""))</f>
        <v/>
      </c>
      <c r="Z53" s="23">
        <f>IF(C53="","",IFERROR(IF(AND(Z$7&lt;=$H53,Z$7+6&gt;=$G53),1,""),""))</f>
        <v/>
      </c>
      <c r="AA53" s="23">
        <f>IF(C53="","",IFERROR(IF(AND(AA$7&lt;=$H53,AA$7+6&gt;=$G53),1,""),""))</f>
        <v/>
      </c>
      <c r="AB53" s="23">
        <f>IF(C53="","",IFERROR(IF(AND(AB$7&lt;=$H53,AB$7+6&gt;=$G53),1,""),""))</f>
        <v/>
      </c>
      <c r="AC53" s="23">
        <f>IF(C53="","",IFERROR(IF(AND(AC$7&lt;=$H53,AC$7+6&gt;=$G53),1,""),""))</f>
        <v/>
      </c>
      <c r="AD53" s="23">
        <f>IF(C53="","",IFERROR(IF(AND(AD$7&lt;=$H53,AD$7+6&gt;=$G53),1,""),""))</f>
        <v/>
      </c>
      <c r="AE53" s="23">
        <f>IF(C53="","",IFERROR(IF(AND(AE$7&lt;=$H53,AE$7+6&gt;=$G53),1,""),""))</f>
        <v/>
      </c>
      <c r="AF53" s="23">
        <f>IF(C53="","",IFERROR(IF(AND(AF$7&lt;=$H53,AF$7+6&gt;=$G53),1,""),""))</f>
        <v/>
      </c>
    </row>
    <row r="54" ht="32" customHeight="1">
      <c r="A54" s="15" t="n"/>
      <c r="B54" s="3" t="n"/>
      <c r="C54" s="3" t="n"/>
      <c r="D54" s="3" t="n"/>
      <c r="E54" s="3" t="n"/>
      <c r="F54" s="3" t="n"/>
      <c r="G54" s="16" t="n"/>
      <c r="H54" s="16" t="n"/>
      <c r="I54" s="16" t="n"/>
      <c r="J54" s="16" t="n"/>
      <c r="K54" s="17" t="n"/>
      <c r="L54" s="18" t="n"/>
      <c r="M54" s="18" t="n"/>
      <c r="N54" s="19" t="n"/>
      <c r="O54" s="19" t="n"/>
      <c r="P54" s="20">
        <f>IF(C54="","",IFERROR(H54-G54+1,0))</f>
        <v/>
      </c>
      <c r="Q54" s="20">
        <f>IF(C54="","",IFERROR(IF(F54="Terminée",0,MAX(0,H54-TODAY())),0))</f>
        <v/>
      </c>
      <c r="R54" s="20">
        <f>IF(C54="","",IFERROR(IF(F54="Terminée",MAX(0,J54-H54),MAX(0,TODAY()-H54)),0))</f>
        <v/>
      </c>
      <c r="S54" s="21">
        <f>IF(C54="","",IFERROR(IF(TODAY()&lt;G54,0,IF(TODAY()&gt;=H54,1,(TODAY()-G54+1)/(H54-G54+1))),0))</f>
        <v/>
      </c>
      <c r="T54" s="21">
        <f>IF(C54="","",IFERROR(K54-S54,0))</f>
        <v/>
      </c>
      <c r="U54" s="7">
        <f>IF(C54="","",IFERROR(IF(F54="Annulée","Annulée",IF(F54="Terminée",IF(R54&gt;0,"Terminée en retard","Terminée"),IF(R54&gt;0,"En retard",IF(Q54&lt;='Paramètres'!$E$5,"À surveiller","Conforme")))),"À vérifier"))</f>
        <v/>
      </c>
      <c r="V54" s="7">
        <f>IF(C54="","",IFERROR(IF(OR(C54="",D54="",F54="",G54="",H54=""),"Information manquante",IF(H54&lt;G54,"Dates à corriger",IF(AND(F54="Terminée",J54=""),"Fin réelle manquante",IF(AND(F54&lt;&gt;"Terminée",J54&lt;&gt;""),"Statut à corriger",IF(K54&gt;1,"Avancement invalide","OK"))))),"À vérifier"))</f>
        <v/>
      </c>
      <c r="W54" s="22">
        <f>IF(C54="","",IFERROR(IF(AND(W$7&lt;=$H54,W$7+6&gt;=$G54),1,""),""))</f>
        <v/>
      </c>
      <c r="X54" s="22">
        <f>IF(C54="","",IFERROR(IF(AND(X$7&lt;=$H54,X$7+6&gt;=$G54),1,""),""))</f>
        <v/>
      </c>
      <c r="Y54" s="22">
        <f>IF(C54="","",IFERROR(IF(AND(Y$7&lt;=$H54,Y$7+6&gt;=$G54),1,""),""))</f>
        <v/>
      </c>
      <c r="Z54" s="22">
        <f>IF(C54="","",IFERROR(IF(AND(Z$7&lt;=$H54,Z$7+6&gt;=$G54),1,""),""))</f>
        <v/>
      </c>
      <c r="AA54" s="22">
        <f>IF(C54="","",IFERROR(IF(AND(AA$7&lt;=$H54,AA$7+6&gt;=$G54),1,""),""))</f>
        <v/>
      </c>
      <c r="AB54" s="22">
        <f>IF(C54="","",IFERROR(IF(AND(AB$7&lt;=$H54,AB$7+6&gt;=$G54),1,""),""))</f>
        <v/>
      </c>
      <c r="AC54" s="22">
        <f>IF(C54="","",IFERROR(IF(AND(AC$7&lt;=$H54,AC$7+6&gt;=$G54),1,""),""))</f>
        <v/>
      </c>
      <c r="AD54" s="22">
        <f>IF(C54="","",IFERROR(IF(AND(AD$7&lt;=$H54,AD$7+6&gt;=$G54),1,""),""))</f>
        <v/>
      </c>
      <c r="AE54" s="22">
        <f>IF(C54="","",IFERROR(IF(AND(AE$7&lt;=$H54,AE$7+6&gt;=$G54),1,""),""))</f>
        <v/>
      </c>
      <c r="AF54" s="22">
        <f>IF(C54="","",IFERROR(IF(AND(AF$7&lt;=$H54,AF$7+6&gt;=$G54),1,""),""))</f>
        <v/>
      </c>
    </row>
    <row r="55" ht="32" customHeight="1">
      <c r="A55" s="15" t="n"/>
      <c r="B55" s="3" t="n"/>
      <c r="C55" s="3" t="n"/>
      <c r="D55" s="3" t="n"/>
      <c r="E55" s="3" t="n"/>
      <c r="F55" s="3" t="n"/>
      <c r="G55" s="16" t="n"/>
      <c r="H55" s="16" t="n"/>
      <c r="I55" s="16" t="n"/>
      <c r="J55" s="16" t="n"/>
      <c r="K55" s="17" t="n"/>
      <c r="L55" s="18" t="n"/>
      <c r="M55" s="18" t="n"/>
      <c r="N55" s="19" t="n"/>
      <c r="O55" s="19" t="n"/>
      <c r="P55" s="20">
        <f>IF(C55="","",IFERROR(H55-G55+1,0))</f>
        <v/>
      </c>
      <c r="Q55" s="20">
        <f>IF(C55="","",IFERROR(IF(F55="Terminée",0,MAX(0,H55-TODAY())),0))</f>
        <v/>
      </c>
      <c r="R55" s="20">
        <f>IF(C55="","",IFERROR(IF(F55="Terminée",MAX(0,J55-H55),MAX(0,TODAY()-H55)),0))</f>
        <v/>
      </c>
      <c r="S55" s="21">
        <f>IF(C55="","",IFERROR(IF(TODAY()&lt;G55,0,IF(TODAY()&gt;=H55,1,(TODAY()-G55+1)/(H55-G55+1))),0))</f>
        <v/>
      </c>
      <c r="T55" s="21">
        <f>IF(C55="","",IFERROR(K55-S55,0))</f>
        <v/>
      </c>
      <c r="U55" s="7">
        <f>IF(C55="","",IFERROR(IF(F55="Annulée","Annulée",IF(F55="Terminée",IF(R55&gt;0,"Terminée en retard","Terminée"),IF(R55&gt;0,"En retard",IF(Q55&lt;='Paramètres'!$E$5,"À surveiller","Conforme")))),"À vérifier"))</f>
        <v/>
      </c>
      <c r="V55" s="7">
        <f>IF(C55="","",IFERROR(IF(OR(C55="",D55="",F55="",G55="",H55=""),"Information manquante",IF(H55&lt;G55,"Dates à corriger",IF(AND(F55="Terminée",J55=""),"Fin réelle manquante",IF(AND(F55&lt;&gt;"Terminée",J55&lt;&gt;""),"Statut à corriger",IF(K55&gt;1,"Avancement invalide","OK"))))),"À vérifier"))</f>
        <v/>
      </c>
      <c r="W55" s="23">
        <f>IF(C55="","",IFERROR(IF(AND(W$7&lt;=$H55,W$7+6&gt;=$G55),1,""),""))</f>
        <v/>
      </c>
      <c r="X55" s="23">
        <f>IF(C55="","",IFERROR(IF(AND(X$7&lt;=$H55,X$7+6&gt;=$G55),1,""),""))</f>
        <v/>
      </c>
      <c r="Y55" s="23">
        <f>IF(C55="","",IFERROR(IF(AND(Y$7&lt;=$H55,Y$7+6&gt;=$G55),1,""),""))</f>
        <v/>
      </c>
      <c r="Z55" s="23">
        <f>IF(C55="","",IFERROR(IF(AND(Z$7&lt;=$H55,Z$7+6&gt;=$G55),1,""),""))</f>
        <v/>
      </c>
      <c r="AA55" s="23">
        <f>IF(C55="","",IFERROR(IF(AND(AA$7&lt;=$H55,AA$7+6&gt;=$G55),1,""),""))</f>
        <v/>
      </c>
      <c r="AB55" s="23">
        <f>IF(C55="","",IFERROR(IF(AND(AB$7&lt;=$H55,AB$7+6&gt;=$G55),1,""),""))</f>
        <v/>
      </c>
      <c r="AC55" s="23">
        <f>IF(C55="","",IFERROR(IF(AND(AC$7&lt;=$H55,AC$7+6&gt;=$G55),1,""),""))</f>
        <v/>
      </c>
      <c r="AD55" s="23">
        <f>IF(C55="","",IFERROR(IF(AND(AD$7&lt;=$H55,AD$7+6&gt;=$G55),1,""),""))</f>
        <v/>
      </c>
      <c r="AE55" s="23">
        <f>IF(C55="","",IFERROR(IF(AND(AE$7&lt;=$H55,AE$7+6&gt;=$G55),1,""),""))</f>
        <v/>
      </c>
      <c r="AF55" s="23">
        <f>IF(C55="","",IFERROR(IF(AND(AF$7&lt;=$H55,AF$7+6&gt;=$G55),1,""),""))</f>
        <v/>
      </c>
    </row>
    <row r="56" ht="32" customHeight="1">
      <c r="A56" s="15" t="n"/>
      <c r="B56" s="3" t="n"/>
      <c r="C56" s="3" t="n"/>
      <c r="D56" s="3" t="n"/>
      <c r="E56" s="3" t="n"/>
      <c r="F56" s="3" t="n"/>
      <c r="G56" s="16" t="n"/>
      <c r="H56" s="16" t="n"/>
      <c r="I56" s="16" t="n"/>
      <c r="J56" s="16" t="n"/>
      <c r="K56" s="17" t="n"/>
      <c r="L56" s="18" t="n"/>
      <c r="M56" s="18" t="n"/>
      <c r="N56" s="19" t="n"/>
      <c r="O56" s="19" t="n"/>
      <c r="P56" s="20">
        <f>IF(C56="","",IFERROR(H56-G56+1,0))</f>
        <v/>
      </c>
      <c r="Q56" s="20">
        <f>IF(C56="","",IFERROR(IF(F56="Terminée",0,MAX(0,H56-TODAY())),0))</f>
        <v/>
      </c>
      <c r="R56" s="20">
        <f>IF(C56="","",IFERROR(IF(F56="Terminée",MAX(0,J56-H56),MAX(0,TODAY()-H56)),0))</f>
        <v/>
      </c>
      <c r="S56" s="21">
        <f>IF(C56="","",IFERROR(IF(TODAY()&lt;G56,0,IF(TODAY()&gt;=H56,1,(TODAY()-G56+1)/(H56-G56+1))),0))</f>
        <v/>
      </c>
      <c r="T56" s="21">
        <f>IF(C56="","",IFERROR(K56-S56,0))</f>
        <v/>
      </c>
      <c r="U56" s="7">
        <f>IF(C56="","",IFERROR(IF(F56="Annulée","Annulée",IF(F56="Terminée",IF(R56&gt;0,"Terminée en retard","Terminée"),IF(R56&gt;0,"En retard",IF(Q56&lt;='Paramètres'!$E$5,"À surveiller","Conforme")))),"À vérifier"))</f>
        <v/>
      </c>
      <c r="V56" s="7">
        <f>IF(C56="","",IFERROR(IF(OR(C56="",D56="",F56="",G56="",H56=""),"Information manquante",IF(H56&lt;G56,"Dates à corriger",IF(AND(F56="Terminée",J56=""),"Fin réelle manquante",IF(AND(F56&lt;&gt;"Terminée",J56&lt;&gt;""),"Statut à corriger",IF(K56&gt;1,"Avancement invalide","OK"))))),"À vérifier"))</f>
        <v/>
      </c>
      <c r="W56" s="22">
        <f>IF(C56="","",IFERROR(IF(AND(W$7&lt;=$H56,W$7+6&gt;=$G56),1,""),""))</f>
        <v/>
      </c>
      <c r="X56" s="22">
        <f>IF(C56="","",IFERROR(IF(AND(X$7&lt;=$H56,X$7+6&gt;=$G56),1,""),""))</f>
        <v/>
      </c>
      <c r="Y56" s="22">
        <f>IF(C56="","",IFERROR(IF(AND(Y$7&lt;=$H56,Y$7+6&gt;=$G56),1,""),""))</f>
        <v/>
      </c>
      <c r="Z56" s="22">
        <f>IF(C56="","",IFERROR(IF(AND(Z$7&lt;=$H56,Z$7+6&gt;=$G56),1,""),""))</f>
        <v/>
      </c>
      <c r="AA56" s="22">
        <f>IF(C56="","",IFERROR(IF(AND(AA$7&lt;=$H56,AA$7+6&gt;=$G56),1,""),""))</f>
        <v/>
      </c>
      <c r="AB56" s="22">
        <f>IF(C56="","",IFERROR(IF(AND(AB$7&lt;=$H56,AB$7+6&gt;=$G56),1,""),""))</f>
        <v/>
      </c>
      <c r="AC56" s="22">
        <f>IF(C56="","",IFERROR(IF(AND(AC$7&lt;=$H56,AC$7+6&gt;=$G56),1,""),""))</f>
        <v/>
      </c>
      <c r="AD56" s="22">
        <f>IF(C56="","",IFERROR(IF(AND(AD$7&lt;=$H56,AD$7+6&gt;=$G56),1,""),""))</f>
        <v/>
      </c>
      <c r="AE56" s="22">
        <f>IF(C56="","",IFERROR(IF(AND(AE$7&lt;=$H56,AE$7+6&gt;=$G56),1,""),""))</f>
        <v/>
      </c>
      <c r="AF56" s="22">
        <f>IF(C56="","",IFERROR(IF(AND(AF$7&lt;=$H56,AF$7+6&gt;=$G56),1,""),""))</f>
        <v/>
      </c>
    </row>
    <row r="57" ht="32" customHeight="1">
      <c r="A57" s="15" t="n"/>
      <c r="B57" s="3" t="n"/>
      <c r="C57" s="3" t="n"/>
      <c r="D57" s="3" t="n"/>
      <c r="E57" s="3" t="n"/>
      <c r="F57" s="3" t="n"/>
      <c r="G57" s="16" t="n"/>
      <c r="H57" s="16" t="n"/>
      <c r="I57" s="16" t="n"/>
      <c r="J57" s="16" t="n"/>
      <c r="K57" s="17" t="n"/>
      <c r="L57" s="18" t="n"/>
      <c r="M57" s="18" t="n"/>
      <c r="N57" s="19" t="n"/>
      <c r="O57" s="19" t="n"/>
      <c r="P57" s="20">
        <f>IF(C57="","",IFERROR(H57-G57+1,0))</f>
        <v/>
      </c>
      <c r="Q57" s="20">
        <f>IF(C57="","",IFERROR(IF(F57="Terminée",0,MAX(0,H57-TODAY())),0))</f>
        <v/>
      </c>
      <c r="R57" s="20">
        <f>IF(C57="","",IFERROR(IF(F57="Terminée",MAX(0,J57-H57),MAX(0,TODAY()-H57)),0))</f>
        <v/>
      </c>
      <c r="S57" s="21">
        <f>IF(C57="","",IFERROR(IF(TODAY()&lt;G57,0,IF(TODAY()&gt;=H57,1,(TODAY()-G57+1)/(H57-G57+1))),0))</f>
        <v/>
      </c>
      <c r="T57" s="21">
        <f>IF(C57="","",IFERROR(K57-S57,0))</f>
        <v/>
      </c>
      <c r="U57" s="7">
        <f>IF(C57="","",IFERROR(IF(F57="Annulée","Annulée",IF(F57="Terminée",IF(R57&gt;0,"Terminée en retard","Terminée"),IF(R57&gt;0,"En retard",IF(Q57&lt;='Paramètres'!$E$5,"À surveiller","Conforme")))),"À vérifier"))</f>
        <v/>
      </c>
      <c r="V57" s="7">
        <f>IF(C57="","",IFERROR(IF(OR(C57="",D57="",F57="",G57="",H57=""),"Information manquante",IF(H57&lt;G57,"Dates à corriger",IF(AND(F57="Terminée",J57=""),"Fin réelle manquante",IF(AND(F57&lt;&gt;"Terminée",J57&lt;&gt;""),"Statut à corriger",IF(K57&gt;1,"Avancement invalide","OK"))))),"À vérifier"))</f>
        <v/>
      </c>
      <c r="W57" s="23">
        <f>IF(C57="","",IFERROR(IF(AND(W$7&lt;=$H57,W$7+6&gt;=$G57),1,""),""))</f>
        <v/>
      </c>
      <c r="X57" s="23">
        <f>IF(C57="","",IFERROR(IF(AND(X$7&lt;=$H57,X$7+6&gt;=$G57),1,""),""))</f>
        <v/>
      </c>
      <c r="Y57" s="23">
        <f>IF(C57="","",IFERROR(IF(AND(Y$7&lt;=$H57,Y$7+6&gt;=$G57),1,""),""))</f>
        <v/>
      </c>
      <c r="Z57" s="23">
        <f>IF(C57="","",IFERROR(IF(AND(Z$7&lt;=$H57,Z$7+6&gt;=$G57),1,""),""))</f>
        <v/>
      </c>
      <c r="AA57" s="23">
        <f>IF(C57="","",IFERROR(IF(AND(AA$7&lt;=$H57,AA$7+6&gt;=$G57),1,""),""))</f>
        <v/>
      </c>
      <c r="AB57" s="23">
        <f>IF(C57="","",IFERROR(IF(AND(AB$7&lt;=$H57,AB$7+6&gt;=$G57),1,""),""))</f>
        <v/>
      </c>
      <c r="AC57" s="23">
        <f>IF(C57="","",IFERROR(IF(AND(AC$7&lt;=$H57,AC$7+6&gt;=$G57),1,""),""))</f>
        <v/>
      </c>
      <c r="AD57" s="23">
        <f>IF(C57="","",IFERROR(IF(AND(AD$7&lt;=$H57,AD$7+6&gt;=$G57),1,""),""))</f>
        <v/>
      </c>
      <c r="AE57" s="23">
        <f>IF(C57="","",IFERROR(IF(AND(AE$7&lt;=$H57,AE$7+6&gt;=$G57),1,""),""))</f>
        <v/>
      </c>
      <c r="AF57" s="23">
        <f>IF(C57="","",IFERROR(IF(AND(AF$7&lt;=$H57,AF$7+6&gt;=$G57),1,""),""))</f>
        <v/>
      </c>
    </row>
    <row r="58" ht="32" customHeight="1">
      <c r="A58" s="15" t="n"/>
      <c r="B58" s="3" t="n"/>
      <c r="C58" s="3" t="n"/>
      <c r="D58" s="3" t="n"/>
      <c r="E58" s="3" t="n"/>
      <c r="F58" s="3" t="n"/>
      <c r="G58" s="16" t="n"/>
      <c r="H58" s="16" t="n"/>
      <c r="I58" s="16" t="n"/>
      <c r="J58" s="16" t="n"/>
      <c r="K58" s="17" t="n"/>
      <c r="L58" s="18" t="n"/>
      <c r="M58" s="18" t="n"/>
      <c r="N58" s="19" t="n"/>
      <c r="O58" s="19" t="n"/>
      <c r="P58" s="20">
        <f>IF(C58="","",IFERROR(H58-G58+1,0))</f>
        <v/>
      </c>
      <c r="Q58" s="20">
        <f>IF(C58="","",IFERROR(IF(F58="Terminée",0,MAX(0,H58-TODAY())),0))</f>
        <v/>
      </c>
      <c r="R58" s="20">
        <f>IF(C58="","",IFERROR(IF(F58="Terminée",MAX(0,J58-H58),MAX(0,TODAY()-H58)),0))</f>
        <v/>
      </c>
      <c r="S58" s="21">
        <f>IF(C58="","",IFERROR(IF(TODAY()&lt;G58,0,IF(TODAY()&gt;=H58,1,(TODAY()-G58+1)/(H58-G58+1))),0))</f>
        <v/>
      </c>
      <c r="T58" s="21">
        <f>IF(C58="","",IFERROR(K58-S58,0))</f>
        <v/>
      </c>
      <c r="U58" s="7">
        <f>IF(C58="","",IFERROR(IF(F58="Annulée","Annulée",IF(F58="Terminée",IF(R58&gt;0,"Terminée en retard","Terminée"),IF(R58&gt;0,"En retard",IF(Q58&lt;='Paramètres'!$E$5,"À surveiller","Conforme")))),"À vérifier"))</f>
        <v/>
      </c>
      <c r="V58" s="7">
        <f>IF(C58="","",IFERROR(IF(OR(C58="",D58="",F58="",G58="",H58=""),"Information manquante",IF(H58&lt;G58,"Dates à corriger",IF(AND(F58="Terminée",J58=""),"Fin réelle manquante",IF(AND(F58&lt;&gt;"Terminée",J58&lt;&gt;""),"Statut à corriger",IF(K58&gt;1,"Avancement invalide","OK"))))),"À vérifier"))</f>
        <v/>
      </c>
      <c r="W58" s="22">
        <f>IF(C58="","",IFERROR(IF(AND(W$7&lt;=$H58,W$7+6&gt;=$G58),1,""),""))</f>
        <v/>
      </c>
      <c r="X58" s="22">
        <f>IF(C58="","",IFERROR(IF(AND(X$7&lt;=$H58,X$7+6&gt;=$G58),1,""),""))</f>
        <v/>
      </c>
      <c r="Y58" s="22">
        <f>IF(C58="","",IFERROR(IF(AND(Y$7&lt;=$H58,Y$7+6&gt;=$G58),1,""),""))</f>
        <v/>
      </c>
      <c r="Z58" s="22">
        <f>IF(C58="","",IFERROR(IF(AND(Z$7&lt;=$H58,Z$7+6&gt;=$G58),1,""),""))</f>
        <v/>
      </c>
      <c r="AA58" s="22">
        <f>IF(C58="","",IFERROR(IF(AND(AA$7&lt;=$H58,AA$7+6&gt;=$G58),1,""),""))</f>
        <v/>
      </c>
      <c r="AB58" s="22">
        <f>IF(C58="","",IFERROR(IF(AND(AB$7&lt;=$H58,AB$7+6&gt;=$G58),1,""),""))</f>
        <v/>
      </c>
      <c r="AC58" s="22">
        <f>IF(C58="","",IFERROR(IF(AND(AC$7&lt;=$H58,AC$7+6&gt;=$G58),1,""),""))</f>
        <v/>
      </c>
      <c r="AD58" s="22">
        <f>IF(C58="","",IFERROR(IF(AND(AD$7&lt;=$H58,AD$7+6&gt;=$G58),1,""),""))</f>
        <v/>
      </c>
      <c r="AE58" s="22">
        <f>IF(C58="","",IFERROR(IF(AND(AE$7&lt;=$H58,AE$7+6&gt;=$G58),1,""),""))</f>
        <v/>
      </c>
      <c r="AF58" s="22">
        <f>IF(C58="","",IFERROR(IF(AND(AF$7&lt;=$H58,AF$7+6&gt;=$G58),1,""),""))</f>
        <v/>
      </c>
    </row>
    <row r="59" ht="32" customHeight="1">
      <c r="A59" s="15" t="n"/>
      <c r="B59" s="3" t="n"/>
      <c r="C59" s="3" t="n"/>
      <c r="D59" s="3" t="n"/>
      <c r="E59" s="3" t="n"/>
      <c r="F59" s="3" t="n"/>
      <c r="G59" s="16" t="n"/>
      <c r="H59" s="16" t="n"/>
      <c r="I59" s="16" t="n"/>
      <c r="J59" s="16" t="n"/>
      <c r="K59" s="17" t="n"/>
      <c r="L59" s="18" t="n"/>
      <c r="M59" s="18" t="n"/>
      <c r="N59" s="19" t="n"/>
      <c r="O59" s="19" t="n"/>
      <c r="P59" s="20">
        <f>IF(C59="","",IFERROR(H59-G59+1,0))</f>
        <v/>
      </c>
      <c r="Q59" s="20">
        <f>IF(C59="","",IFERROR(IF(F59="Terminée",0,MAX(0,H59-TODAY())),0))</f>
        <v/>
      </c>
      <c r="R59" s="20">
        <f>IF(C59="","",IFERROR(IF(F59="Terminée",MAX(0,J59-H59),MAX(0,TODAY()-H59)),0))</f>
        <v/>
      </c>
      <c r="S59" s="21">
        <f>IF(C59="","",IFERROR(IF(TODAY()&lt;G59,0,IF(TODAY()&gt;=H59,1,(TODAY()-G59+1)/(H59-G59+1))),0))</f>
        <v/>
      </c>
      <c r="T59" s="21">
        <f>IF(C59="","",IFERROR(K59-S59,0))</f>
        <v/>
      </c>
      <c r="U59" s="7">
        <f>IF(C59="","",IFERROR(IF(F59="Annulée","Annulée",IF(F59="Terminée",IF(R59&gt;0,"Terminée en retard","Terminée"),IF(R59&gt;0,"En retard",IF(Q59&lt;='Paramètres'!$E$5,"À surveiller","Conforme")))),"À vérifier"))</f>
        <v/>
      </c>
      <c r="V59" s="7">
        <f>IF(C59="","",IFERROR(IF(OR(C59="",D59="",F59="",G59="",H59=""),"Information manquante",IF(H59&lt;G59,"Dates à corriger",IF(AND(F59="Terminée",J59=""),"Fin réelle manquante",IF(AND(F59&lt;&gt;"Terminée",J59&lt;&gt;""),"Statut à corriger",IF(K59&gt;1,"Avancement invalide","OK"))))),"À vérifier"))</f>
        <v/>
      </c>
      <c r="W59" s="23">
        <f>IF(C59="","",IFERROR(IF(AND(W$7&lt;=$H59,W$7+6&gt;=$G59),1,""),""))</f>
        <v/>
      </c>
      <c r="X59" s="23">
        <f>IF(C59="","",IFERROR(IF(AND(X$7&lt;=$H59,X$7+6&gt;=$G59),1,""),""))</f>
        <v/>
      </c>
      <c r="Y59" s="23">
        <f>IF(C59="","",IFERROR(IF(AND(Y$7&lt;=$H59,Y$7+6&gt;=$G59),1,""),""))</f>
        <v/>
      </c>
      <c r="Z59" s="23">
        <f>IF(C59="","",IFERROR(IF(AND(Z$7&lt;=$H59,Z$7+6&gt;=$G59),1,""),""))</f>
        <v/>
      </c>
      <c r="AA59" s="23">
        <f>IF(C59="","",IFERROR(IF(AND(AA$7&lt;=$H59,AA$7+6&gt;=$G59),1,""),""))</f>
        <v/>
      </c>
      <c r="AB59" s="23">
        <f>IF(C59="","",IFERROR(IF(AND(AB$7&lt;=$H59,AB$7+6&gt;=$G59),1,""),""))</f>
        <v/>
      </c>
      <c r="AC59" s="23">
        <f>IF(C59="","",IFERROR(IF(AND(AC$7&lt;=$H59,AC$7+6&gt;=$G59),1,""),""))</f>
        <v/>
      </c>
      <c r="AD59" s="23">
        <f>IF(C59="","",IFERROR(IF(AND(AD$7&lt;=$H59,AD$7+6&gt;=$G59),1,""),""))</f>
        <v/>
      </c>
      <c r="AE59" s="23">
        <f>IF(C59="","",IFERROR(IF(AND(AE$7&lt;=$H59,AE$7+6&gt;=$G59),1,""),""))</f>
        <v/>
      </c>
      <c r="AF59" s="23">
        <f>IF(C59="","",IFERROR(IF(AND(AF$7&lt;=$H59,AF$7+6&gt;=$G59),1,""),""))</f>
        <v/>
      </c>
    </row>
    <row r="60" ht="32" customHeight="1">
      <c r="A60" s="15" t="n"/>
      <c r="B60" s="3" t="n"/>
      <c r="C60" s="3" t="n"/>
      <c r="D60" s="3" t="n"/>
      <c r="E60" s="3" t="n"/>
      <c r="F60" s="3" t="n"/>
      <c r="G60" s="16" t="n"/>
      <c r="H60" s="16" t="n"/>
      <c r="I60" s="16" t="n"/>
      <c r="J60" s="16" t="n"/>
      <c r="K60" s="17" t="n"/>
      <c r="L60" s="18" t="n"/>
      <c r="M60" s="18" t="n"/>
      <c r="N60" s="19" t="n"/>
      <c r="O60" s="19" t="n"/>
      <c r="P60" s="20">
        <f>IF(C60="","",IFERROR(H60-G60+1,0))</f>
        <v/>
      </c>
      <c r="Q60" s="20">
        <f>IF(C60="","",IFERROR(IF(F60="Terminée",0,MAX(0,H60-TODAY())),0))</f>
        <v/>
      </c>
      <c r="R60" s="20">
        <f>IF(C60="","",IFERROR(IF(F60="Terminée",MAX(0,J60-H60),MAX(0,TODAY()-H60)),0))</f>
        <v/>
      </c>
      <c r="S60" s="21">
        <f>IF(C60="","",IFERROR(IF(TODAY()&lt;G60,0,IF(TODAY()&gt;=H60,1,(TODAY()-G60+1)/(H60-G60+1))),0))</f>
        <v/>
      </c>
      <c r="T60" s="21">
        <f>IF(C60="","",IFERROR(K60-S60,0))</f>
        <v/>
      </c>
      <c r="U60" s="7">
        <f>IF(C60="","",IFERROR(IF(F60="Annulée","Annulée",IF(F60="Terminée",IF(R60&gt;0,"Terminée en retard","Terminée"),IF(R60&gt;0,"En retard",IF(Q60&lt;='Paramètres'!$E$5,"À surveiller","Conforme")))),"À vérifier"))</f>
        <v/>
      </c>
      <c r="V60" s="7">
        <f>IF(C60="","",IFERROR(IF(OR(C60="",D60="",F60="",G60="",H60=""),"Information manquante",IF(H60&lt;G60,"Dates à corriger",IF(AND(F60="Terminée",J60=""),"Fin réelle manquante",IF(AND(F60&lt;&gt;"Terminée",J60&lt;&gt;""),"Statut à corriger",IF(K60&gt;1,"Avancement invalide","OK"))))),"À vérifier"))</f>
        <v/>
      </c>
      <c r="W60" s="22">
        <f>IF(C60="","",IFERROR(IF(AND(W$7&lt;=$H60,W$7+6&gt;=$G60),1,""),""))</f>
        <v/>
      </c>
      <c r="X60" s="22">
        <f>IF(C60="","",IFERROR(IF(AND(X$7&lt;=$H60,X$7+6&gt;=$G60),1,""),""))</f>
        <v/>
      </c>
      <c r="Y60" s="22">
        <f>IF(C60="","",IFERROR(IF(AND(Y$7&lt;=$H60,Y$7+6&gt;=$G60),1,""),""))</f>
        <v/>
      </c>
      <c r="Z60" s="22">
        <f>IF(C60="","",IFERROR(IF(AND(Z$7&lt;=$H60,Z$7+6&gt;=$G60),1,""),""))</f>
        <v/>
      </c>
      <c r="AA60" s="22">
        <f>IF(C60="","",IFERROR(IF(AND(AA$7&lt;=$H60,AA$7+6&gt;=$G60),1,""),""))</f>
        <v/>
      </c>
      <c r="AB60" s="22">
        <f>IF(C60="","",IFERROR(IF(AND(AB$7&lt;=$H60,AB$7+6&gt;=$G60),1,""),""))</f>
        <v/>
      </c>
      <c r="AC60" s="22">
        <f>IF(C60="","",IFERROR(IF(AND(AC$7&lt;=$H60,AC$7+6&gt;=$G60),1,""),""))</f>
        <v/>
      </c>
      <c r="AD60" s="22">
        <f>IF(C60="","",IFERROR(IF(AND(AD$7&lt;=$H60,AD$7+6&gt;=$G60),1,""),""))</f>
        <v/>
      </c>
      <c r="AE60" s="22">
        <f>IF(C60="","",IFERROR(IF(AND(AE$7&lt;=$H60,AE$7+6&gt;=$G60),1,""),""))</f>
        <v/>
      </c>
      <c r="AF60" s="22">
        <f>IF(C60="","",IFERROR(IF(AND(AF$7&lt;=$H60,AF$7+6&gt;=$G60),1,""),""))</f>
        <v/>
      </c>
    </row>
    <row r="61" ht="32" customHeight="1">
      <c r="A61" s="15" t="n"/>
      <c r="B61" s="3" t="n"/>
      <c r="C61" s="3" t="n"/>
      <c r="D61" s="3" t="n"/>
      <c r="E61" s="3" t="n"/>
      <c r="F61" s="3" t="n"/>
      <c r="G61" s="16" t="n"/>
      <c r="H61" s="16" t="n"/>
      <c r="I61" s="16" t="n"/>
      <c r="J61" s="16" t="n"/>
      <c r="K61" s="17" t="n"/>
      <c r="L61" s="18" t="n"/>
      <c r="M61" s="18" t="n"/>
      <c r="N61" s="19" t="n"/>
      <c r="O61" s="19" t="n"/>
      <c r="P61" s="20">
        <f>IF(C61="","",IFERROR(H61-G61+1,0))</f>
        <v/>
      </c>
      <c r="Q61" s="20">
        <f>IF(C61="","",IFERROR(IF(F61="Terminée",0,MAX(0,H61-TODAY())),0))</f>
        <v/>
      </c>
      <c r="R61" s="20">
        <f>IF(C61="","",IFERROR(IF(F61="Terminée",MAX(0,J61-H61),MAX(0,TODAY()-H61)),0))</f>
        <v/>
      </c>
      <c r="S61" s="21">
        <f>IF(C61="","",IFERROR(IF(TODAY()&lt;G61,0,IF(TODAY()&gt;=H61,1,(TODAY()-G61+1)/(H61-G61+1))),0))</f>
        <v/>
      </c>
      <c r="T61" s="21">
        <f>IF(C61="","",IFERROR(K61-S61,0))</f>
        <v/>
      </c>
      <c r="U61" s="7">
        <f>IF(C61="","",IFERROR(IF(F61="Annulée","Annulée",IF(F61="Terminée",IF(R61&gt;0,"Terminée en retard","Terminée"),IF(R61&gt;0,"En retard",IF(Q61&lt;='Paramètres'!$E$5,"À surveiller","Conforme")))),"À vérifier"))</f>
        <v/>
      </c>
      <c r="V61" s="7">
        <f>IF(C61="","",IFERROR(IF(OR(C61="",D61="",F61="",G61="",H61=""),"Information manquante",IF(H61&lt;G61,"Dates à corriger",IF(AND(F61="Terminée",J61=""),"Fin réelle manquante",IF(AND(F61&lt;&gt;"Terminée",J61&lt;&gt;""),"Statut à corriger",IF(K61&gt;1,"Avancement invalide","OK"))))),"À vérifier"))</f>
        <v/>
      </c>
      <c r="W61" s="23">
        <f>IF(C61="","",IFERROR(IF(AND(W$7&lt;=$H61,W$7+6&gt;=$G61),1,""),""))</f>
        <v/>
      </c>
      <c r="X61" s="23">
        <f>IF(C61="","",IFERROR(IF(AND(X$7&lt;=$H61,X$7+6&gt;=$G61),1,""),""))</f>
        <v/>
      </c>
      <c r="Y61" s="23">
        <f>IF(C61="","",IFERROR(IF(AND(Y$7&lt;=$H61,Y$7+6&gt;=$G61),1,""),""))</f>
        <v/>
      </c>
      <c r="Z61" s="23">
        <f>IF(C61="","",IFERROR(IF(AND(Z$7&lt;=$H61,Z$7+6&gt;=$G61),1,""),""))</f>
        <v/>
      </c>
      <c r="AA61" s="23">
        <f>IF(C61="","",IFERROR(IF(AND(AA$7&lt;=$H61,AA$7+6&gt;=$G61),1,""),""))</f>
        <v/>
      </c>
      <c r="AB61" s="23">
        <f>IF(C61="","",IFERROR(IF(AND(AB$7&lt;=$H61,AB$7+6&gt;=$G61),1,""),""))</f>
        <v/>
      </c>
      <c r="AC61" s="23">
        <f>IF(C61="","",IFERROR(IF(AND(AC$7&lt;=$H61,AC$7+6&gt;=$G61),1,""),""))</f>
        <v/>
      </c>
      <c r="AD61" s="23">
        <f>IF(C61="","",IFERROR(IF(AND(AD$7&lt;=$H61,AD$7+6&gt;=$G61),1,""),""))</f>
        <v/>
      </c>
      <c r="AE61" s="23">
        <f>IF(C61="","",IFERROR(IF(AND(AE$7&lt;=$H61,AE$7+6&gt;=$G61),1,""),""))</f>
        <v/>
      </c>
      <c r="AF61" s="23">
        <f>IF(C61="","",IFERROR(IF(AND(AF$7&lt;=$H61,AF$7+6&gt;=$G61),1,""),""))</f>
        <v/>
      </c>
    </row>
    <row r="62" ht="32" customHeight="1">
      <c r="A62" s="15" t="n"/>
      <c r="B62" s="3" t="n"/>
      <c r="C62" s="3" t="n"/>
      <c r="D62" s="3" t="n"/>
      <c r="E62" s="3" t="n"/>
      <c r="F62" s="3" t="n"/>
      <c r="G62" s="16" t="n"/>
      <c r="H62" s="16" t="n"/>
      <c r="I62" s="16" t="n"/>
      <c r="J62" s="16" t="n"/>
      <c r="K62" s="17" t="n"/>
      <c r="L62" s="18" t="n"/>
      <c r="M62" s="18" t="n"/>
      <c r="N62" s="19" t="n"/>
      <c r="O62" s="19" t="n"/>
      <c r="P62" s="20">
        <f>IF(C62="","",IFERROR(H62-G62+1,0))</f>
        <v/>
      </c>
      <c r="Q62" s="20">
        <f>IF(C62="","",IFERROR(IF(F62="Terminée",0,MAX(0,H62-TODAY())),0))</f>
        <v/>
      </c>
      <c r="R62" s="20">
        <f>IF(C62="","",IFERROR(IF(F62="Terminée",MAX(0,J62-H62),MAX(0,TODAY()-H62)),0))</f>
        <v/>
      </c>
      <c r="S62" s="21">
        <f>IF(C62="","",IFERROR(IF(TODAY()&lt;G62,0,IF(TODAY()&gt;=H62,1,(TODAY()-G62+1)/(H62-G62+1))),0))</f>
        <v/>
      </c>
      <c r="T62" s="21">
        <f>IF(C62="","",IFERROR(K62-S62,0))</f>
        <v/>
      </c>
      <c r="U62" s="7">
        <f>IF(C62="","",IFERROR(IF(F62="Annulée","Annulée",IF(F62="Terminée",IF(R62&gt;0,"Terminée en retard","Terminée"),IF(R62&gt;0,"En retard",IF(Q62&lt;='Paramètres'!$E$5,"À surveiller","Conforme")))),"À vérifier"))</f>
        <v/>
      </c>
      <c r="V62" s="7">
        <f>IF(C62="","",IFERROR(IF(OR(C62="",D62="",F62="",G62="",H62=""),"Information manquante",IF(H62&lt;G62,"Dates à corriger",IF(AND(F62="Terminée",J62=""),"Fin réelle manquante",IF(AND(F62&lt;&gt;"Terminée",J62&lt;&gt;""),"Statut à corriger",IF(K62&gt;1,"Avancement invalide","OK"))))),"À vérifier"))</f>
        <v/>
      </c>
      <c r="W62" s="22">
        <f>IF(C62="","",IFERROR(IF(AND(W$7&lt;=$H62,W$7+6&gt;=$G62),1,""),""))</f>
        <v/>
      </c>
      <c r="X62" s="22">
        <f>IF(C62="","",IFERROR(IF(AND(X$7&lt;=$H62,X$7+6&gt;=$G62),1,""),""))</f>
        <v/>
      </c>
      <c r="Y62" s="22">
        <f>IF(C62="","",IFERROR(IF(AND(Y$7&lt;=$H62,Y$7+6&gt;=$G62),1,""),""))</f>
        <v/>
      </c>
      <c r="Z62" s="22">
        <f>IF(C62="","",IFERROR(IF(AND(Z$7&lt;=$H62,Z$7+6&gt;=$G62),1,""),""))</f>
        <v/>
      </c>
      <c r="AA62" s="22">
        <f>IF(C62="","",IFERROR(IF(AND(AA$7&lt;=$H62,AA$7+6&gt;=$G62),1,""),""))</f>
        <v/>
      </c>
      <c r="AB62" s="22">
        <f>IF(C62="","",IFERROR(IF(AND(AB$7&lt;=$H62,AB$7+6&gt;=$G62),1,""),""))</f>
        <v/>
      </c>
      <c r="AC62" s="22">
        <f>IF(C62="","",IFERROR(IF(AND(AC$7&lt;=$H62,AC$7+6&gt;=$G62),1,""),""))</f>
        <v/>
      </c>
      <c r="AD62" s="22">
        <f>IF(C62="","",IFERROR(IF(AND(AD$7&lt;=$H62,AD$7+6&gt;=$G62),1,""),""))</f>
        <v/>
      </c>
      <c r="AE62" s="22">
        <f>IF(C62="","",IFERROR(IF(AND(AE$7&lt;=$H62,AE$7+6&gt;=$G62),1,""),""))</f>
        <v/>
      </c>
      <c r="AF62" s="22">
        <f>IF(C62="","",IFERROR(IF(AND(AF$7&lt;=$H62,AF$7+6&gt;=$G62),1,""),""))</f>
        <v/>
      </c>
    </row>
    <row r="63" ht="32" customHeight="1">
      <c r="A63" s="15" t="n"/>
      <c r="B63" s="3" t="n"/>
      <c r="C63" s="3" t="n"/>
      <c r="D63" s="3" t="n"/>
      <c r="E63" s="3" t="n"/>
      <c r="F63" s="3" t="n"/>
      <c r="G63" s="16" t="n"/>
      <c r="H63" s="16" t="n"/>
      <c r="I63" s="16" t="n"/>
      <c r="J63" s="16" t="n"/>
      <c r="K63" s="17" t="n"/>
      <c r="L63" s="18" t="n"/>
      <c r="M63" s="18" t="n"/>
      <c r="N63" s="19" t="n"/>
      <c r="O63" s="19" t="n"/>
      <c r="P63" s="20">
        <f>IF(C63="","",IFERROR(H63-G63+1,0))</f>
        <v/>
      </c>
      <c r="Q63" s="20">
        <f>IF(C63="","",IFERROR(IF(F63="Terminée",0,MAX(0,H63-TODAY())),0))</f>
        <v/>
      </c>
      <c r="R63" s="20">
        <f>IF(C63="","",IFERROR(IF(F63="Terminée",MAX(0,J63-H63),MAX(0,TODAY()-H63)),0))</f>
        <v/>
      </c>
      <c r="S63" s="21">
        <f>IF(C63="","",IFERROR(IF(TODAY()&lt;G63,0,IF(TODAY()&gt;=H63,1,(TODAY()-G63+1)/(H63-G63+1))),0))</f>
        <v/>
      </c>
      <c r="T63" s="21">
        <f>IF(C63="","",IFERROR(K63-S63,0))</f>
        <v/>
      </c>
      <c r="U63" s="7">
        <f>IF(C63="","",IFERROR(IF(F63="Annulée","Annulée",IF(F63="Terminée",IF(R63&gt;0,"Terminée en retard","Terminée"),IF(R63&gt;0,"En retard",IF(Q63&lt;='Paramètres'!$E$5,"À surveiller","Conforme")))),"À vérifier"))</f>
        <v/>
      </c>
      <c r="V63" s="7">
        <f>IF(C63="","",IFERROR(IF(OR(C63="",D63="",F63="",G63="",H63=""),"Information manquante",IF(H63&lt;G63,"Dates à corriger",IF(AND(F63="Terminée",J63=""),"Fin réelle manquante",IF(AND(F63&lt;&gt;"Terminée",J63&lt;&gt;""),"Statut à corriger",IF(K63&gt;1,"Avancement invalide","OK"))))),"À vérifier"))</f>
        <v/>
      </c>
      <c r="W63" s="23">
        <f>IF(C63="","",IFERROR(IF(AND(W$7&lt;=$H63,W$7+6&gt;=$G63),1,""),""))</f>
        <v/>
      </c>
      <c r="X63" s="23">
        <f>IF(C63="","",IFERROR(IF(AND(X$7&lt;=$H63,X$7+6&gt;=$G63),1,""),""))</f>
        <v/>
      </c>
      <c r="Y63" s="23">
        <f>IF(C63="","",IFERROR(IF(AND(Y$7&lt;=$H63,Y$7+6&gt;=$G63),1,""),""))</f>
        <v/>
      </c>
      <c r="Z63" s="23">
        <f>IF(C63="","",IFERROR(IF(AND(Z$7&lt;=$H63,Z$7+6&gt;=$G63),1,""),""))</f>
        <v/>
      </c>
      <c r="AA63" s="23">
        <f>IF(C63="","",IFERROR(IF(AND(AA$7&lt;=$H63,AA$7+6&gt;=$G63),1,""),""))</f>
        <v/>
      </c>
      <c r="AB63" s="23">
        <f>IF(C63="","",IFERROR(IF(AND(AB$7&lt;=$H63,AB$7+6&gt;=$G63),1,""),""))</f>
        <v/>
      </c>
      <c r="AC63" s="23">
        <f>IF(C63="","",IFERROR(IF(AND(AC$7&lt;=$H63,AC$7+6&gt;=$G63),1,""),""))</f>
        <v/>
      </c>
      <c r="AD63" s="23">
        <f>IF(C63="","",IFERROR(IF(AND(AD$7&lt;=$H63,AD$7+6&gt;=$G63),1,""),""))</f>
        <v/>
      </c>
      <c r="AE63" s="23">
        <f>IF(C63="","",IFERROR(IF(AND(AE$7&lt;=$H63,AE$7+6&gt;=$G63),1,""),""))</f>
        <v/>
      </c>
      <c r="AF63" s="23">
        <f>IF(C63="","",IFERROR(IF(AND(AF$7&lt;=$H63,AF$7+6&gt;=$G63),1,""),""))</f>
        <v/>
      </c>
    </row>
    <row r="64" ht="32" customHeight="1">
      <c r="A64" s="15" t="n"/>
      <c r="B64" s="3" t="n"/>
      <c r="C64" s="3" t="n"/>
      <c r="D64" s="3" t="n"/>
      <c r="E64" s="3" t="n"/>
      <c r="F64" s="3" t="n"/>
      <c r="G64" s="16" t="n"/>
      <c r="H64" s="16" t="n"/>
      <c r="I64" s="16" t="n"/>
      <c r="J64" s="16" t="n"/>
      <c r="K64" s="17" t="n"/>
      <c r="L64" s="18" t="n"/>
      <c r="M64" s="18" t="n"/>
      <c r="N64" s="19" t="n"/>
      <c r="O64" s="19" t="n"/>
      <c r="P64" s="20">
        <f>IF(C64="","",IFERROR(H64-G64+1,0))</f>
        <v/>
      </c>
      <c r="Q64" s="20">
        <f>IF(C64="","",IFERROR(IF(F64="Terminée",0,MAX(0,H64-TODAY())),0))</f>
        <v/>
      </c>
      <c r="R64" s="20">
        <f>IF(C64="","",IFERROR(IF(F64="Terminée",MAX(0,J64-H64),MAX(0,TODAY()-H64)),0))</f>
        <v/>
      </c>
      <c r="S64" s="21">
        <f>IF(C64="","",IFERROR(IF(TODAY()&lt;G64,0,IF(TODAY()&gt;=H64,1,(TODAY()-G64+1)/(H64-G64+1))),0))</f>
        <v/>
      </c>
      <c r="T64" s="21">
        <f>IF(C64="","",IFERROR(K64-S64,0))</f>
        <v/>
      </c>
      <c r="U64" s="7">
        <f>IF(C64="","",IFERROR(IF(F64="Annulée","Annulée",IF(F64="Terminée",IF(R64&gt;0,"Terminée en retard","Terminée"),IF(R64&gt;0,"En retard",IF(Q64&lt;='Paramètres'!$E$5,"À surveiller","Conforme")))),"À vérifier"))</f>
        <v/>
      </c>
      <c r="V64" s="7">
        <f>IF(C64="","",IFERROR(IF(OR(C64="",D64="",F64="",G64="",H64=""),"Information manquante",IF(H64&lt;G64,"Dates à corriger",IF(AND(F64="Terminée",J64=""),"Fin réelle manquante",IF(AND(F64&lt;&gt;"Terminée",J64&lt;&gt;""),"Statut à corriger",IF(K64&gt;1,"Avancement invalide","OK"))))),"À vérifier"))</f>
        <v/>
      </c>
      <c r="W64" s="22">
        <f>IF(C64="","",IFERROR(IF(AND(W$7&lt;=$H64,W$7+6&gt;=$G64),1,""),""))</f>
        <v/>
      </c>
      <c r="X64" s="22">
        <f>IF(C64="","",IFERROR(IF(AND(X$7&lt;=$H64,X$7+6&gt;=$G64),1,""),""))</f>
        <v/>
      </c>
      <c r="Y64" s="22">
        <f>IF(C64="","",IFERROR(IF(AND(Y$7&lt;=$H64,Y$7+6&gt;=$G64),1,""),""))</f>
        <v/>
      </c>
      <c r="Z64" s="22">
        <f>IF(C64="","",IFERROR(IF(AND(Z$7&lt;=$H64,Z$7+6&gt;=$G64),1,""),""))</f>
        <v/>
      </c>
      <c r="AA64" s="22">
        <f>IF(C64="","",IFERROR(IF(AND(AA$7&lt;=$H64,AA$7+6&gt;=$G64),1,""),""))</f>
        <v/>
      </c>
      <c r="AB64" s="22">
        <f>IF(C64="","",IFERROR(IF(AND(AB$7&lt;=$H64,AB$7+6&gt;=$G64),1,""),""))</f>
        <v/>
      </c>
      <c r="AC64" s="22">
        <f>IF(C64="","",IFERROR(IF(AND(AC$7&lt;=$H64,AC$7+6&gt;=$G64),1,""),""))</f>
        <v/>
      </c>
      <c r="AD64" s="22">
        <f>IF(C64="","",IFERROR(IF(AND(AD$7&lt;=$H64,AD$7+6&gt;=$G64),1,""),""))</f>
        <v/>
      </c>
      <c r="AE64" s="22">
        <f>IF(C64="","",IFERROR(IF(AND(AE$7&lt;=$H64,AE$7+6&gt;=$G64),1,""),""))</f>
        <v/>
      </c>
      <c r="AF64" s="22">
        <f>IF(C64="","",IFERROR(IF(AND(AF$7&lt;=$H64,AF$7+6&gt;=$G64),1,""),""))</f>
        <v/>
      </c>
    </row>
    <row r="65" ht="32" customHeight="1">
      <c r="A65" s="15" t="n"/>
      <c r="B65" s="3" t="n"/>
      <c r="C65" s="3" t="n"/>
      <c r="D65" s="3" t="n"/>
      <c r="E65" s="3" t="n"/>
      <c r="F65" s="3" t="n"/>
      <c r="G65" s="16" t="n"/>
      <c r="H65" s="16" t="n"/>
      <c r="I65" s="16" t="n"/>
      <c r="J65" s="16" t="n"/>
      <c r="K65" s="17" t="n"/>
      <c r="L65" s="18" t="n"/>
      <c r="M65" s="18" t="n"/>
      <c r="N65" s="19" t="n"/>
      <c r="O65" s="19" t="n"/>
      <c r="P65" s="20">
        <f>IF(C65="","",IFERROR(H65-G65+1,0))</f>
        <v/>
      </c>
      <c r="Q65" s="20">
        <f>IF(C65="","",IFERROR(IF(F65="Terminée",0,MAX(0,H65-TODAY())),0))</f>
        <v/>
      </c>
      <c r="R65" s="20">
        <f>IF(C65="","",IFERROR(IF(F65="Terminée",MAX(0,J65-H65),MAX(0,TODAY()-H65)),0))</f>
        <v/>
      </c>
      <c r="S65" s="21">
        <f>IF(C65="","",IFERROR(IF(TODAY()&lt;G65,0,IF(TODAY()&gt;=H65,1,(TODAY()-G65+1)/(H65-G65+1))),0))</f>
        <v/>
      </c>
      <c r="T65" s="21">
        <f>IF(C65="","",IFERROR(K65-S65,0))</f>
        <v/>
      </c>
      <c r="U65" s="7">
        <f>IF(C65="","",IFERROR(IF(F65="Annulée","Annulée",IF(F65="Terminée",IF(R65&gt;0,"Terminée en retard","Terminée"),IF(R65&gt;0,"En retard",IF(Q65&lt;='Paramètres'!$E$5,"À surveiller","Conforme")))),"À vérifier"))</f>
        <v/>
      </c>
      <c r="V65" s="7">
        <f>IF(C65="","",IFERROR(IF(OR(C65="",D65="",F65="",G65="",H65=""),"Information manquante",IF(H65&lt;G65,"Dates à corriger",IF(AND(F65="Terminée",J65=""),"Fin réelle manquante",IF(AND(F65&lt;&gt;"Terminée",J65&lt;&gt;""),"Statut à corriger",IF(K65&gt;1,"Avancement invalide","OK"))))),"À vérifier"))</f>
        <v/>
      </c>
      <c r="W65" s="23">
        <f>IF(C65="","",IFERROR(IF(AND(W$7&lt;=$H65,W$7+6&gt;=$G65),1,""),""))</f>
        <v/>
      </c>
      <c r="X65" s="23">
        <f>IF(C65="","",IFERROR(IF(AND(X$7&lt;=$H65,X$7+6&gt;=$G65),1,""),""))</f>
        <v/>
      </c>
      <c r="Y65" s="23">
        <f>IF(C65="","",IFERROR(IF(AND(Y$7&lt;=$H65,Y$7+6&gt;=$G65),1,""),""))</f>
        <v/>
      </c>
      <c r="Z65" s="23">
        <f>IF(C65="","",IFERROR(IF(AND(Z$7&lt;=$H65,Z$7+6&gt;=$G65),1,""),""))</f>
        <v/>
      </c>
      <c r="AA65" s="23">
        <f>IF(C65="","",IFERROR(IF(AND(AA$7&lt;=$H65,AA$7+6&gt;=$G65),1,""),""))</f>
        <v/>
      </c>
      <c r="AB65" s="23">
        <f>IF(C65="","",IFERROR(IF(AND(AB$7&lt;=$H65,AB$7+6&gt;=$G65),1,""),""))</f>
        <v/>
      </c>
      <c r="AC65" s="23">
        <f>IF(C65="","",IFERROR(IF(AND(AC$7&lt;=$H65,AC$7+6&gt;=$G65),1,""),""))</f>
        <v/>
      </c>
      <c r="AD65" s="23">
        <f>IF(C65="","",IFERROR(IF(AND(AD$7&lt;=$H65,AD$7+6&gt;=$G65),1,""),""))</f>
        <v/>
      </c>
      <c r="AE65" s="23">
        <f>IF(C65="","",IFERROR(IF(AND(AE$7&lt;=$H65,AE$7+6&gt;=$G65),1,""),""))</f>
        <v/>
      </c>
      <c r="AF65" s="23">
        <f>IF(C65="","",IFERROR(IF(AND(AF$7&lt;=$H65,AF$7+6&gt;=$G65),1,""),""))</f>
        <v/>
      </c>
    </row>
    <row r="66" ht="32" customHeight="1">
      <c r="A66" s="15" t="n"/>
      <c r="B66" s="3" t="n"/>
      <c r="C66" s="3" t="n"/>
      <c r="D66" s="3" t="n"/>
      <c r="E66" s="3" t="n"/>
      <c r="F66" s="3" t="n"/>
      <c r="G66" s="16" t="n"/>
      <c r="H66" s="16" t="n"/>
      <c r="I66" s="16" t="n"/>
      <c r="J66" s="16" t="n"/>
      <c r="K66" s="17" t="n"/>
      <c r="L66" s="18" t="n"/>
      <c r="M66" s="18" t="n"/>
      <c r="N66" s="19" t="n"/>
      <c r="O66" s="19" t="n"/>
      <c r="P66" s="20">
        <f>IF(C66="","",IFERROR(H66-G66+1,0))</f>
        <v/>
      </c>
      <c r="Q66" s="20">
        <f>IF(C66="","",IFERROR(IF(F66="Terminée",0,MAX(0,H66-TODAY())),0))</f>
        <v/>
      </c>
      <c r="R66" s="20">
        <f>IF(C66="","",IFERROR(IF(F66="Terminée",MAX(0,J66-H66),MAX(0,TODAY()-H66)),0))</f>
        <v/>
      </c>
      <c r="S66" s="21">
        <f>IF(C66="","",IFERROR(IF(TODAY()&lt;G66,0,IF(TODAY()&gt;=H66,1,(TODAY()-G66+1)/(H66-G66+1))),0))</f>
        <v/>
      </c>
      <c r="T66" s="21">
        <f>IF(C66="","",IFERROR(K66-S66,0))</f>
        <v/>
      </c>
      <c r="U66" s="7">
        <f>IF(C66="","",IFERROR(IF(F66="Annulée","Annulée",IF(F66="Terminée",IF(R66&gt;0,"Terminée en retard","Terminée"),IF(R66&gt;0,"En retard",IF(Q66&lt;='Paramètres'!$E$5,"À surveiller","Conforme")))),"À vérifier"))</f>
        <v/>
      </c>
      <c r="V66" s="7">
        <f>IF(C66="","",IFERROR(IF(OR(C66="",D66="",F66="",G66="",H66=""),"Information manquante",IF(H66&lt;G66,"Dates à corriger",IF(AND(F66="Terminée",J66=""),"Fin réelle manquante",IF(AND(F66&lt;&gt;"Terminée",J66&lt;&gt;""),"Statut à corriger",IF(K66&gt;1,"Avancement invalide","OK"))))),"À vérifier"))</f>
        <v/>
      </c>
      <c r="W66" s="22">
        <f>IF(C66="","",IFERROR(IF(AND(W$7&lt;=$H66,W$7+6&gt;=$G66),1,""),""))</f>
        <v/>
      </c>
      <c r="X66" s="22">
        <f>IF(C66="","",IFERROR(IF(AND(X$7&lt;=$H66,X$7+6&gt;=$G66),1,""),""))</f>
        <v/>
      </c>
      <c r="Y66" s="22">
        <f>IF(C66="","",IFERROR(IF(AND(Y$7&lt;=$H66,Y$7+6&gt;=$G66),1,""),""))</f>
        <v/>
      </c>
      <c r="Z66" s="22">
        <f>IF(C66="","",IFERROR(IF(AND(Z$7&lt;=$H66,Z$7+6&gt;=$G66),1,""),""))</f>
        <v/>
      </c>
      <c r="AA66" s="22">
        <f>IF(C66="","",IFERROR(IF(AND(AA$7&lt;=$H66,AA$7+6&gt;=$G66),1,""),""))</f>
        <v/>
      </c>
      <c r="AB66" s="22">
        <f>IF(C66="","",IFERROR(IF(AND(AB$7&lt;=$H66,AB$7+6&gt;=$G66),1,""),""))</f>
        <v/>
      </c>
      <c r="AC66" s="22">
        <f>IF(C66="","",IFERROR(IF(AND(AC$7&lt;=$H66,AC$7+6&gt;=$G66),1,""),""))</f>
        <v/>
      </c>
      <c r="AD66" s="22">
        <f>IF(C66="","",IFERROR(IF(AND(AD$7&lt;=$H66,AD$7+6&gt;=$G66),1,""),""))</f>
        <v/>
      </c>
      <c r="AE66" s="22">
        <f>IF(C66="","",IFERROR(IF(AND(AE$7&lt;=$H66,AE$7+6&gt;=$G66),1,""),""))</f>
        <v/>
      </c>
      <c r="AF66" s="22">
        <f>IF(C66="","",IFERROR(IF(AND(AF$7&lt;=$H66,AF$7+6&gt;=$G66),1,""),""))</f>
        <v/>
      </c>
    </row>
    <row r="67" ht="32" customHeight="1">
      <c r="A67" s="15" t="n"/>
      <c r="B67" s="3" t="n"/>
      <c r="C67" s="3" t="n"/>
      <c r="D67" s="3" t="n"/>
      <c r="E67" s="3" t="n"/>
      <c r="F67" s="3" t="n"/>
      <c r="G67" s="16" t="n"/>
      <c r="H67" s="16" t="n"/>
      <c r="I67" s="16" t="n"/>
      <c r="J67" s="16" t="n"/>
      <c r="K67" s="17" t="n"/>
      <c r="L67" s="18" t="n"/>
      <c r="M67" s="18" t="n"/>
      <c r="N67" s="19" t="n"/>
      <c r="O67" s="19" t="n"/>
      <c r="P67" s="20">
        <f>IF(C67="","",IFERROR(H67-G67+1,0))</f>
        <v/>
      </c>
      <c r="Q67" s="20">
        <f>IF(C67="","",IFERROR(IF(F67="Terminée",0,MAX(0,H67-TODAY())),0))</f>
        <v/>
      </c>
      <c r="R67" s="20">
        <f>IF(C67="","",IFERROR(IF(F67="Terminée",MAX(0,J67-H67),MAX(0,TODAY()-H67)),0))</f>
        <v/>
      </c>
      <c r="S67" s="21">
        <f>IF(C67="","",IFERROR(IF(TODAY()&lt;G67,0,IF(TODAY()&gt;=H67,1,(TODAY()-G67+1)/(H67-G67+1))),0))</f>
        <v/>
      </c>
      <c r="T67" s="21">
        <f>IF(C67="","",IFERROR(K67-S67,0))</f>
        <v/>
      </c>
      <c r="U67" s="7">
        <f>IF(C67="","",IFERROR(IF(F67="Annulée","Annulée",IF(F67="Terminée",IF(R67&gt;0,"Terminée en retard","Terminée"),IF(R67&gt;0,"En retard",IF(Q67&lt;='Paramètres'!$E$5,"À surveiller","Conforme")))),"À vérifier"))</f>
        <v/>
      </c>
      <c r="V67" s="7">
        <f>IF(C67="","",IFERROR(IF(OR(C67="",D67="",F67="",G67="",H67=""),"Information manquante",IF(H67&lt;G67,"Dates à corriger",IF(AND(F67="Terminée",J67=""),"Fin réelle manquante",IF(AND(F67&lt;&gt;"Terminée",J67&lt;&gt;""),"Statut à corriger",IF(K67&gt;1,"Avancement invalide","OK"))))),"À vérifier"))</f>
        <v/>
      </c>
      <c r="W67" s="23">
        <f>IF(C67="","",IFERROR(IF(AND(W$7&lt;=$H67,W$7+6&gt;=$G67),1,""),""))</f>
        <v/>
      </c>
      <c r="X67" s="23">
        <f>IF(C67="","",IFERROR(IF(AND(X$7&lt;=$H67,X$7+6&gt;=$G67),1,""),""))</f>
        <v/>
      </c>
      <c r="Y67" s="23">
        <f>IF(C67="","",IFERROR(IF(AND(Y$7&lt;=$H67,Y$7+6&gt;=$G67),1,""),""))</f>
        <v/>
      </c>
      <c r="Z67" s="23">
        <f>IF(C67="","",IFERROR(IF(AND(Z$7&lt;=$H67,Z$7+6&gt;=$G67),1,""),""))</f>
        <v/>
      </c>
      <c r="AA67" s="23">
        <f>IF(C67="","",IFERROR(IF(AND(AA$7&lt;=$H67,AA$7+6&gt;=$G67),1,""),""))</f>
        <v/>
      </c>
      <c r="AB67" s="23">
        <f>IF(C67="","",IFERROR(IF(AND(AB$7&lt;=$H67,AB$7+6&gt;=$G67),1,""),""))</f>
        <v/>
      </c>
      <c r="AC67" s="23">
        <f>IF(C67="","",IFERROR(IF(AND(AC$7&lt;=$H67,AC$7+6&gt;=$G67),1,""),""))</f>
        <v/>
      </c>
      <c r="AD67" s="23">
        <f>IF(C67="","",IFERROR(IF(AND(AD$7&lt;=$H67,AD$7+6&gt;=$G67),1,""),""))</f>
        <v/>
      </c>
      <c r="AE67" s="23">
        <f>IF(C67="","",IFERROR(IF(AND(AE$7&lt;=$H67,AE$7+6&gt;=$G67),1,""),""))</f>
        <v/>
      </c>
      <c r="AF67" s="23">
        <f>IF(C67="","",IFERROR(IF(AND(AF$7&lt;=$H67,AF$7+6&gt;=$G67),1,""),""))</f>
        <v/>
      </c>
    </row>
    <row r="68" ht="32" customHeight="1">
      <c r="A68" s="15" t="n"/>
      <c r="B68" s="3" t="n"/>
      <c r="C68" s="3" t="n"/>
      <c r="D68" s="3" t="n"/>
      <c r="E68" s="3" t="n"/>
      <c r="F68" s="3" t="n"/>
      <c r="G68" s="16" t="n"/>
      <c r="H68" s="16" t="n"/>
      <c r="I68" s="16" t="n"/>
      <c r="J68" s="16" t="n"/>
      <c r="K68" s="17" t="n"/>
      <c r="L68" s="18" t="n"/>
      <c r="M68" s="18" t="n"/>
      <c r="N68" s="19" t="n"/>
      <c r="O68" s="19" t="n"/>
      <c r="P68" s="20">
        <f>IF(C68="","",IFERROR(H68-G68+1,0))</f>
        <v/>
      </c>
      <c r="Q68" s="20">
        <f>IF(C68="","",IFERROR(IF(F68="Terminée",0,MAX(0,H68-TODAY())),0))</f>
        <v/>
      </c>
      <c r="R68" s="20">
        <f>IF(C68="","",IFERROR(IF(F68="Terminée",MAX(0,J68-H68),MAX(0,TODAY()-H68)),0))</f>
        <v/>
      </c>
      <c r="S68" s="21">
        <f>IF(C68="","",IFERROR(IF(TODAY()&lt;G68,0,IF(TODAY()&gt;=H68,1,(TODAY()-G68+1)/(H68-G68+1))),0))</f>
        <v/>
      </c>
      <c r="T68" s="21">
        <f>IF(C68="","",IFERROR(K68-S68,0))</f>
        <v/>
      </c>
      <c r="U68" s="7">
        <f>IF(C68="","",IFERROR(IF(F68="Annulée","Annulée",IF(F68="Terminée",IF(R68&gt;0,"Terminée en retard","Terminée"),IF(R68&gt;0,"En retard",IF(Q68&lt;='Paramètres'!$E$5,"À surveiller","Conforme")))),"À vérifier"))</f>
        <v/>
      </c>
      <c r="V68" s="7">
        <f>IF(C68="","",IFERROR(IF(OR(C68="",D68="",F68="",G68="",H68=""),"Information manquante",IF(H68&lt;G68,"Dates à corriger",IF(AND(F68="Terminée",J68=""),"Fin réelle manquante",IF(AND(F68&lt;&gt;"Terminée",J68&lt;&gt;""),"Statut à corriger",IF(K68&gt;1,"Avancement invalide","OK"))))),"À vérifier"))</f>
        <v/>
      </c>
      <c r="W68" s="22">
        <f>IF(C68="","",IFERROR(IF(AND(W$7&lt;=$H68,W$7+6&gt;=$G68),1,""),""))</f>
        <v/>
      </c>
      <c r="X68" s="22">
        <f>IF(C68="","",IFERROR(IF(AND(X$7&lt;=$H68,X$7+6&gt;=$G68),1,""),""))</f>
        <v/>
      </c>
      <c r="Y68" s="22">
        <f>IF(C68="","",IFERROR(IF(AND(Y$7&lt;=$H68,Y$7+6&gt;=$G68),1,""),""))</f>
        <v/>
      </c>
      <c r="Z68" s="22">
        <f>IF(C68="","",IFERROR(IF(AND(Z$7&lt;=$H68,Z$7+6&gt;=$G68),1,""),""))</f>
        <v/>
      </c>
      <c r="AA68" s="22">
        <f>IF(C68="","",IFERROR(IF(AND(AA$7&lt;=$H68,AA$7+6&gt;=$G68),1,""),""))</f>
        <v/>
      </c>
      <c r="AB68" s="22">
        <f>IF(C68="","",IFERROR(IF(AND(AB$7&lt;=$H68,AB$7+6&gt;=$G68),1,""),""))</f>
        <v/>
      </c>
      <c r="AC68" s="22">
        <f>IF(C68="","",IFERROR(IF(AND(AC$7&lt;=$H68,AC$7+6&gt;=$G68),1,""),""))</f>
        <v/>
      </c>
      <c r="AD68" s="22">
        <f>IF(C68="","",IFERROR(IF(AND(AD$7&lt;=$H68,AD$7+6&gt;=$G68),1,""),""))</f>
        <v/>
      </c>
      <c r="AE68" s="22">
        <f>IF(C68="","",IFERROR(IF(AND(AE$7&lt;=$H68,AE$7+6&gt;=$G68),1,""),""))</f>
        <v/>
      </c>
      <c r="AF68" s="22">
        <f>IF(C68="","",IFERROR(IF(AND(AF$7&lt;=$H68,AF$7+6&gt;=$G68),1,""),""))</f>
        <v/>
      </c>
    </row>
    <row r="69" ht="32" customHeight="1">
      <c r="A69" s="15" t="n"/>
      <c r="B69" s="3" t="n"/>
      <c r="C69" s="3" t="n"/>
      <c r="D69" s="3" t="n"/>
      <c r="E69" s="3" t="n"/>
      <c r="F69" s="3" t="n"/>
      <c r="G69" s="16" t="n"/>
      <c r="H69" s="16" t="n"/>
      <c r="I69" s="16" t="n"/>
      <c r="J69" s="16" t="n"/>
      <c r="K69" s="17" t="n"/>
      <c r="L69" s="18" t="n"/>
      <c r="M69" s="18" t="n"/>
      <c r="N69" s="19" t="n"/>
      <c r="O69" s="19" t="n"/>
      <c r="P69" s="20">
        <f>IF(C69="","",IFERROR(H69-G69+1,0))</f>
        <v/>
      </c>
      <c r="Q69" s="20">
        <f>IF(C69="","",IFERROR(IF(F69="Terminée",0,MAX(0,H69-TODAY())),0))</f>
        <v/>
      </c>
      <c r="R69" s="20">
        <f>IF(C69="","",IFERROR(IF(F69="Terminée",MAX(0,J69-H69),MAX(0,TODAY()-H69)),0))</f>
        <v/>
      </c>
      <c r="S69" s="21">
        <f>IF(C69="","",IFERROR(IF(TODAY()&lt;G69,0,IF(TODAY()&gt;=H69,1,(TODAY()-G69+1)/(H69-G69+1))),0))</f>
        <v/>
      </c>
      <c r="T69" s="21">
        <f>IF(C69="","",IFERROR(K69-S69,0))</f>
        <v/>
      </c>
      <c r="U69" s="7">
        <f>IF(C69="","",IFERROR(IF(F69="Annulée","Annulée",IF(F69="Terminée",IF(R69&gt;0,"Terminée en retard","Terminée"),IF(R69&gt;0,"En retard",IF(Q69&lt;='Paramètres'!$E$5,"À surveiller","Conforme")))),"À vérifier"))</f>
        <v/>
      </c>
      <c r="V69" s="7">
        <f>IF(C69="","",IFERROR(IF(OR(C69="",D69="",F69="",G69="",H69=""),"Information manquante",IF(H69&lt;G69,"Dates à corriger",IF(AND(F69="Terminée",J69=""),"Fin réelle manquante",IF(AND(F69&lt;&gt;"Terminée",J69&lt;&gt;""),"Statut à corriger",IF(K69&gt;1,"Avancement invalide","OK"))))),"À vérifier"))</f>
        <v/>
      </c>
      <c r="W69" s="23">
        <f>IF(C69="","",IFERROR(IF(AND(W$7&lt;=$H69,W$7+6&gt;=$G69),1,""),""))</f>
        <v/>
      </c>
      <c r="X69" s="23">
        <f>IF(C69="","",IFERROR(IF(AND(X$7&lt;=$H69,X$7+6&gt;=$G69),1,""),""))</f>
        <v/>
      </c>
      <c r="Y69" s="23">
        <f>IF(C69="","",IFERROR(IF(AND(Y$7&lt;=$H69,Y$7+6&gt;=$G69),1,""),""))</f>
        <v/>
      </c>
      <c r="Z69" s="23">
        <f>IF(C69="","",IFERROR(IF(AND(Z$7&lt;=$H69,Z$7+6&gt;=$G69),1,""),""))</f>
        <v/>
      </c>
      <c r="AA69" s="23">
        <f>IF(C69="","",IFERROR(IF(AND(AA$7&lt;=$H69,AA$7+6&gt;=$G69),1,""),""))</f>
        <v/>
      </c>
      <c r="AB69" s="23">
        <f>IF(C69="","",IFERROR(IF(AND(AB$7&lt;=$H69,AB$7+6&gt;=$G69),1,""),""))</f>
        <v/>
      </c>
      <c r="AC69" s="23">
        <f>IF(C69="","",IFERROR(IF(AND(AC$7&lt;=$H69,AC$7+6&gt;=$G69),1,""),""))</f>
        <v/>
      </c>
      <c r="AD69" s="23">
        <f>IF(C69="","",IFERROR(IF(AND(AD$7&lt;=$H69,AD$7+6&gt;=$G69),1,""),""))</f>
        <v/>
      </c>
      <c r="AE69" s="23">
        <f>IF(C69="","",IFERROR(IF(AND(AE$7&lt;=$H69,AE$7+6&gt;=$G69),1,""),""))</f>
        <v/>
      </c>
      <c r="AF69" s="23">
        <f>IF(C69="","",IFERROR(IF(AND(AF$7&lt;=$H69,AF$7+6&gt;=$G69),1,""),""))</f>
        <v/>
      </c>
    </row>
    <row r="70" ht="32" customHeight="1">
      <c r="A70" s="15" t="n"/>
      <c r="B70" s="3" t="n"/>
      <c r="C70" s="3" t="n"/>
      <c r="D70" s="3" t="n"/>
      <c r="E70" s="3" t="n"/>
      <c r="F70" s="3" t="n"/>
      <c r="G70" s="16" t="n"/>
      <c r="H70" s="16" t="n"/>
      <c r="I70" s="16" t="n"/>
      <c r="J70" s="16" t="n"/>
      <c r="K70" s="17" t="n"/>
      <c r="L70" s="18" t="n"/>
      <c r="M70" s="18" t="n"/>
      <c r="N70" s="19" t="n"/>
      <c r="O70" s="19" t="n"/>
      <c r="P70" s="20">
        <f>IF(C70="","",IFERROR(H70-G70+1,0))</f>
        <v/>
      </c>
      <c r="Q70" s="20">
        <f>IF(C70="","",IFERROR(IF(F70="Terminée",0,MAX(0,H70-TODAY())),0))</f>
        <v/>
      </c>
      <c r="R70" s="20">
        <f>IF(C70="","",IFERROR(IF(F70="Terminée",MAX(0,J70-H70),MAX(0,TODAY()-H70)),0))</f>
        <v/>
      </c>
      <c r="S70" s="21">
        <f>IF(C70="","",IFERROR(IF(TODAY()&lt;G70,0,IF(TODAY()&gt;=H70,1,(TODAY()-G70+1)/(H70-G70+1))),0))</f>
        <v/>
      </c>
      <c r="T70" s="21">
        <f>IF(C70="","",IFERROR(K70-S70,0))</f>
        <v/>
      </c>
      <c r="U70" s="7">
        <f>IF(C70="","",IFERROR(IF(F70="Annulée","Annulée",IF(F70="Terminée",IF(R70&gt;0,"Terminée en retard","Terminée"),IF(R70&gt;0,"En retard",IF(Q70&lt;='Paramètres'!$E$5,"À surveiller","Conforme")))),"À vérifier"))</f>
        <v/>
      </c>
      <c r="V70" s="7">
        <f>IF(C70="","",IFERROR(IF(OR(C70="",D70="",F70="",G70="",H70=""),"Information manquante",IF(H70&lt;G70,"Dates à corriger",IF(AND(F70="Terminée",J70=""),"Fin réelle manquante",IF(AND(F70&lt;&gt;"Terminée",J70&lt;&gt;""),"Statut à corriger",IF(K70&gt;1,"Avancement invalide","OK"))))),"À vérifier"))</f>
        <v/>
      </c>
      <c r="W70" s="22">
        <f>IF(C70="","",IFERROR(IF(AND(W$7&lt;=$H70,W$7+6&gt;=$G70),1,""),""))</f>
        <v/>
      </c>
      <c r="X70" s="22">
        <f>IF(C70="","",IFERROR(IF(AND(X$7&lt;=$H70,X$7+6&gt;=$G70),1,""),""))</f>
        <v/>
      </c>
      <c r="Y70" s="22">
        <f>IF(C70="","",IFERROR(IF(AND(Y$7&lt;=$H70,Y$7+6&gt;=$G70),1,""),""))</f>
        <v/>
      </c>
      <c r="Z70" s="22">
        <f>IF(C70="","",IFERROR(IF(AND(Z$7&lt;=$H70,Z$7+6&gt;=$G70),1,""),""))</f>
        <v/>
      </c>
      <c r="AA70" s="22">
        <f>IF(C70="","",IFERROR(IF(AND(AA$7&lt;=$H70,AA$7+6&gt;=$G70),1,""),""))</f>
        <v/>
      </c>
      <c r="AB70" s="22">
        <f>IF(C70="","",IFERROR(IF(AND(AB$7&lt;=$H70,AB$7+6&gt;=$G70),1,""),""))</f>
        <v/>
      </c>
      <c r="AC70" s="22">
        <f>IF(C70="","",IFERROR(IF(AND(AC$7&lt;=$H70,AC$7+6&gt;=$G70),1,""),""))</f>
        <v/>
      </c>
      <c r="AD70" s="22">
        <f>IF(C70="","",IFERROR(IF(AND(AD$7&lt;=$H70,AD$7+6&gt;=$G70),1,""),""))</f>
        <v/>
      </c>
      <c r="AE70" s="22">
        <f>IF(C70="","",IFERROR(IF(AND(AE$7&lt;=$H70,AE$7+6&gt;=$G70),1,""),""))</f>
        <v/>
      </c>
      <c r="AF70" s="22">
        <f>IF(C70="","",IFERROR(IF(AND(AF$7&lt;=$H70,AF$7+6&gt;=$G70),1,""),""))</f>
        <v/>
      </c>
    </row>
    <row r="71" ht="32" customHeight="1">
      <c r="A71" s="15" t="n"/>
      <c r="B71" s="3" t="n"/>
      <c r="C71" s="3" t="n"/>
      <c r="D71" s="3" t="n"/>
      <c r="E71" s="3" t="n"/>
      <c r="F71" s="3" t="n"/>
      <c r="G71" s="16" t="n"/>
      <c r="H71" s="16" t="n"/>
      <c r="I71" s="16" t="n"/>
      <c r="J71" s="16" t="n"/>
      <c r="K71" s="17" t="n"/>
      <c r="L71" s="18" t="n"/>
      <c r="M71" s="18" t="n"/>
      <c r="N71" s="19" t="n"/>
      <c r="O71" s="19" t="n"/>
      <c r="P71" s="20">
        <f>IF(C71="","",IFERROR(H71-G71+1,0))</f>
        <v/>
      </c>
      <c r="Q71" s="20">
        <f>IF(C71="","",IFERROR(IF(F71="Terminée",0,MAX(0,H71-TODAY())),0))</f>
        <v/>
      </c>
      <c r="R71" s="20">
        <f>IF(C71="","",IFERROR(IF(F71="Terminée",MAX(0,J71-H71),MAX(0,TODAY()-H71)),0))</f>
        <v/>
      </c>
      <c r="S71" s="21">
        <f>IF(C71="","",IFERROR(IF(TODAY()&lt;G71,0,IF(TODAY()&gt;=H71,1,(TODAY()-G71+1)/(H71-G71+1))),0))</f>
        <v/>
      </c>
      <c r="T71" s="21">
        <f>IF(C71="","",IFERROR(K71-S71,0))</f>
        <v/>
      </c>
      <c r="U71" s="7">
        <f>IF(C71="","",IFERROR(IF(F71="Annulée","Annulée",IF(F71="Terminée",IF(R71&gt;0,"Terminée en retard","Terminée"),IF(R71&gt;0,"En retard",IF(Q71&lt;='Paramètres'!$E$5,"À surveiller","Conforme")))),"À vérifier"))</f>
        <v/>
      </c>
      <c r="V71" s="7">
        <f>IF(C71="","",IFERROR(IF(OR(C71="",D71="",F71="",G71="",H71=""),"Information manquante",IF(H71&lt;G71,"Dates à corriger",IF(AND(F71="Terminée",J71=""),"Fin réelle manquante",IF(AND(F71&lt;&gt;"Terminée",J71&lt;&gt;""),"Statut à corriger",IF(K71&gt;1,"Avancement invalide","OK"))))),"À vérifier"))</f>
        <v/>
      </c>
      <c r="W71" s="23">
        <f>IF(C71="","",IFERROR(IF(AND(W$7&lt;=$H71,W$7+6&gt;=$G71),1,""),""))</f>
        <v/>
      </c>
      <c r="X71" s="23">
        <f>IF(C71="","",IFERROR(IF(AND(X$7&lt;=$H71,X$7+6&gt;=$G71),1,""),""))</f>
        <v/>
      </c>
      <c r="Y71" s="23">
        <f>IF(C71="","",IFERROR(IF(AND(Y$7&lt;=$H71,Y$7+6&gt;=$G71),1,""),""))</f>
        <v/>
      </c>
      <c r="Z71" s="23">
        <f>IF(C71="","",IFERROR(IF(AND(Z$7&lt;=$H71,Z$7+6&gt;=$G71),1,""),""))</f>
        <v/>
      </c>
      <c r="AA71" s="23">
        <f>IF(C71="","",IFERROR(IF(AND(AA$7&lt;=$H71,AA$7+6&gt;=$G71),1,""),""))</f>
        <v/>
      </c>
      <c r="AB71" s="23">
        <f>IF(C71="","",IFERROR(IF(AND(AB$7&lt;=$H71,AB$7+6&gt;=$G71),1,""),""))</f>
        <v/>
      </c>
      <c r="AC71" s="23">
        <f>IF(C71="","",IFERROR(IF(AND(AC$7&lt;=$H71,AC$7+6&gt;=$G71),1,""),""))</f>
        <v/>
      </c>
      <c r="AD71" s="23">
        <f>IF(C71="","",IFERROR(IF(AND(AD$7&lt;=$H71,AD$7+6&gt;=$G71),1,""),""))</f>
        <v/>
      </c>
      <c r="AE71" s="23">
        <f>IF(C71="","",IFERROR(IF(AND(AE$7&lt;=$H71,AE$7+6&gt;=$G71),1,""),""))</f>
        <v/>
      </c>
      <c r="AF71" s="23">
        <f>IF(C71="","",IFERROR(IF(AND(AF$7&lt;=$H71,AF$7+6&gt;=$G71),1,""),""))</f>
        <v/>
      </c>
    </row>
    <row r="72" ht="32" customHeight="1">
      <c r="A72" s="15" t="n"/>
      <c r="B72" s="3" t="n"/>
      <c r="C72" s="3" t="n"/>
      <c r="D72" s="3" t="n"/>
      <c r="E72" s="3" t="n"/>
      <c r="F72" s="3" t="n"/>
      <c r="G72" s="16" t="n"/>
      <c r="H72" s="16" t="n"/>
      <c r="I72" s="16" t="n"/>
      <c r="J72" s="16" t="n"/>
      <c r="K72" s="17" t="n"/>
      <c r="L72" s="18" t="n"/>
      <c r="M72" s="18" t="n"/>
      <c r="N72" s="19" t="n"/>
      <c r="O72" s="19" t="n"/>
      <c r="P72" s="20">
        <f>IF(C72="","",IFERROR(H72-G72+1,0))</f>
        <v/>
      </c>
      <c r="Q72" s="20">
        <f>IF(C72="","",IFERROR(IF(F72="Terminée",0,MAX(0,H72-TODAY())),0))</f>
        <v/>
      </c>
      <c r="R72" s="20">
        <f>IF(C72="","",IFERROR(IF(F72="Terminée",MAX(0,J72-H72),MAX(0,TODAY()-H72)),0))</f>
        <v/>
      </c>
      <c r="S72" s="21">
        <f>IF(C72="","",IFERROR(IF(TODAY()&lt;G72,0,IF(TODAY()&gt;=H72,1,(TODAY()-G72+1)/(H72-G72+1))),0))</f>
        <v/>
      </c>
      <c r="T72" s="21">
        <f>IF(C72="","",IFERROR(K72-S72,0))</f>
        <v/>
      </c>
      <c r="U72" s="7">
        <f>IF(C72="","",IFERROR(IF(F72="Annulée","Annulée",IF(F72="Terminée",IF(R72&gt;0,"Terminée en retard","Terminée"),IF(R72&gt;0,"En retard",IF(Q72&lt;='Paramètres'!$E$5,"À surveiller","Conforme")))),"À vérifier"))</f>
        <v/>
      </c>
      <c r="V72" s="7">
        <f>IF(C72="","",IFERROR(IF(OR(C72="",D72="",F72="",G72="",H72=""),"Information manquante",IF(H72&lt;G72,"Dates à corriger",IF(AND(F72="Terminée",J72=""),"Fin réelle manquante",IF(AND(F72&lt;&gt;"Terminée",J72&lt;&gt;""),"Statut à corriger",IF(K72&gt;1,"Avancement invalide","OK"))))),"À vérifier"))</f>
        <v/>
      </c>
      <c r="W72" s="22">
        <f>IF(C72="","",IFERROR(IF(AND(W$7&lt;=$H72,W$7+6&gt;=$G72),1,""),""))</f>
        <v/>
      </c>
      <c r="X72" s="22">
        <f>IF(C72="","",IFERROR(IF(AND(X$7&lt;=$H72,X$7+6&gt;=$G72),1,""),""))</f>
        <v/>
      </c>
      <c r="Y72" s="22">
        <f>IF(C72="","",IFERROR(IF(AND(Y$7&lt;=$H72,Y$7+6&gt;=$G72),1,""),""))</f>
        <v/>
      </c>
      <c r="Z72" s="22">
        <f>IF(C72="","",IFERROR(IF(AND(Z$7&lt;=$H72,Z$7+6&gt;=$G72),1,""),""))</f>
        <v/>
      </c>
      <c r="AA72" s="22">
        <f>IF(C72="","",IFERROR(IF(AND(AA$7&lt;=$H72,AA$7+6&gt;=$G72),1,""),""))</f>
        <v/>
      </c>
      <c r="AB72" s="22">
        <f>IF(C72="","",IFERROR(IF(AND(AB$7&lt;=$H72,AB$7+6&gt;=$G72),1,""),""))</f>
        <v/>
      </c>
      <c r="AC72" s="22">
        <f>IF(C72="","",IFERROR(IF(AND(AC$7&lt;=$H72,AC$7+6&gt;=$G72),1,""),""))</f>
        <v/>
      </c>
      <c r="AD72" s="22">
        <f>IF(C72="","",IFERROR(IF(AND(AD$7&lt;=$H72,AD$7+6&gt;=$G72),1,""),""))</f>
        <v/>
      </c>
      <c r="AE72" s="22">
        <f>IF(C72="","",IFERROR(IF(AND(AE$7&lt;=$H72,AE$7+6&gt;=$G72),1,""),""))</f>
        <v/>
      </c>
      <c r="AF72" s="22">
        <f>IF(C72="","",IFERROR(IF(AND(AF$7&lt;=$H72,AF$7+6&gt;=$G72),1,""),""))</f>
        <v/>
      </c>
    </row>
    <row r="73" ht="32" customHeight="1">
      <c r="A73" s="15" t="n"/>
      <c r="B73" s="3" t="n"/>
      <c r="C73" s="3" t="n"/>
      <c r="D73" s="3" t="n"/>
      <c r="E73" s="3" t="n"/>
      <c r="F73" s="3" t="n"/>
      <c r="G73" s="16" t="n"/>
      <c r="H73" s="16" t="n"/>
      <c r="I73" s="16" t="n"/>
      <c r="J73" s="16" t="n"/>
      <c r="K73" s="17" t="n"/>
      <c r="L73" s="18" t="n"/>
      <c r="M73" s="18" t="n"/>
      <c r="N73" s="19" t="n"/>
      <c r="O73" s="19" t="n"/>
      <c r="P73" s="20">
        <f>IF(C73="","",IFERROR(H73-G73+1,0))</f>
        <v/>
      </c>
      <c r="Q73" s="20">
        <f>IF(C73="","",IFERROR(IF(F73="Terminée",0,MAX(0,H73-TODAY())),0))</f>
        <v/>
      </c>
      <c r="R73" s="20">
        <f>IF(C73="","",IFERROR(IF(F73="Terminée",MAX(0,J73-H73),MAX(0,TODAY()-H73)),0))</f>
        <v/>
      </c>
      <c r="S73" s="21">
        <f>IF(C73="","",IFERROR(IF(TODAY()&lt;G73,0,IF(TODAY()&gt;=H73,1,(TODAY()-G73+1)/(H73-G73+1))),0))</f>
        <v/>
      </c>
      <c r="T73" s="21">
        <f>IF(C73="","",IFERROR(K73-S73,0))</f>
        <v/>
      </c>
      <c r="U73" s="7">
        <f>IF(C73="","",IFERROR(IF(F73="Annulée","Annulée",IF(F73="Terminée",IF(R73&gt;0,"Terminée en retard","Terminée"),IF(R73&gt;0,"En retard",IF(Q73&lt;='Paramètres'!$E$5,"À surveiller","Conforme")))),"À vérifier"))</f>
        <v/>
      </c>
      <c r="V73" s="7">
        <f>IF(C73="","",IFERROR(IF(OR(C73="",D73="",F73="",G73="",H73=""),"Information manquante",IF(H73&lt;G73,"Dates à corriger",IF(AND(F73="Terminée",J73=""),"Fin réelle manquante",IF(AND(F73&lt;&gt;"Terminée",J73&lt;&gt;""),"Statut à corriger",IF(K73&gt;1,"Avancement invalide","OK"))))),"À vérifier"))</f>
        <v/>
      </c>
      <c r="W73" s="23">
        <f>IF(C73="","",IFERROR(IF(AND(W$7&lt;=$H73,W$7+6&gt;=$G73),1,""),""))</f>
        <v/>
      </c>
      <c r="X73" s="23">
        <f>IF(C73="","",IFERROR(IF(AND(X$7&lt;=$H73,X$7+6&gt;=$G73),1,""),""))</f>
        <v/>
      </c>
      <c r="Y73" s="23">
        <f>IF(C73="","",IFERROR(IF(AND(Y$7&lt;=$H73,Y$7+6&gt;=$G73),1,""),""))</f>
        <v/>
      </c>
      <c r="Z73" s="23">
        <f>IF(C73="","",IFERROR(IF(AND(Z$7&lt;=$H73,Z$7+6&gt;=$G73),1,""),""))</f>
        <v/>
      </c>
      <c r="AA73" s="23">
        <f>IF(C73="","",IFERROR(IF(AND(AA$7&lt;=$H73,AA$7+6&gt;=$G73),1,""),""))</f>
        <v/>
      </c>
      <c r="AB73" s="23">
        <f>IF(C73="","",IFERROR(IF(AND(AB$7&lt;=$H73,AB$7+6&gt;=$G73),1,""),""))</f>
        <v/>
      </c>
      <c r="AC73" s="23">
        <f>IF(C73="","",IFERROR(IF(AND(AC$7&lt;=$H73,AC$7+6&gt;=$G73),1,""),""))</f>
        <v/>
      </c>
      <c r="AD73" s="23">
        <f>IF(C73="","",IFERROR(IF(AND(AD$7&lt;=$H73,AD$7+6&gt;=$G73),1,""),""))</f>
        <v/>
      </c>
      <c r="AE73" s="23">
        <f>IF(C73="","",IFERROR(IF(AND(AE$7&lt;=$H73,AE$7+6&gt;=$G73),1,""),""))</f>
        <v/>
      </c>
      <c r="AF73" s="23">
        <f>IF(C73="","",IFERROR(IF(AND(AF$7&lt;=$H73,AF$7+6&gt;=$G73),1,""),""))</f>
        <v/>
      </c>
    </row>
    <row r="74" ht="32" customHeight="1">
      <c r="A74" s="15" t="n"/>
      <c r="B74" s="3" t="n"/>
      <c r="C74" s="3" t="n"/>
      <c r="D74" s="3" t="n"/>
      <c r="E74" s="3" t="n"/>
      <c r="F74" s="3" t="n"/>
      <c r="G74" s="16" t="n"/>
      <c r="H74" s="16" t="n"/>
      <c r="I74" s="16" t="n"/>
      <c r="J74" s="16" t="n"/>
      <c r="K74" s="17" t="n"/>
      <c r="L74" s="18" t="n"/>
      <c r="M74" s="18" t="n"/>
      <c r="N74" s="19" t="n"/>
      <c r="O74" s="19" t="n"/>
      <c r="P74" s="20">
        <f>IF(C74="","",IFERROR(H74-G74+1,0))</f>
        <v/>
      </c>
      <c r="Q74" s="20">
        <f>IF(C74="","",IFERROR(IF(F74="Terminée",0,MAX(0,H74-TODAY())),0))</f>
        <v/>
      </c>
      <c r="R74" s="20">
        <f>IF(C74="","",IFERROR(IF(F74="Terminée",MAX(0,J74-H74),MAX(0,TODAY()-H74)),0))</f>
        <v/>
      </c>
      <c r="S74" s="21">
        <f>IF(C74="","",IFERROR(IF(TODAY()&lt;G74,0,IF(TODAY()&gt;=H74,1,(TODAY()-G74+1)/(H74-G74+1))),0))</f>
        <v/>
      </c>
      <c r="T74" s="21">
        <f>IF(C74="","",IFERROR(K74-S74,0))</f>
        <v/>
      </c>
      <c r="U74" s="7">
        <f>IF(C74="","",IFERROR(IF(F74="Annulée","Annulée",IF(F74="Terminée",IF(R74&gt;0,"Terminée en retard","Terminée"),IF(R74&gt;0,"En retard",IF(Q74&lt;='Paramètres'!$E$5,"À surveiller","Conforme")))),"À vérifier"))</f>
        <v/>
      </c>
      <c r="V74" s="7">
        <f>IF(C74="","",IFERROR(IF(OR(C74="",D74="",F74="",G74="",H74=""),"Information manquante",IF(H74&lt;G74,"Dates à corriger",IF(AND(F74="Terminée",J74=""),"Fin réelle manquante",IF(AND(F74&lt;&gt;"Terminée",J74&lt;&gt;""),"Statut à corriger",IF(K74&gt;1,"Avancement invalide","OK"))))),"À vérifier"))</f>
        <v/>
      </c>
      <c r="W74" s="22">
        <f>IF(C74="","",IFERROR(IF(AND(W$7&lt;=$H74,W$7+6&gt;=$G74),1,""),""))</f>
        <v/>
      </c>
      <c r="X74" s="22">
        <f>IF(C74="","",IFERROR(IF(AND(X$7&lt;=$H74,X$7+6&gt;=$G74),1,""),""))</f>
        <v/>
      </c>
      <c r="Y74" s="22">
        <f>IF(C74="","",IFERROR(IF(AND(Y$7&lt;=$H74,Y$7+6&gt;=$G74),1,""),""))</f>
        <v/>
      </c>
      <c r="Z74" s="22">
        <f>IF(C74="","",IFERROR(IF(AND(Z$7&lt;=$H74,Z$7+6&gt;=$G74),1,""),""))</f>
        <v/>
      </c>
      <c r="AA74" s="22">
        <f>IF(C74="","",IFERROR(IF(AND(AA$7&lt;=$H74,AA$7+6&gt;=$G74),1,""),""))</f>
        <v/>
      </c>
      <c r="AB74" s="22">
        <f>IF(C74="","",IFERROR(IF(AND(AB$7&lt;=$H74,AB$7+6&gt;=$G74),1,""),""))</f>
        <v/>
      </c>
      <c r="AC74" s="22">
        <f>IF(C74="","",IFERROR(IF(AND(AC$7&lt;=$H74,AC$7+6&gt;=$G74),1,""),""))</f>
        <v/>
      </c>
      <c r="AD74" s="22">
        <f>IF(C74="","",IFERROR(IF(AND(AD$7&lt;=$H74,AD$7+6&gt;=$G74),1,""),""))</f>
        <v/>
      </c>
      <c r="AE74" s="22">
        <f>IF(C74="","",IFERROR(IF(AND(AE$7&lt;=$H74,AE$7+6&gt;=$G74),1,""),""))</f>
        <v/>
      </c>
      <c r="AF74" s="22">
        <f>IF(C74="","",IFERROR(IF(AND(AF$7&lt;=$H74,AF$7+6&gt;=$G74),1,""),""))</f>
        <v/>
      </c>
    </row>
    <row r="75" ht="32" customHeight="1">
      <c r="A75" s="15" t="n"/>
      <c r="B75" s="3" t="n"/>
      <c r="C75" s="3" t="n"/>
      <c r="D75" s="3" t="n"/>
      <c r="E75" s="3" t="n"/>
      <c r="F75" s="3" t="n"/>
      <c r="G75" s="16" t="n"/>
      <c r="H75" s="16" t="n"/>
      <c r="I75" s="16" t="n"/>
      <c r="J75" s="16" t="n"/>
      <c r="K75" s="17" t="n"/>
      <c r="L75" s="18" t="n"/>
      <c r="M75" s="18" t="n"/>
      <c r="N75" s="19" t="n"/>
      <c r="O75" s="19" t="n"/>
      <c r="P75" s="20">
        <f>IF(C75="","",IFERROR(H75-G75+1,0))</f>
        <v/>
      </c>
      <c r="Q75" s="20">
        <f>IF(C75="","",IFERROR(IF(F75="Terminée",0,MAX(0,H75-TODAY())),0))</f>
        <v/>
      </c>
      <c r="R75" s="20">
        <f>IF(C75="","",IFERROR(IF(F75="Terminée",MAX(0,J75-H75),MAX(0,TODAY()-H75)),0))</f>
        <v/>
      </c>
      <c r="S75" s="21">
        <f>IF(C75="","",IFERROR(IF(TODAY()&lt;G75,0,IF(TODAY()&gt;=H75,1,(TODAY()-G75+1)/(H75-G75+1))),0))</f>
        <v/>
      </c>
      <c r="T75" s="21">
        <f>IF(C75="","",IFERROR(K75-S75,0))</f>
        <v/>
      </c>
      <c r="U75" s="7">
        <f>IF(C75="","",IFERROR(IF(F75="Annulée","Annulée",IF(F75="Terminée",IF(R75&gt;0,"Terminée en retard","Terminée"),IF(R75&gt;0,"En retard",IF(Q75&lt;='Paramètres'!$E$5,"À surveiller","Conforme")))),"À vérifier"))</f>
        <v/>
      </c>
      <c r="V75" s="7">
        <f>IF(C75="","",IFERROR(IF(OR(C75="",D75="",F75="",G75="",H75=""),"Information manquante",IF(H75&lt;G75,"Dates à corriger",IF(AND(F75="Terminée",J75=""),"Fin réelle manquante",IF(AND(F75&lt;&gt;"Terminée",J75&lt;&gt;""),"Statut à corriger",IF(K75&gt;1,"Avancement invalide","OK"))))),"À vérifier"))</f>
        <v/>
      </c>
      <c r="W75" s="23">
        <f>IF(C75="","",IFERROR(IF(AND(W$7&lt;=$H75,W$7+6&gt;=$G75),1,""),""))</f>
        <v/>
      </c>
      <c r="X75" s="23">
        <f>IF(C75="","",IFERROR(IF(AND(X$7&lt;=$H75,X$7+6&gt;=$G75),1,""),""))</f>
        <v/>
      </c>
      <c r="Y75" s="23">
        <f>IF(C75="","",IFERROR(IF(AND(Y$7&lt;=$H75,Y$7+6&gt;=$G75),1,""),""))</f>
        <v/>
      </c>
      <c r="Z75" s="23">
        <f>IF(C75="","",IFERROR(IF(AND(Z$7&lt;=$H75,Z$7+6&gt;=$G75),1,""),""))</f>
        <v/>
      </c>
      <c r="AA75" s="23">
        <f>IF(C75="","",IFERROR(IF(AND(AA$7&lt;=$H75,AA$7+6&gt;=$G75),1,""),""))</f>
        <v/>
      </c>
      <c r="AB75" s="23">
        <f>IF(C75="","",IFERROR(IF(AND(AB$7&lt;=$H75,AB$7+6&gt;=$G75),1,""),""))</f>
        <v/>
      </c>
      <c r="AC75" s="23">
        <f>IF(C75="","",IFERROR(IF(AND(AC$7&lt;=$H75,AC$7+6&gt;=$G75),1,""),""))</f>
        <v/>
      </c>
      <c r="AD75" s="23">
        <f>IF(C75="","",IFERROR(IF(AND(AD$7&lt;=$H75,AD$7+6&gt;=$G75),1,""),""))</f>
        <v/>
      </c>
      <c r="AE75" s="23">
        <f>IF(C75="","",IFERROR(IF(AND(AE$7&lt;=$H75,AE$7+6&gt;=$G75),1,""),""))</f>
        <v/>
      </c>
      <c r="AF75" s="23">
        <f>IF(C75="","",IFERROR(IF(AND(AF$7&lt;=$H75,AF$7+6&gt;=$G75),1,""),""))</f>
        <v/>
      </c>
    </row>
    <row r="76" ht="32" customHeight="1">
      <c r="A76" s="15" t="n"/>
      <c r="B76" s="3" t="n"/>
      <c r="C76" s="3" t="n"/>
      <c r="D76" s="3" t="n"/>
      <c r="E76" s="3" t="n"/>
      <c r="F76" s="3" t="n"/>
      <c r="G76" s="16" t="n"/>
      <c r="H76" s="16" t="n"/>
      <c r="I76" s="16" t="n"/>
      <c r="J76" s="16" t="n"/>
      <c r="K76" s="17" t="n"/>
      <c r="L76" s="18" t="n"/>
      <c r="M76" s="18" t="n"/>
      <c r="N76" s="19" t="n"/>
      <c r="O76" s="19" t="n"/>
      <c r="P76" s="20">
        <f>IF(C76="","",IFERROR(H76-G76+1,0))</f>
        <v/>
      </c>
      <c r="Q76" s="20">
        <f>IF(C76="","",IFERROR(IF(F76="Terminée",0,MAX(0,H76-TODAY())),0))</f>
        <v/>
      </c>
      <c r="R76" s="20">
        <f>IF(C76="","",IFERROR(IF(F76="Terminée",MAX(0,J76-H76),MAX(0,TODAY()-H76)),0))</f>
        <v/>
      </c>
      <c r="S76" s="21">
        <f>IF(C76="","",IFERROR(IF(TODAY()&lt;G76,0,IF(TODAY()&gt;=H76,1,(TODAY()-G76+1)/(H76-G76+1))),0))</f>
        <v/>
      </c>
      <c r="T76" s="21">
        <f>IF(C76="","",IFERROR(K76-S76,0))</f>
        <v/>
      </c>
      <c r="U76" s="7">
        <f>IF(C76="","",IFERROR(IF(F76="Annulée","Annulée",IF(F76="Terminée",IF(R76&gt;0,"Terminée en retard","Terminée"),IF(R76&gt;0,"En retard",IF(Q76&lt;='Paramètres'!$E$5,"À surveiller","Conforme")))),"À vérifier"))</f>
        <v/>
      </c>
      <c r="V76" s="7">
        <f>IF(C76="","",IFERROR(IF(OR(C76="",D76="",F76="",G76="",H76=""),"Information manquante",IF(H76&lt;G76,"Dates à corriger",IF(AND(F76="Terminée",J76=""),"Fin réelle manquante",IF(AND(F76&lt;&gt;"Terminée",J76&lt;&gt;""),"Statut à corriger",IF(K76&gt;1,"Avancement invalide","OK"))))),"À vérifier"))</f>
        <v/>
      </c>
      <c r="W76" s="22">
        <f>IF(C76="","",IFERROR(IF(AND(W$7&lt;=$H76,W$7+6&gt;=$G76),1,""),""))</f>
        <v/>
      </c>
      <c r="X76" s="22">
        <f>IF(C76="","",IFERROR(IF(AND(X$7&lt;=$H76,X$7+6&gt;=$G76),1,""),""))</f>
        <v/>
      </c>
      <c r="Y76" s="22">
        <f>IF(C76="","",IFERROR(IF(AND(Y$7&lt;=$H76,Y$7+6&gt;=$G76),1,""),""))</f>
        <v/>
      </c>
      <c r="Z76" s="22">
        <f>IF(C76="","",IFERROR(IF(AND(Z$7&lt;=$H76,Z$7+6&gt;=$G76),1,""),""))</f>
        <v/>
      </c>
      <c r="AA76" s="22">
        <f>IF(C76="","",IFERROR(IF(AND(AA$7&lt;=$H76,AA$7+6&gt;=$G76),1,""),""))</f>
        <v/>
      </c>
      <c r="AB76" s="22">
        <f>IF(C76="","",IFERROR(IF(AND(AB$7&lt;=$H76,AB$7+6&gt;=$G76),1,""),""))</f>
        <v/>
      </c>
      <c r="AC76" s="22">
        <f>IF(C76="","",IFERROR(IF(AND(AC$7&lt;=$H76,AC$7+6&gt;=$G76),1,""),""))</f>
        <v/>
      </c>
      <c r="AD76" s="22">
        <f>IF(C76="","",IFERROR(IF(AND(AD$7&lt;=$H76,AD$7+6&gt;=$G76),1,""),""))</f>
        <v/>
      </c>
      <c r="AE76" s="22">
        <f>IF(C76="","",IFERROR(IF(AND(AE$7&lt;=$H76,AE$7+6&gt;=$G76),1,""),""))</f>
        <v/>
      </c>
      <c r="AF76" s="22">
        <f>IF(C76="","",IFERROR(IF(AND(AF$7&lt;=$H76,AF$7+6&gt;=$G76),1,""),""))</f>
        <v/>
      </c>
    </row>
    <row r="77" ht="32" customHeight="1">
      <c r="A77" s="15" t="n"/>
      <c r="B77" s="3" t="n"/>
      <c r="C77" s="3" t="n"/>
      <c r="D77" s="3" t="n"/>
      <c r="E77" s="3" t="n"/>
      <c r="F77" s="3" t="n"/>
      <c r="G77" s="16" t="n"/>
      <c r="H77" s="16" t="n"/>
      <c r="I77" s="16" t="n"/>
      <c r="J77" s="16" t="n"/>
      <c r="K77" s="17" t="n"/>
      <c r="L77" s="18" t="n"/>
      <c r="M77" s="18" t="n"/>
      <c r="N77" s="19" t="n"/>
      <c r="O77" s="19" t="n"/>
      <c r="P77" s="20">
        <f>IF(C77="","",IFERROR(H77-G77+1,0))</f>
        <v/>
      </c>
      <c r="Q77" s="20">
        <f>IF(C77="","",IFERROR(IF(F77="Terminée",0,MAX(0,H77-TODAY())),0))</f>
        <v/>
      </c>
      <c r="R77" s="20">
        <f>IF(C77="","",IFERROR(IF(F77="Terminée",MAX(0,J77-H77),MAX(0,TODAY()-H77)),0))</f>
        <v/>
      </c>
      <c r="S77" s="21">
        <f>IF(C77="","",IFERROR(IF(TODAY()&lt;G77,0,IF(TODAY()&gt;=H77,1,(TODAY()-G77+1)/(H77-G77+1))),0))</f>
        <v/>
      </c>
      <c r="T77" s="21">
        <f>IF(C77="","",IFERROR(K77-S77,0))</f>
        <v/>
      </c>
      <c r="U77" s="7">
        <f>IF(C77="","",IFERROR(IF(F77="Annulée","Annulée",IF(F77="Terminée",IF(R77&gt;0,"Terminée en retard","Terminée"),IF(R77&gt;0,"En retard",IF(Q77&lt;='Paramètres'!$E$5,"À surveiller","Conforme")))),"À vérifier"))</f>
        <v/>
      </c>
      <c r="V77" s="7">
        <f>IF(C77="","",IFERROR(IF(OR(C77="",D77="",F77="",G77="",H77=""),"Information manquante",IF(H77&lt;G77,"Dates à corriger",IF(AND(F77="Terminée",J77=""),"Fin réelle manquante",IF(AND(F77&lt;&gt;"Terminée",J77&lt;&gt;""),"Statut à corriger",IF(K77&gt;1,"Avancement invalide","OK"))))),"À vérifier"))</f>
        <v/>
      </c>
      <c r="W77" s="23">
        <f>IF(C77="","",IFERROR(IF(AND(W$7&lt;=$H77,W$7+6&gt;=$G77),1,""),""))</f>
        <v/>
      </c>
      <c r="X77" s="23">
        <f>IF(C77="","",IFERROR(IF(AND(X$7&lt;=$H77,X$7+6&gt;=$G77),1,""),""))</f>
        <v/>
      </c>
      <c r="Y77" s="23">
        <f>IF(C77="","",IFERROR(IF(AND(Y$7&lt;=$H77,Y$7+6&gt;=$G77),1,""),""))</f>
        <v/>
      </c>
      <c r="Z77" s="23">
        <f>IF(C77="","",IFERROR(IF(AND(Z$7&lt;=$H77,Z$7+6&gt;=$G77),1,""),""))</f>
        <v/>
      </c>
      <c r="AA77" s="23">
        <f>IF(C77="","",IFERROR(IF(AND(AA$7&lt;=$H77,AA$7+6&gt;=$G77),1,""),""))</f>
        <v/>
      </c>
      <c r="AB77" s="23">
        <f>IF(C77="","",IFERROR(IF(AND(AB$7&lt;=$H77,AB$7+6&gt;=$G77),1,""),""))</f>
        <v/>
      </c>
      <c r="AC77" s="23">
        <f>IF(C77="","",IFERROR(IF(AND(AC$7&lt;=$H77,AC$7+6&gt;=$G77),1,""),""))</f>
        <v/>
      </c>
      <c r="AD77" s="23">
        <f>IF(C77="","",IFERROR(IF(AND(AD$7&lt;=$H77,AD$7+6&gt;=$G77),1,""),""))</f>
        <v/>
      </c>
      <c r="AE77" s="23">
        <f>IF(C77="","",IFERROR(IF(AND(AE$7&lt;=$H77,AE$7+6&gt;=$G77),1,""),""))</f>
        <v/>
      </c>
      <c r="AF77" s="23">
        <f>IF(C77="","",IFERROR(IF(AND(AF$7&lt;=$H77,AF$7+6&gt;=$G77),1,""),""))</f>
        <v/>
      </c>
    </row>
    <row r="78" ht="32" customHeight="1">
      <c r="A78" s="15" t="n"/>
      <c r="B78" s="3" t="n"/>
      <c r="C78" s="3" t="n"/>
      <c r="D78" s="3" t="n"/>
      <c r="E78" s="3" t="n"/>
      <c r="F78" s="3" t="n"/>
      <c r="G78" s="16" t="n"/>
      <c r="H78" s="16" t="n"/>
      <c r="I78" s="16" t="n"/>
      <c r="J78" s="16" t="n"/>
      <c r="K78" s="17" t="n"/>
      <c r="L78" s="18" t="n"/>
      <c r="M78" s="18" t="n"/>
      <c r="N78" s="19" t="n"/>
      <c r="O78" s="19" t="n"/>
      <c r="P78" s="20">
        <f>IF(C78="","",IFERROR(H78-G78+1,0))</f>
        <v/>
      </c>
      <c r="Q78" s="20">
        <f>IF(C78="","",IFERROR(IF(F78="Terminée",0,MAX(0,H78-TODAY())),0))</f>
        <v/>
      </c>
      <c r="R78" s="20">
        <f>IF(C78="","",IFERROR(IF(F78="Terminée",MAX(0,J78-H78),MAX(0,TODAY()-H78)),0))</f>
        <v/>
      </c>
      <c r="S78" s="21">
        <f>IF(C78="","",IFERROR(IF(TODAY()&lt;G78,0,IF(TODAY()&gt;=H78,1,(TODAY()-G78+1)/(H78-G78+1))),0))</f>
        <v/>
      </c>
      <c r="T78" s="21">
        <f>IF(C78="","",IFERROR(K78-S78,0))</f>
        <v/>
      </c>
      <c r="U78" s="7">
        <f>IF(C78="","",IFERROR(IF(F78="Annulée","Annulée",IF(F78="Terminée",IF(R78&gt;0,"Terminée en retard","Terminée"),IF(R78&gt;0,"En retard",IF(Q78&lt;='Paramètres'!$E$5,"À surveiller","Conforme")))),"À vérifier"))</f>
        <v/>
      </c>
      <c r="V78" s="7">
        <f>IF(C78="","",IFERROR(IF(OR(C78="",D78="",F78="",G78="",H78=""),"Information manquante",IF(H78&lt;G78,"Dates à corriger",IF(AND(F78="Terminée",J78=""),"Fin réelle manquante",IF(AND(F78&lt;&gt;"Terminée",J78&lt;&gt;""),"Statut à corriger",IF(K78&gt;1,"Avancement invalide","OK"))))),"À vérifier"))</f>
        <v/>
      </c>
      <c r="W78" s="22">
        <f>IF(C78="","",IFERROR(IF(AND(W$7&lt;=$H78,W$7+6&gt;=$G78),1,""),""))</f>
        <v/>
      </c>
      <c r="X78" s="22">
        <f>IF(C78="","",IFERROR(IF(AND(X$7&lt;=$H78,X$7+6&gt;=$G78),1,""),""))</f>
        <v/>
      </c>
      <c r="Y78" s="22">
        <f>IF(C78="","",IFERROR(IF(AND(Y$7&lt;=$H78,Y$7+6&gt;=$G78),1,""),""))</f>
        <v/>
      </c>
      <c r="Z78" s="22">
        <f>IF(C78="","",IFERROR(IF(AND(Z$7&lt;=$H78,Z$7+6&gt;=$G78),1,""),""))</f>
        <v/>
      </c>
      <c r="AA78" s="22">
        <f>IF(C78="","",IFERROR(IF(AND(AA$7&lt;=$H78,AA$7+6&gt;=$G78),1,""),""))</f>
        <v/>
      </c>
      <c r="AB78" s="22">
        <f>IF(C78="","",IFERROR(IF(AND(AB$7&lt;=$H78,AB$7+6&gt;=$G78),1,""),""))</f>
        <v/>
      </c>
      <c r="AC78" s="22">
        <f>IF(C78="","",IFERROR(IF(AND(AC$7&lt;=$H78,AC$7+6&gt;=$G78),1,""),""))</f>
        <v/>
      </c>
      <c r="AD78" s="22">
        <f>IF(C78="","",IFERROR(IF(AND(AD$7&lt;=$H78,AD$7+6&gt;=$G78),1,""),""))</f>
        <v/>
      </c>
      <c r="AE78" s="22">
        <f>IF(C78="","",IFERROR(IF(AND(AE$7&lt;=$H78,AE$7+6&gt;=$G78),1,""),""))</f>
        <v/>
      </c>
      <c r="AF78" s="22">
        <f>IF(C78="","",IFERROR(IF(AND(AF$7&lt;=$H78,AF$7+6&gt;=$G78),1,""),""))</f>
        <v/>
      </c>
    </row>
    <row r="79" ht="32" customHeight="1">
      <c r="A79" s="15" t="n"/>
      <c r="B79" s="3" t="n"/>
      <c r="C79" s="3" t="n"/>
      <c r="D79" s="3" t="n"/>
      <c r="E79" s="3" t="n"/>
      <c r="F79" s="3" t="n"/>
      <c r="G79" s="16" t="n"/>
      <c r="H79" s="16" t="n"/>
      <c r="I79" s="16" t="n"/>
      <c r="J79" s="16" t="n"/>
      <c r="K79" s="17" t="n"/>
      <c r="L79" s="18" t="n"/>
      <c r="M79" s="18" t="n"/>
      <c r="N79" s="19" t="n"/>
      <c r="O79" s="19" t="n"/>
      <c r="P79" s="20">
        <f>IF(C79="","",IFERROR(H79-G79+1,0))</f>
        <v/>
      </c>
      <c r="Q79" s="20">
        <f>IF(C79="","",IFERROR(IF(F79="Terminée",0,MAX(0,H79-TODAY())),0))</f>
        <v/>
      </c>
      <c r="R79" s="20">
        <f>IF(C79="","",IFERROR(IF(F79="Terminée",MAX(0,J79-H79),MAX(0,TODAY()-H79)),0))</f>
        <v/>
      </c>
      <c r="S79" s="21">
        <f>IF(C79="","",IFERROR(IF(TODAY()&lt;G79,0,IF(TODAY()&gt;=H79,1,(TODAY()-G79+1)/(H79-G79+1))),0))</f>
        <v/>
      </c>
      <c r="T79" s="21">
        <f>IF(C79="","",IFERROR(K79-S79,0))</f>
        <v/>
      </c>
      <c r="U79" s="7">
        <f>IF(C79="","",IFERROR(IF(F79="Annulée","Annulée",IF(F79="Terminée",IF(R79&gt;0,"Terminée en retard","Terminée"),IF(R79&gt;0,"En retard",IF(Q79&lt;='Paramètres'!$E$5,"À surveiller","Conforme")))),"À vérifier"))</f>
        <v/>
      </c>
      <c r="V79" s="7">
        <f>IF(C79="","",IFERROR(IF(OR(C79="",D79="",F79="",G79="",H79=""),"Information manquante",IF(H79&lt;G79,"Dates à corriger",IF(AND(F79="Terminée",J79=""),"Fin réelle manquante",IF(AND(F79&lt;&gt;"Terminée",J79&lt;&gt;""),"Statut à corriger",IF(K79&gt;1,"Avancement invalide","OK"))))),"À vérifier"))</f>
        <v/>
      </c>
      <c r="W79" s="23">
        <f>IF(C79="","",IFERROR(IF(AND(W$7&lt;=$H79,W$7+6&gt;=$G79),1,""),""))</f>
        <v/>
      </c>
      <c r="X79" s="23">
        <f>IF(C79="","",IFERROR(IF(AND(X$7&lt;=$H79,X$7+6&gt;=$G79),1,""),""))</f>
        <v/>
      </c>
      <c r="Y79" s="23">
        <f>IF(C79="","",IFERROR(IF(AND(Y$7&lt;=$H79,Y$7+6&gt;=$G79),1,""),""))</f>
        <v/>
      </c>
      <c r="Z79" s="23">
        <f>IF(C79="","",IFERROR(IF(AND(Z$7&lt;=$H79,Z$7+6&gt;=$G79),1,""),""))</f>
        <v/>
      </c>
      <c r="AA79" s="23">
        <f>IF(C79="","",IFERROR(IF(AND(AA$7&lt;=$H79,AA$7+6&gt;=$G79),1,""),""))</f>
        <v/>
      </c>
      <c r="AB79" s="23">
        <f>IF(C79="","",IFERROR(IF(AND(AB$7&lt;=$H79,AB$7+6&gt;=$G79),1,""),""))</f>
        <v/>
      </c>
      <c r="AC79" s="23">
        <f>IF(C79="","",IFERROR(IF(AND(AC$7&lt;=$H79,AC$7+6&gt;=$G79),1,""),""))</f>
        <v/>
      </c>
      <c r="AD79" s="23">
        <f>IF(C79="","",IFERROR(IF(AND(AD$7&lt;=$H79,AD$7+6&gt;=$G79),1,""),""))</f>
        <v/>
      </c>
      <c r="AE79" s="23">
        <f>IF(C79="","",IFERROR(IF(AND(AE$7&lt;=$H79,AE$7+6&gt;=$G79),1,""),""))</f>
        <v/>
      </c>
      <c r="AF79" s="23">
        <f>IF(C79="","",IFERROR(IF(AND(AF$7&lt;=$H79,AF$7+6&gt;=$G79),1,""),""))</f>
        <v/>
      </c>
    </row>
    <row r="80" ht="32" customHeight="1">
      <c r="A80" s="15" t="n"/>
      <c r="B80" s="3" t="n"/>
      <c r="C80" s="3" t="n"/>
      <c r="D80" s="3" t="n"/>
      <c r="E80" s="3" t="n"/>
      <c r="F80" s="3" t="n"/>
      <c r="G80" s="16" t="n"/>
      <c r="H80" s="16" t="n"/>
      <c r="I80" s="16" t="n"/>
      <c r="J80" s="16" t="n"/>
      <c r="K80" s="17" t="n"/>
      <c r="L80" s="18" t="n"/>
      <c r="M80" s="18" t="n"/>
      <c r="N80" s="19" t="n"/>
      <c r="O80" s="19" t="n"/>
      <c r="P80" s="20">
        <f>IF(C80="","",IFERROR(H80-G80+1,0))</f>
        <v/>
      </c>
      <c r="Q80" s="20">
        <f>IF(C80="","",IFERROR(IF(F80="Terminée",0,MAX(0,H80-TODAY())),0))</f>
        <v/>
      </c>
      <c r="R80" s="20">
        <f>IF(C80="","",IFERROR(IF(F80="Terminée",MAX(0,J80-H80),MAX(0,TODAY()-H80)),0))</f>
        <v/>
      </c>
      <c r="S80" s="21">
        <f>IF(C80="","",IFERROR(IF(TODAY()&lt;G80,0,IF(TODAY()&gt;=H80,1,(TODAY()-G80+1)/(H80-G80+1))),0))</f>
        <v/>
      </c>
      <c r="T80" s="21">
        <f>IF(C80="","",IFERROR(K80-S80,0))</f>
        <v/>
      </c>
      <c r="U80" s="7">
        <f>IF(C80="","",IFERROR(IF(F80="Annulée","Annulée",IF(F80="Terminée",IF(R80&gt;0,"Terminée en retard","Terminée"),IF(R80&gt;0,"En retard",IF(Q80&lt;='Paramètres'!$E$5,"À surveiller","Conforme")))),"À vérifier"))</f>
        <v/>
      </c>
      <c r="V80" s="7">
        <f>IF(C80="","",IFERROR(IF(OR(C80="",D80="",F80="",G80="",H80=""),"Information manquante",IF(H80&lt;G80,"Dates à corriger",IF(AND(F80="Terminée",J80=""),"Fin réelle manquante",IF(AND(F80&lt;&gt;"Terminée",J80&lt;&gt;""),"Statut à corriger",IF(K80&gt;1,"Avancement invalide","OK"))))),"À vérifier"))</f>
        <v/>
      </c>
      <c r="W80" s="22">
        <f>IF(C80="","",IFERROR(IF(AND(W$7&lt;=$H80,W$7+6&gt;=$G80),1,""),""))</f>
        <v/>
      </c>
      <c r="X80" s="22">
        <f>IF(C80="","",IFERROR(IF(AND(X$7&lt;=$H80,X$7+6&gt;=$G80),1,""),""))</f>
        <v/>
      </c>
      <c r="Y80" s="22">
        <f>IF(C80="","",IFERROR(IF(AND(Y$7&lt;=$H80,Y$7+6&gt;=$G80),1,""),""))</f>
        <v/>
      </c>
      <c r="Z80" s="22">
        <f>IF(C80="","",IFERROR(IF(AND(Z$7&lt;=$H80,Z$7+6&gt;=$G80),1,""),""))</f>
        <v/>
      </c>
      <c r="AA80" s="22">
        <f>IF(C80="","",IFERROR(IF(AND(AA$7&lt;=$H80,AA$7+6&gt;=$G80),1,""),""))</f>
        <v/>
      </c>
      <c r="AB80" s="22">
        <f>IF(C80="","",IFERROR(IF(AND(AB$7&lt;=$H80,AB$7+6&gt;=$G80),1,""),""))</f>
        <v/>
      </c>
      <c r="AC80" s="22">
        <f>IF(C80="","",IFERROR(IF(AND(AC$7&lt;=$H80,AC$7+6&gt;=$G80),1,""),""))</f>
        <v/>
      </c>
      <c r="AD80" s="22">
        <f>IF(C80="","",IFERROR(IF(AND(AD$7&lt;=$H80,AD$7+6&gt;=$G80),1,""),""))</f>
        <v/>
      </c>
      <c r="AE80" s="22">
        <f>IF(C80="","",IFERROR(IF(AND(AE$7&lt;=$H80,AE$7+6&gt;=$G80),1,""),""))</f>
        <v/>
      </c>
      <c r="AF80" s="22">
        <f>IF(C80="","",IFERROR(IF(AND(AF$7&lt;=$H80,AF$7+6&gt;=$G80),1,""),""))</f>
        <v/>
      </c>
    </row>
    <row r="81" ht="32" customHeight="1">
      <c r="A81" s="15" t="n"/>
      <c r="B81" s="3" t="n"/>
      <c r="C81" s="3" t="n"/>
      <c r="D81" s="3" t="n"/>
      <c r="E81" s="3" t="n"/>
      <c r="F81" s="3" t="n"/>
      <c r="G81" s="16" t="n"/>
      <c r="H81" s="16" t="n"/>
      <c r="I81" s="16" t="n"/>
      <c r="J81" s="16" t="n"/>
      <c r="K81" s="17" t="n"/>
      <c r="L81" s="18" t="n"/>
      <c r="M81" s="18" t="n"/>
      <c r="N81" s="19" t="n"/>
      <c r="O81" s="19" t="n"/>
      <c r="P81" s="20">
        <f>IF(C81="","",IFERROR(H81-G81+1,0))</f>
        <v/>
      </c>
      <c r="Q81" s="20">
        <f>IF(C81="","",IFERROR(IF(F81="Terminée",0,MAX(0,H81-TODAY())),0))</f>
        <v/>
      </c>
      <c r="R81" s="20">
        <f>IF(C81="","",IFERROR(IF(F81="Terminée",MAX(0,J81-H81),MAX(0,TODAY()-H81)),0))</f>
        <v/>
      </c>
      <c r="S81" s="21">
        <f>IF(C81="","",IFERROR(IF(TODAY()&lt;G81,0,IF(TODAY()&gt;=H81,1,(TODAY()-G81+1)/(H81-G81+1))),0))</f>
        <v/>
      </c>
      <c r="T81" s="21">
        <f>IF(C81="","",IFERROR(K81-S81,0))</f>
        <v/>
      </c>
      <c r="U81" s="7">
        <f>IF(C81="","",IFERROR(IF(F81="Annulée","Annulée",IF(F81="Terminée",IF(R81&gt;0,"Terminée en retard","Terminée"),IF(R81&gt;0,"En retard",IF(Q81&lt;='Paramètres'!$E$5,"À surveiller","Conforme")))),"À vérifier"))</f>
        <v/>
      </c>
      <c r="V81" s="7">
        <f>IF(C81="","",IFERROR(IF(OR(C81="",D81="",F81="",G81="",H81=""),"Information manquante",IF(H81&lt;G81,"Dates à corriger",IF(AND(F81="Terminée",J81=""),"Fin réelle manquante",IF(AND(F81&lt;&gt;"Terminée",J81&lt;&gt;""),"Statut à corriger",IF(K81&gt;1,"Avancement invalide","OK"))))),"À vérifier"))</f>
        <v/>
      </c>
      <c r="W81" s="23">
        <f>IF(C81="","",IFERROR(IF(AND(W$7&lt;=$H81,W$7+6&gt;=$G81),1,""),""))</f>
        <v/>
      </c>
      <c r="X81" s="23">
        <f>IF(C81="","",IFERROR(IF(AND(X$7&lt;=$H81,X$7+6&gt;=$G81),1,""),""))</f>
        <v/>
      </c>
      <c r="Y81" s="23">
        <f>IF(C81="","",IFERROR(IF(AND(Y$7&lt;=$H81,Y$7+6&gt;=$G81),1,""),""))</f>
        <v/>
      </c>
      <c r="Z81" s="23">
        <f>IF(C81="","",IFERROR(IF(AND(Z$7&lt;=$H81,Z$7+6&gt;=$G81),1,""),""))</f>
        <v/>
      </c>
      <c r="AA81" s="23">
        <f>IF(C81="","",IFERROR(IF(AND(AA$7&lt;=$H81,AA$7+6&gt;=$G81),1,""),""))</f>
        <v/>
      </c>
      <c r="AB81" s="23">
        <f>IF(C81="","",IFERROR(IF(AND(AB$7&lt;=$H81,AB$7+6&gt;=$G81),1,""),""))</f>
        <v/>
      </c>
      <c r="AC81" s="23">
        <f>IF(C81="","",IFERROR(IF(AND(AC$7&lt;=$H81,AC$7+6&gt;=$G81),1,""),""))</f>
        <v/>
      </c>
      <c r="AD81" s="23">
        <f>IF(C81="","",IFERROR(IF(AND(AD$7&lt;=$H81,AD$7+6&gt;=$G81),1,""),""))</f>
        <v/>
      </c>
      <c r="AE81" s="23">
        <f>IF(C81="","",IFERROR(IF(AND(AE$7&lt;=$H81,AE$7+6&gt;=$G81),1,""),""))</f>
        <v/>
      </c>
      <c r="AF81" s="23">
        <f>IF(C81="","",IFERROR(IF(AND(AF$7&lt;=$H81,AF$7+6&gt;=$G81),1,""),""))</f>
        <v/>
      </c>
    </row>
    <row r="82" ht="32" customHeight="1">
      <c r="A82" s="15" t="n"/>
      <c r="B82" s="3" t="n"/>
      <c r="C82" s="3" t="n"/>
      <c r="D82" s="3" t="n"/>
      <c r="E82" s="3" t="n"/>
      <c r="F82" s="3" t="n"/>
      <c r="G82" s="16" t="n"/>
      <c r="H82" s="16" t="n"/>
      <c r="I82" s="16" t="n"/>
      <c r="J82" s="16" t="n"/>
      <c r="K82" s="17" t="n"/>
      <c r="L82" s="18" t="n"/>
      <c r="M82" s="18" t="n"/>
      <c r="N82" s="19" t="n"/>
      <c r="O82" s="19" t="n"/>
      <c r="P82" s="20">
        <f>IF(C82="","",IFERROR(H82-G82+1,0))</f>
        <v/>
      </c>
      <c r="Q82" s="20">
        <f>IF(C82="","",IFERROR(IF(F82="Terminée",0,MAX(0,H82-TODAY())),0))</f>
        <v/>
      </c>
      <c r="R82" s="20">
        <f>IF(C82="","",IFERROR(IF(F82="Terminée",MAX(0,J82-H82),MAX(0,TODAY()-H82)),0))</f>
        <v/>
      </c>
      <c r="S82" s="21">
        <f>IF(C82="","",IFERROR(IF(TODAY()&lt;G82,0,IF(TODAY()&gt;=H82,1,(TODAY()-G82+1)/(H82-G82+1))),0))</f>
        <v/>
      </c>
      <c r="T82" s="21">
        <f>IF(C82="","",IFERROR(K82-S82,0))</f>
        <v/>
      </c>
      <c r="U82" s="7">
        <f>IF(C82="","",IFERROR(IF(F82="Annulée","Annulée",IF(F82="Terminée",IF(R82&gt;0,"Terminée en retard","Terminée"),IF(R82&gt;0,"En retard",IF(Q82&lt;='Paramètres'!$E$5,"À surveiller","Conforme")))),"À vérifier"))</f>
        <v/>
      </c>
      <c r="V82" s="7">
        <f>IF(C82="","",IFERROR(IF(OR(C82="",D82="",F82="",G82="",H82=""),"Information manquante",IF(H82&lt;G82,"Dates à corriger",IF(AND(F82="Terminée",J82=""),"Fin réelle manquante",IF(AND(F82&lt;&gt;"Terminée",J82&lt;&gt;""),"Statut à corriger",IF(K82&gt;1,"Avancement invalide","OK"))))),"À vérifier"))</f>
        <v/>
      </c>
      <c r="W82" s="22">
        <f>IF(C82="","",IFERROR(IF(AND(W$7&lt;=$H82,W$7+6&gt;=$G82),1,""),""))</f>
        <v/>
      </c>
      <c r="X82" s="22">
        <f>IF(C82="","",IFERROR(IF(AND(X$7&lt;=$H82,X$7+6&gt;=$G82),1,""),""))</f>
        <v/>
      </c>
      <c r="Y82" s="22">
        <f>IF(C82="","",IFERROR(IF(AND(Y$7&lt;=$H82,Y$7+6&gt;=$G82),1,""),""))</f>
        <v/>
      </c>
      <c r="Z82" s="22">
        <f>IF(C82="","",IFERROR(IF(AND(Z$7&lt;=$H82,Z$7+6&gt;=$G82),1,""),""))</f>
        <v/>
      </c>
      <c r="AA82" s="22">
        <f>IF(C82="","",IFERROR(IF(AND(AA$7&lt;=$H82,AA$7+6&gt;=$G82),1,""),""))</f>
        <v/>
      </c>
      <c r="AB82" s="22">
        <f>IF(C82="","",IFERROR(IF(AND(AB$7&lt;=$H82,AB$7+6&gt;=$G82),1,""),""))</f>
        <v/>
      </c>
      <c r="AC82" s="22">
        <f>IF(C82="","",IFERROR(IF(AND(AC$7&lt;=$H82,AC$7+6&gt;=$G82),1,""),""))</f>
        <v/>
      </c>
      <c r="AD82" s="22">
        <f>IF(C82="","",IFERROR(IF(AND(AD$7&lt;=$H82,AD$7+6&gt;=$G82),1,""),""))</f>
        <v/>
      </c>
      <c r="AE82" s="22">
        <f>IF(C82="","",IFERROR(IF(AND(AE$7&lt;=$H82,AE$7+6&gt;=$G82),1,""),""))</f>
        <v/>
      </c>
      <c r="AF82" s="22">
        <f>IF(C82="","",IFERROR(IF(AND(AF$7&lt;=$H82,AF$7+6&gt;=$G82),1,""),""))</f>
        <v/>
      </c>
    </row>
    <row r="83" ht="32" customHeight="1">
      <c r="A83" s="15" t="n"/>
      <c r="B83" s="3" t="n"/>
      <c r="C83" s="3" t="n"/>
      <c r="D83" s="3" t="n"/>
      <c r="E83" s="3" t="n"/>
      <c r="F83" s="3" t="n"/>
      <c r="G83" s="16" t="n"/>
      <c r="H83" s="16" t="n"/>
      <c r="I83" s="16" t="n"/>
      <c r="J83" s="16" t="n"/>
      <c r="K83" s="17" t="n"/>
      <c r="L83" s="18" t="n"/>
      <c r="M83" s="18" t="n"/>
      <c r="N83" s="19" t="n"/>
      <c r="O83" s="19" t="n"/>
      <c r="P83" s="20">
        <f>IF(C83="","",IFERROR(H83-G83+1,0))</f>
        <v/>
      </c>
      <c r="Q83" s="20">
        <f>IF(C83="","",IFERROR(IF(F83="Terminée",0,MAX(0,H83-TODAY())),0))</f>
        <v/>
      </c>
      <c r="R83" s="20">
        <f>IF(C83="","",IFERROR(IF(F83="Terminée",MAX(0,J83-H83),MAX(0,TODAY()-H83)),0))</f>
        <v/>
      </c>
      <c r="S83" s="21">
        <f>IF(C83="","",IFERROR(IF(TODAY()&lt;G83,0,IF(TODAY()&gt;=H83,1,(TODAY()-G83+1)/(H83-G83+1))),0))</f>
        <v/>
      </c>
      <c r="T83" s="21">
        <f>IF(C83="","",IFERROR(K83-S83,0))</f>
        <v/>
      </c>
      <c r="U83" s="7">
        <f>IF(C83="","",IFERROR(IF(F83="Annulée","Annulée",IF(F83="Terminée",IF(R83&gt;0,"Terminée en retard","Terminée"),IF(R83&gt;0,"En retard",IF(Q83&lt;='Paramètres'!$E$5,"À surveiller","Conforme")))),"À vérifier"))</f>
        <v/>
      </c>
      <c r="V83" s="7">
        <f>IF(C83="","",IFERROR(IF(OR(C83="",D83="",F83="",G83="",H83=""),"Information manquante",IF(H83&lt;G83,"Dates à corriger",IF(AND(F83="Terminée",J83=""),"Fin réelle manquante",IF(AND(F83&lt;&gt;"Terminée",J83&lt;&gt;""),"Statut à corriger",IF(K83&gt;1,"Avancement invalide","OK"))))),"À vérifier"))</f>
        <v/>
      </c>
      <c r="W83" s="23">
        <f>IF(C83="","",IFERROR(IF(AND(W$7&lt;=$H83,W$7+6&gt;=$G83),1,""),""))</f>
        <v/>
      </c>
      <c r="X83" s="23">
        <f>IF(C83="","",IFERROR(IF(AND(X$7&lt;=$H83,X$7+6&gt;=$G83),1,""),""))</f>
        <v/>
      </c>
      <c r="Y83" s="23">
        <f>IF(C83="","",IFERROR(IF(AND(Y$7&lt;=$H83,Y$7+6&gt;=$G83),1,""),""))</f>
        <v/>
      </c>
      <c r="Z83" s="23">
        <f>IF(C83="","",IFERROR(IF(AND(Z$7&lt;=$H83,Z$7+6&gt;=$G83),1,""),""))</f>
        <v/>
      </c>
      <c r="AA83" s="23">
        <f>IF(C83="","",IFERROR(IF(AND(AA$7&lt;=$H83,AA$7+6&gt;=$G83),1,""),""))</f>
        <v/>
      </c>
      <c r="AB83" s="23">
        <f>IF(C83="","",IFERROR(IF(AND(AB$7&lt;=$H83,AB$7+6&gt;=$G83),1,""),""))</f>
        <v/>
      </c>
      <c r="AC83" s="23">
        <f>IF(C83="","",IFERROR(IF(AND(AC$7&lt;=$H83,AC$7+6&gt;=$G83),1,""),""))</f>
        <v/>
      </c>
      <c r="AD83" s="23">
        <f>IF(C83="","",IFERROR(IF(AND(AD$7&lt;=$H83,AD$7+6&gt;=$G83),1,""),""))</f>
        <v/>
      </c>
      <c r="AE83" s="23">
        <f>IF(C83="","",IFERROR(IF(AND(AE$7&lt;=$H83,AE$7+6&gt;=$G83),1,""),""))</f>
        <v/>
      </c>
      <c r="AF83" s="23">
        <f>IF(C83="","",IFERROR(IF(AND(AF$7&lt;=$H83,AF$7+6&gt;=$G83),1,""),""))</f>
        <v/>
      </c>
    </row>
    <row r="84" ht="32" customHeight="1">
      <c r="A84" s="15" t="n"/>
      <c r="B84" s="3" t="n"/>
      <c r="C84" s="3" t="n"/>
      <c r="D84" s="3" t="n"/>
      <c r="E84" s="3" t="n"/>
      <c r="F84" s="3" t="n"/>
      <c r="G84" s="16" t="n"/>
      <c r="H84" s="16" t="n"/>
      <c r="I84" s="16" t="n"/>
      <c r="J84" s="16" t="n"/>
      <c r="K84" s="17" t="n"/>
      <c r="L84" s="18" t="n"/>
      <c r="M84" s="18" t="n"/>
      <c r="N84" s="19" t="n"/>
      <c r="O84" s="19" t="n"/>
      <c r="P84" s="20">
        <f>IF(C84="","",IFERROR(H84-G84+1,0))</f>
        <v/>
      </c>
      <c r="Q84" s="20">
        <f>IF(C84="","",IFERROR(IF(F84="Terminée",0,MAX(0,H84-TODAY())),0))</f>
        <v/>
      </c>
      <c r="R84" s="20">
        <f>IF(C84="","",IFERROR(IF(F84="Terminée",MAX(0,J84-H84),MAX(0,TODAY()-H84)),0))</f>
        <v/>
      </c>
      <c r="S84" s="21">
        <f>IF(C84="","",IFERROR(IF(TODAY()&lt;G84,0,IF(TODAY()&gt;=H84,1,(TODAY()-G84+1)/(H84-G84+1))),0))</f>
        <v/>
      </c>
      <c r="T84" s="21">
        <f>IF(C84="","",IFERROR(K84-S84,0))</f>
        <v/>
      </c>
      <c r="U84" s="7">
        <f>IF(C84="","",IFERROR(IF(F84="Annulée","Annulée",IF(F84="Terminée",IF(R84&gt;0,"Terminée en retard","Terminée"),IF(R84&gt;0,"En retard",IF(Q84&lt;='Paramètres'!$E$5,"À surveiller","Conforme")))),"À vérifier"))</f>
        <v/>
      </c>
      <c r="V84" s="7">
        <f>IF(C84="","",IFERROR(IF(OR(C84="",D84="",F84="",G84="",H84=""),"Information manquante",IF(H84&lt;G84,"Dates à corriger",IF(AND(F84="Terminée",J84=""),"Fin réelle manquante",IF(AND(F84&lt;&gt;"Terminée",J84&lt;&gt;""),"Statut à corriger",IF(K84&gt;1,"Avancement invalide","OK"))))),"À vérifier"))</f>
        <v/>
      </c>
      <c r="W84" s="22">
        <f>IF(C84="","",IFERROR(IF(AND(W$7&lt;=$H84,W$7+6&gt;=$G84),1,""),""))</f>
        <v/>
      </c>
      <c r="X84" s="22">
        <f>IF(C84="","",IFERROR(IF(AND(X$7&lt;=$H84,X$7+6&gt;=$G84),1,""),""))</f>
        <v/>
      </c>
      <c r="Y84" s="22">
        <f>IF(C84="","",IFERROR(IF(AND(Y$7&lt;=$H84,Y$7+6&gt;=$G84),1,""),""))</f>
        <v/>
      </c>
      <c r="Z84" s="22">
        <f>IF(C84="","",IFERROR(IF(AND(Z$7&lt;=$H84,Z$7+6&gt;=$G84),1,""),""))</f>
        <v/>
      </c>
      <c r="AA84" s="22">
        <f>IF(C84="","",IFERROR(IF(AND(AA$7&lt;=$H84,AA$7+6&gt;=$G84),1,""),""))</f>
        <v/>
      </c>
      <c r="AB84" s="22">
        <f>IF(C84="","",IFERROR(IF(AND(AB$7&lt;=$H84,AB$7+6&gt;=$G84),1,""),""))</f>
        <v/>
      </c>
      <c r="AC84" s="22">
        <f>IF(C84="","",IFERROR(IF(AND(AC$7&lt;=$H84,AC$7+6&gt;=$G84),1,""),""))</f>
        <v/>
      </c>
      <c r="AD84" s="22">
        <f>IF(C84="","",IFERROR(IF(AND(AD$7&lt;=$H84,AD$7+6&gt;=$G84),1,""),""))</f>
        <v/>
      </c>
      <c r="AE84" s="22">
        <f>IF(C84="","",IFERROR(IF(AND(AE$7&lt;=$H84,AE$7+6&gt;=$G84),1,""),""))</f>
        <v/>
      </c>
      <c r="AF84" s="22">
        <f>IF(C84="","",IFERROR(IF(AND(AF$7&lt;=$H84,AF$7+6&gt;=$G84),1,""),""))</f>
        <v/>
      </c>
    </row>
    <row r="85" ht="32" customHeight="1">
      <c r="A85" s="15" t="n"/>
      <c r="B85" s="3" t="n"/>
      <c r="C85" s="3" t="n"/>
      <c r="D85" s="3" t="n"/>
      <c r="E85" s="3" t="n"/>
      <c r="F85" s="3" t="n"/>
      <c r="G85" s="16" t="n"/>
      <c r="H85" s="16" t="n"/>
      <c r="I85" s="16" t="n"/>
      <c r="J85" s="16" t="n"/>
      <c r="K85" s="17" t="n"/>
      <c r="L85" s="18" t="n"/>
      <c r="M85" s="18" t="n"/>
      <c r="N85" s="19" t="n"/>
      <c r="O85" s="19" t="n"/>
      <c r="P85" s="20">
        <f>IF(C85="","",IFERROR(H85-G85+1,0))</f>
        <v/>
      </c>
      <c r="Q85" s="20">
        <f>IF(C85="","",IFERROR(IF(F85="Terminée",0,MAX(0,H85-TODAY())),0))</f>
        <v/>
      </c>
      <c r="R85" s="20">
        <f>IF(C85="","",IFERROR(IF(F85="Terminée",MAX(0,J85-H85),MAX(0,TODAY()-H85)),0))</f>
        <v/>
      </c>
      <c r="S85" s="21">
        <f>IF(C85="","",IFERROR(IF(TODAY()&lt;G85,0,IF(TODAY()&gt;=H85,1,(TODAY()-G85+1)/(H85-G85+1))),0))</f>
        <v/>
      </c>
      <c r="T85" s="21">
        <f>IF(C85="","",IFERROR(K85-S85,0))</f>
        <v/>
      </c>
      <c r="U85" s="7">
        <f>IF(C85="","",IFERROR(IF(F85="Annulée","Annulée",IF(F85="Terminée",IF(R85&gt;0,"Terminée en retard","Terminée"),IF(R85&gt;0,"En retard",IF(Q85&lt;='Paramètres'!$E$5,"À surveiller","Conforme")))),"À vérifier"))</f>
        <v/>
      </c>
      <c r="V85" s="7">
        <f>IF(C85="","",IFERROR(IF(OR(C85="",D85="",F85="",G85="",H85=""),"Information manquante",IF(H85&lt;G85,"Dates à corriger",IF(AND(F85="Terminée",J85=""),"Fin réelle manquante",IF(AND(F85&lt;&gt;"Terminée",J85&lt;&gt;""),"Statut à corriger",IF(K85&gt;1,"Avancement invalide","OK"))))),"À vérifier"))</f>
        <v/>
      </c>
      <c r="W85" s="23">
        <f>IF(C85="","",IFERROR(IF(AND(W$7&lt;=$H85,W$7+6&gt;=$G85),1,""),""))</f>
        <v/>
      </c>
      <c r="X85" s="23">
        <f>IF(C85="","",IFERROR(IF(AND(X$7&lt;=$H85,X$7+6&gt;=$G85),1,""),""))</f>
        <v/>
      </c>
      <c r="Y85" s="23">
        <f>IF(C85="","",IFERROR(IF(AND(Y$7&lt;=$H85,Y$7+6&gt;=$G85),1,""),""))</f>
        <v/>
      </c>
      <c r="Z85" s="23">
        <f>IF(C85="","",IFERROR(IF(AND(Z$7&lt;=$H85,Z$7+6&gt;=$G85),1,""),""))</f>
        <v/>
      </c>
      <c r="AA85" s="23">
        <f>IF(C85="","",IFERROR(IF(AND(AA$7&lt;=$H85,AA$7+6&gt;=$G85),1,""),""))</f>
        <v/>
      </c>
      <c r="AB85" s="23">
        <f>IF(C85="","",IFERROR(IF(AND(AB$7&lt;=$H85,AB$7+6&gt;=$G85),1,""),""))</f>
        <v/>
      </c>
      <c r="AC85" s="23">
        <f>IF(C85="","",IFERROR(IF(AND(AC$7&lt;=$H85,AC$7+6&gt;=$G85),1,""),""))</f>
        <v/>
      </c>
      <c r="AD85" s="23">
        <f>IF(C85="","",IFERROR(IF(AND(AD$7&lt;=$H85,AD$7+6&gt;=$G85),1,""),""))</f>
        <v/>
      </c>
      <c r="AE85" s="23">
        <f>IF(C85="","",IFERROR(IF(AND(AE$7&lt;=$H85,AE$7+6&gt;=$G85),1,""),""))</f>
        <v/>
      </c>
      <c r="AF85" s="23">
        <f>IF(C85="","",IFERROR(IF(AND(AF$7&lt;=$H85,AF$7+6&gt;=$G85),1,""),""))</f>
        <v/>
      </c>
    </row>
    <row r="86" ht="32" customHeight="1">
      <c r="A86" s="15" t="n"/>
      <c r="B86" s="3" t="n"/>
      <c r="C86" s="3" t="n"/>
      <c r="D86" s="3" t="n"/>
      <c r="E86" s="3" t="n"/>
      <c r="F86" s="3" t="n"/>
      <c r="G86" s="16" t="n"/>
      <c r="H86" s="16" t="n"/>
      <c r="I86" s="16" t="n"/>
      <c r="J86" s="16" t="n"/>
      <c r="K86" s="17" t="n"/>
      <c r="L86" s="18" t="n"/>
      <c r="M86" s="18" t="n"/>
      <c r="N86" s="19" t="n"/>
      <c r="O86" s="19" t="n"/>
      <c r="P86" s="20">
        <f>IF(C86="","",IFERROR(H86-G86+1,0))</f>
        <v/>
      </c>
      <c r="Q86" s="20">
        <f>IF(C86="","",IFERROR(IF(F86="Terminée",0,MAX(0,H86-TODAY())),0))</f>
        <v/>
      </c>
      <c r="R86" s="20">
        <f>IF(C86="","",IFERROR(IF(F86="Terminée",MAX(0,J86-H86),MAX(0,TODAY()-H86)),0))</f>
        <v/>
      </c>
      <c r="S86" s="21">
        <f>IF(C86="","",IFERROR(IF(TODAY()&lt;G86,0,IF(TODAY()&gt;=H86,1,(TODAY()-G86+1)/(H86-G86+1))),0))</f>
        <v/>
      </c>
      <c r="T86" s="21">
        <f>IF(C86="","",IFERROR(K86-S86,0))</f>
        <v/>
      </c>
      <c r="U86" s="7">
        <f>IF(C86="","",IFERROR(IF(F86="Annulée","Annulée",IF(F86="Terminée",IF(R86&gt;0,"Terminée en retard","Terminée"),IF(R86&gt;0,"En retard",IF(Q86&lt;='Paramètres'!$E$5,"À surveiller","Conforme")))),"À vérifier"))</f>
        <v/>
      </c>
      <c r="V86" s="7">
        <f>IF(C86="","",IFERROR(IF(OR(C86="",D86="",F86="",G86="",H86=""),"Information manquante",IF(H86&lt;G86,"Dates à corriger",IF(AND(F86="Terminée",J86=""),"Fin réelle manquante",IF(AND(F86&lt;&gt;"Terminée",J86&lt;&gt;""),"Statut à corriger",IF(K86&gt;1,"Avancement invalide","OK"))))),"À vérifier"))</f>
        <v/>
      </c>
      <c r="W86" s="22">
        <f>IF(C86="","",IFERROR(IF(AND(W$7&lt;=$H86,W$7+6&gt;=$G86),1,""),""))</f>
        <v/>
      </c>
      <c r="X86" s="22">
        <f>IF(C86="","",IFERROR(IF(AND(X$7&lt;=$H86,X$7+6&gt;=$G86),1,""),""))</f>
        <v/>
      </c>
      <c r="Y86" s="22">
        <f>IF(C86="","",IFERROR(IF(AND(Y$7&lt;=$H86,Y$7+6&gt;=$G86),1,""),""))</f>
        <v/>
      </c>
      <c r="Z86" s="22">
        <f>IF(C86="","",IFERROR(IF(AND(Z$7&lt;=$H86,Z$7+6&gt;=$G86),1,""),""))</f>
        <v/>
      </c>
      <c r="AA86" s="22">
        <f>IF(C86="","",IFERROR(IF(AND(AA$7&lt;=$H86,AA$7+6&gt;=$G86),1,""),""))</f>
        <v/>
      </c>
      <c r="AB86" s="22">
        <f>IF(C86="","",IFERROR(IF(AND(AB$7&lt;=$H86,AB$7+6&gt;=$G86),1,""),""))</f>
        <v/>
      </c>
      <c r="AC86" s="22">
        <f>IF(C86="","",IFERROR(IF(AND(AC$7&lt;=$H86,AC$7+6&gt;=$G86),1,""),""))</f>
        <v/>
      </c>
      <c r="AD86" s="22">
        <f>IF(C86="","",IFERROR(IF(AND(AD$7&lt;=$H86,AD$7+6&gt;=$G86),1,""),""))</f>
        <v/>
      </c>
      <c r="AE86" s="22">
        <f>IF(C86="","",IFERROR(IF(AND(AE$7&lt;=$H86,AE$7+6&gt;=$G86),1,""),""))</f>
        <v/>
      </c>
      <c r="AF86" s="22">
        <f>IF(C86="","",IFERROR(IF(AND(AF$7&lt;=$H86,AF$7+6&gt;=$G86),1,""),""))</f>
        <v/>
      </c>
    </row>
    <row r="87" ht="32" customHeight="1">
      <c r="A87" s="15" t="n"/>
      <c r="B87" s="3" t="n"/>
      <c r="C87" s="3" t="n"/>
      <c r="D87" s="3" t="n"/>
      <c r="E87" s="3" t="n"/>
      <c r="F87" s="3" t="n"/>
      <c r="G87" s="16" t="n"/>
      <c r="H87" s="16" t="n"/>
      <c r="I87" s="16" t="n"/>
      <c r="J87" s="16" t="n"/>
      <c r="K87" s="17" t="n"/>
      <c r="L87" s="18" t="n"/>
      <c r="M87" s="18" t="n"/>
      <c r="N87" s="19" t="n"/>
      <c r="O87" s="19" t="n"/>
      <c r="P87" s="20">
        <f>IF(C87="","",IFERROR(H87-G87+1,0))</f>
        <v/>
      </c>
      <c r="Q87" s="20">
        <f>IF(C87="","",IFERROR(IF(F87="Terminée",0,MAX(0,H87-TODAY())),0))</f>
        <v/>
      </c>
      <c r="R87" s="20">
        <f>IF(C87="","",IFERROR(IF(F87="Terminée",MAX(0,J87-H87),MAX(0,TODAY()-H87)),0))</f>
        <v/>
      </c>
      <c r="S87" s="21">
        <f>IF(C87="","",IFERROR(IF(TODAY()&lt;G87,0,IF(TODAY()&gt;=H87,1,(TODAY()-G87+1)/(H87-G87+1))),0))</f>
        <v/>
      </c>
      <c r="T87" s="21">
        <f>IF(C87="","",IFERROR(K87-S87,0))</f>
        <v/>
      </c>
      <c r="U87" s="7">
        <f>IF(C87="","",IFERROR(IF(F87="Annulée","Annulée",IF(F87="Terminée",IF(R87&gt;0,"Terminée en retard","Terminée"),IF(R87&gt;0,"En retard",IF(Q87&lt;='Paramètres'!$E$5,"À surveiller","Conforme")))),"À vérifier"))</f>
        <v/>
      </c>
      <c r="V87" s="7">
        <f>IF(C87="","",IFERROR(IF(OR(C87="",D87="",F87="",G87="",H87=""),"Information manquante",IF(H87&lt;G87,"Dates à corriger",IF(AND(F87="Terminée",J87=""),"Fin réelle manquante",IF(AND(F87&lt;&gt;"Terminée",J87&lt;&gt;""),"Statut à corriger",IF(K87&gt;1,"Avancement invalide","OK"))))),"À vérifier"))</f>
        <v/>
      </c>
      <c r="W87" s="23">
        <f>IF(C87="","",IFERROR(IF(AND(W$7&lt;=$H87,W$7+6&gt;=$G87),1,""),""))</f>
        <v/>
      </c>
      <c r="X87" s="23">
        <f>IF(C87="","",IFERROR(IF(AND(X$7&lt;=$H87,X$7+6&gt;=$G87),1,""),""))</f>
        <v/>
      </c>
      <c r="Y87" s="23">
        <f>IF(C87="","",IFERROR(IF(AND(Y$7&lt;=$H87,Y$7+6&gt;=$G87),1,""),""))</f>
        <v/>
      </c>
      <c r="Z87" s="23">
        <f>IF(C87="","",IFERROR(IF(AND(Z$7&lt;=$H87,Z$7+6&gt;=$G87),1,""),""))</f>
        <v/>
      </c>
      <c r="AA87" s="23">
        <f>IF(C87="","",IFERROR(IF(AND(AA$7&lt;=$H87,AA$7+6&gt;=$G87),1,""),""))</f>
        <v/>
      </c>
      <c r="AB87" s="23">
        <f>IF(C87="","",IFERROR(IF(AND(AB$7&lt;=$H87,AB$7+6&gt;=$G87),1,""),""))</f>
        <v/>
      </c>
      <c r="AC87" s="23">
        <f>IF(C87="","",IFERROR(IF(AND(AC$7&lt;=$H87,AC$7+6&gt;=$G87),1,""),""))</f>
        <v/>
      </c>
      <c r="AD87" s="23">
        <f>IF(C87="","",IFERROR(IF(AND(AD$7&lt;=$H87,AD$7+6&gt;=$G87),1,""),""))</f>
        <v/>
      </c>
      <c r="AE87" s="23">
        <f>IF(C87="","",IFERROR(IF(AND(AE$7&lt;=$H87,AE$7+6&gt;=$G87),1,""),""))</f>
        <v/>
      </c>
      <c r="AF87" s="23">
        <f>IF(C87="","",IFERROR(IF(AND(AF$7&lt;=$H87,AF$7+6&gt;=$G87),1,""),""))</f>
        <v/>
      </c>
    </row>
    <row r="88" ht="32" customHeight="1">
      <c r="A88" s="15" t="n"/>
      <c r="B88" s="3" t="n"/>
      <c r="C88" s="3" t="n"/>
      <c r="D88" s="3" t="n"/>
      <c r="E88" s="3" t="n"/>
      <c r="F88" s="3" t="n"/>
      <c r="G88" s="16" t="n"/>
      <c r="H88" s="16" t="n"/>
      <c r="I88" s="16" t="n"/>
      <c r="J88" s="16" t="n"/>
      <c r="K88" s="17" t="n"/>
      <c r="L88" s="18" t="n"/>
      <c r="M88" s="18" t="n"/>
      <c r="N88" s="19" t="n"/>
      <c r="O88" s="19" t="n"/>
      <c r="P88" s="20">
        <f>IF(C88="","",IFERROR(H88-G88+1,0))</f>
        <v/>
      </c>
      <c r="Q88" s="20">
        <f>IF(C88="","",IFERROR(IF(F88="Terminée",0,MAX(0,H88-TODAY())),0))</f>
        <v/>
      </c>
      <c r="R88" s="20">
        <f>IF(C88="","",IFERROR(IF(F88="Terminée",MAX(0,J88-H88),MAX(0,TODAY()-H88)),0))</f>
        <v/>
      </c>
      <c r="S88" s="21">
        <f>IF(C88="","",IFERROR(IF(TODAY()&lt;G88,0,IF(TODAY()&gt;=H88,1,(TODAY()-G88+1)/(H88-G88+1))),0))</f>
        <v/>
      </c>
      <c r="T88" s="21">
        <f>IF(C88="","",IFERROR(K88-S88,0))</f>
        <v/>
      </c>
      <c r="U88" s="7">
        <f>IF(C88="","",IFERROR(IF(F88="Annulée","Annulée",IF(F88="Terminée",IF(R88&gt;0,"Terminée en retard","Terminée"),IF(R88&gt;0,"En retard",IF(Q88&lt;='Paramètres'!$E$5,"À surveiller","Conforme")))),"À vérifier"))</f>
        <v/>
      </c>
      <c r="V88" s="7">
        <f>IF(C88="","",IFERROR(IF(OR(C88="",D88="",F88="",G88="",H88=""),"Information manquante",IF(H88&lt;G88,"Dates à corriger",IF(AND(F88="Terminée",J88=""),"Fin réelle manquante",IF(AND(F88&lt;&gt;"Terminée",J88&lt;&gt;""),"Statut à corriger",IF(K88&gt;1,"Avancement invalide","OK"))))),"À vérifier"))</f>
        <v/>
      </c>
      <c r="W88" s="22">
        <f>IF(C88="","",IFERROR(IF(AND(W$7&lt;=$H88,W$7+6&gt;=$G88),1,""),""))</f>
        <v/>
      </c>
      <c r="X88" s="22">
        <f>IF(C88="","",IFERROR(IF(AND(X$7&lt;=$H88,X$7+6&gt;=$G88),1,""),""))</f>
        <v/>
      </c>
      <c r="Y88" s="22">
        <f>IF(C88="","",IFERROR(IF(AND(Y$7&lt;=$H88,Y$7+6&gt;=$G88),1,""),""))</f>
        <v/>
      </c>
      <c r="Z88" s="22">
        <f>IF(C88="","",IFERROR(IF(AND(Z$7&lt;=$H88,Z$7+6&gt;=$G88),1,""),""))</f>
        <v/>
      </c>
      <c r="AA88" s="22">
        <f>IF(C88="","",IFERROR(IF(AND(AA$7&lt;=$H88,AA$7+6&gt;=$G88),1,""),""))</f>
        <v/>
      </c>
      <c r="AB88" s="22">
        <f>IF(C88="","",IFERROR(IF(AND(AB$7&lt;=$H88,AB$7+6&gt;=$G88),1,""),""))</f>
        <v/>
      </c>
      <c r="AC88" s="22">
        <f>IF(C88="","",IFERROR(IF(AND(AC$7&lt;=$H88,AC$7+6&gt;=$G88),1,""),""))</f>
        <v/>
      </c>
      <c r="AD88" s="22">
        <f>IF(C88="","",IFERROR(IF(AND(AD$7&lt;=$H88,AD$7+6&gt;=$G88),1,""),""))</f>
        <v/>
      </c>
      <c r="AE88" s="22">
        <f>IF(C88="","",IFERROR(IF(AND(AE$7&lt;=$H88,AE$7+6&gt;=$G88),1,""),""))</f>
        <v/>
      </c>
      <c r="AF88" s="22">
        <f>IF(C88="","",IFERROR(IF(AND(AF$7&lt;=$H88,AF$7+6&gt;=$G88),1,""),""))</f>
        <v/>
      </c>
    </row>
    <row r="89" ht="32" customHeight="1">
      <c r="A89" s="15" t="n"/>
      <c r="B89" s="3" t="n"/>
      <c r="C89" s="3" t="n"/>
      <c r="D89" s="3" t="n"/>
      <c r="E89" s="3" t="n"/>
      <c r="F89" s="3" t="n"/>
      <c r="G89" s="16" t="n"/>
      <c r="H89" s="16" t="n"/>
      <c r="I89" s="16" t="n"/>
      <c r="J89" s="16" t="n"/>
      <c r="K89" s="17" t="n"/>
      <c r="L89" s="18" t="n"/>
      <c r="M89" s="18" t="n"/>
      <c r="N89" s="19" t="n"/>
      <c r="O89" s="19" t="n"/>
      <c r="P89" s="20">
        <f>IF(C89="","",IFERROR(H89-G89+1,0))</f>
        <v/>
      </c>
      <c r="Q89" s="20">
        <f>IF(C89="","",IFERROR(IF(F89="Terminée",0,MAX(0,H89-TODAY())),0))</f>
        <v/>
      </c>
      <c r="R89" s="20">
        <f>IF(C89="","",IFERROR(IF(F89="Terminée",MAX(0,J89-H89),MAX(0,TODAY()-H89)),0))</f>
        <v/>
      </c>
      <c r="S89" s="21">
        <f>IF(C89="","",IFERROR(IF(TODAY()&lt;G89,0,IF(TODAY()&gt;=H89,1,(TODAY()-G89+1)/(H89-G89+1))),0))</f>
        <v/>
      </c>
      <c r="T89" s="21">
        <f>IF(C89="","",IFERROR(K89-S89,0))</f>
        <v/>
      </c>
      <c r="U89" s="7">
        <f>IF(C89="","",IFERROR(IF(F89="Annulée","Annulée",IF(F89="Terminée",IF(R89&gt;0,"Terminée en retard","Terminée"),IF(R89&gt;0,"En retard",IF(Q89&lt;='Paramètres'!$E$5,"À surveiller","Conforme")))),"À vérifier"))</f>
        <v/>
      </c>
      <c r="V89" s="7">
        <f>IF(C89="","",IFERROR(IF(OR(C89="",D89="",F89="",G89="",H89=""),"Information manquante",IF(H89&lt;G89,"Dates à corriger",IF(AND(F89="Terminée",J89=""),"Fin réelle manquante",IF(AND(F89&lt;&gt;"Terminée",J89&lt;&gt;""),"Statut à corriger",IF(K89&gt;1,"Avancement invalide","OK"))))),"À vérifier"))</f>
        <v/>
      </c>
      <c r="W89" s="23">
        <f>IF(C89="","",IFERROR(IF(AND(W$7&lt;=$H89,W$7+6&gt;=$G89),1,""),""))</f>
        <v/>
      </c>
      <c r="X89" s="23">
        <f>IF(C89="","",IFERROR(IF(AND(X$7&lt;=$H89,X$7+6&gt;=$G89),1,""),""))</f>
        <v/>
      </c>
      <c r="Y89" s="23">
        <f>IF(C89="","",IFERROR(IF(AND(Y$7&lt;=$H89,Y$7+6&gt;=$G89),1,""),""))</f>
        <v/>
      </c>
      <c r="Z89" s="23">
        <f>IF(C89="","",IFERROR(IF(AND(Z$7&lt;=$H89,Z$7+6&gt;=$G89),1,""),""))</f>
        <v/>
      </c>
      <c r="AA89" s="23">
        <f>IF(C89="","",IFERROR(IF(AND(AA$7&lt;=$H89,AA$7+6&gt;=$G89),1,""),""))</f>
        <v/>
      </c>
      <c r="AB89" s="23">
        <f>IF(C89="","",IFERROR(IF(AND(AB$7&lt;=$H89,AB$7+6&gt;=$G89),1,""),""))</f>
        <v/>
      </c>
      <c r="AC89" s="23">
        <f>IF(C89="","",IFERROR(IF(AND(AC$7&lt;=$H89,AC$7+6&gt;=$G89),1,""),""))</f>
        <v/>
      </c>
      <c r="AD89" s="23">
        <f>IF(C89="","",IFERROR(IF(AND(AD$7&lt;=$H89,AD$7+6&gt;=$G89),1,""),""))</f>
        <v/>
      </c>
      <c r="AE89" s="23">
        <f>IF(C89="","",IFERROR(IF(AND(AE$7&lt;=$H89,AE$7+6&gt;=$G89),1,""),""))</f>
        <v/>
      </c>
      <c r="AF89" s="23">
        <f>IF(C89="","",IFERROR(IF(AND(AF$7&lt;=$H89,AF$7+6&gt;=$G89),1,""),""))</f>
        <v/>
      </c>
    </row>
    <row r="90" ht="32" customHeight="1">
      <c r="A90" s="15" t="n"/>
      <c r="B90" s="3" t="n"/>
      <c r="C90" s="3" t="n"/>
      <c r="D90" s="3" t="n"/>
      <c r="E90" s="3" t="n"/>
      <c r="F90" s="3" t="n"/>
      <c r="G90" s="16" t="n"/>
      <c r="H90" s="16" t="n"/>
      <c r="I90" s="16" t="n"/>
      <c r="J90" s="16" t="n"/>
      <c r="K90" s="17" t="n"/>
      <c r="L90" s="18" t="n"/>
      <c r="M90" s="18" t="n"/>
      <c r="N90" s="19" t="n"/>
      <c r="O90" s="19" t="n"/>
      <c r="P90" s="20">
        <f>IF(C90="","",IFERROR(H90-G90+1,0))</f>
        <v/>
      </c>
      <c r="Q90" s="20">
        <f>IF(C90="","",IFERROR(IF(F90="Terminée",0,MAX(0,H90-TODAY())),0))</f>
        <v/>
      </c>
      <c r="R90" s="20">
        <f>IF(C90="","",IFERROR(IF(F90="Terminée",MAX(0,J90-H90),MAX(0,TODAY()-H90)),0))</f>
        <v/>
      </c>
      <c r="S90" s="21">
        <f>IF(C90="","",IFERROR(IF(TODAY()&lt;G90,0,IF(TODAY()&gt;=H90,1,(TODAY()-G90+1)/(H90-G90+1))),0))</f>
        <v/>
      </c>
      <c r="T90" s="21">
        <f>IF(C90="","",IFERROR(K90-S90,0))</f>
        <v/>
      </c>
      <c r="U90" s="7">
        <f>IF(C90="","",IFERROR(IF(F90="Annulée","Annulée",IF(F90="Terminée",IF(R90&gt;0,"Terminée en retard","Terminée"),IF(R90&gt;0,"En retard",IF(Q90&lt;='Paramètres'!$E$5,"À surveiller","Conforme")))),"À vérifier"))</f>
        <v/>
      </c>
      <c r="V90" s="7">
        <f>IF(C90="","",IFERROR(IF(OR(C90="",D90="",F90="",G90="",H90=""),"Information manquante",IF(H90&lt;G90,"Dates à corriger",IF(AND(F90="Terminée",J90=""),"Fin réelle manquante",IF(AND(F90&lt;&gt;"Terminée",J90&lt;&gt;""),"Statut à corriger",IF(K90&gt;1,"Avancement invalide","OK"))))),"À vérifier"))</f>
        <v/>
      </c>
      <c r="W90" s="22">
        <f>IF(C90="","",IFERROR(IF(AND(W$7&lt;=$H90,W$7+6&gt;=$G90),1,""),""))</f>
        <v/>
      </c>
      <c r="X90" s="22">
        <f>IF(C90="","",IFERROR(IF(AND(X$7&lt;=$H90,X$7+6&gt;=$G90),1,""),""))</f>
        <v/>
      </c>
      <c r="Y90" s="22">
        <f>IF(C90="","",IFERROR(IF(AND(Y$7&lt;=$H90,Y$7+6&gt;=$G90),1,""),""))</f>
        <v/>
      </c>
      <c r="Z90" s="22">
        <f>IF(C90="","",IFERROR(IF(AND(Z$7&lt;=$H90,Z$7+6&gt;=$G90),1,""),""))</f>
        <v/>
      </c>
      <c r="AA90" s="22">
        <f>IF(C90="","",IFERROR(IF(AND(AA$7&lt;=$H90,AA$7+6&gt;=$G90),1,""),""))</f>
        <v/>
      </c>
      <c r="AB90" s="22">
        <f>IF(C90="","",IFERROR(IF(AND(AB$7&lt;=$H90,AB$7+6&gt;=$G90),1,""),""))</f>
        <v/>
      </c>
      <c r="AC90" s="22">
        <f>IF(C90="","",IFERROR(IF(AND(AC$7&lt;=$H90,AC$7+6&gt;=$G90),1,""),""))</f>
        <v/>
      </c>
      <c r="AD90" s="22">
        <f>IF(C90="","",IFERROR(IF(AND(AD$7&lt;=$H90,AD$7+6&gt;=$G90),1,""),""))</f>
        <v/>
      </c>
      <c r="AE90" s="22">
        <f>IF(C90="","",IFERROR(IF(AND(AE$7&lt;=$H90,AE$7+6&gt;=$G90),1,""),""))</f>
        <v/>
      </c>
      <c r="AF90" s="22">
        <f>IF(C90="","",IFERROR(IF(AND(AF$7&lt;=$H90,AF$7+6&gt;=$G90),1,""),""))</f>
        <v/>
      </c>
    </row>
    <row r="91" ht="32" customHeight="1">
      <c r="A91" s="15" t="n"/>
      <c r="B91" s="3" t="n"/>
      <c r="C91" s="3" t="n"/>
      <c r="D91" s="3" t="n"/>
      <c r="E91" s="3" t="n"/>
      <c r="F91" s="3" t="n"/>
      <c r="G91" s="16" t="n"/>
      <c r="H91" s="16" t="n"/>
      <c r="I91" s="16" t="n"/>
      <c r="J91" s="16" t="n"/>
      <c r="K91" s="17" t="n"/>
      <c r="L91" s="18" t="n"/>
      <c r="M91" s="18" t="n"/>
      <c r="N91" s="19" t="n"/>
      <c r="O91" s="19" t="n"/>
      <c r="P91" s="20">
        <f>IF(C91="","",IFERROR(H91-G91+1,0))</f>
        <v/>
      </c>
      <c r="Q91" s="20">
        <f>IF(C91="","",IFERROR(IF(F91="Terminée",0,MAX(0,H91-TODAY())),0))</f>
        <v/>
      </c>
      <c r="R91" s="20">
        <f>IF(C91="","",IFERROR(IF(F91="Terminée",MAX(0,J91-H91),MAX(0,TODAY()-H91)),0))</f>
        <v/>
      </c>
      <c r="S91" s="21">
        <f>IF(C91="","",IFERROR(IF(TODAY()&lt;G91,0,IF(TODAY()&gt;=H91,1,(TODAY()-G91+1)/(H91-G91+1))),0))</f>
        <v/>
      </c>
      <c r="T91" s="21">
        <f>IF(C91="","",IFERROR(K91-S91,0))</f>
        <v/>
      </c>
      <c r="U91" s="7">
        <f>IF(C91="","",IFERROR(IF(F91="Annulée","Annulée",IF(F91="Terminée",IF(R91&gt;0,"Terminée en retard","Terminée"),IF(R91&gt;0,"En retard",IF(Q91&lt;='Paramètres'!$E$5,"À surveiller","Conforme")))),"À vérifier"))</f>
        <v/>
      </c>
      <c r="V91" s="7">
        <f>IF(C91="","",IFERROR(IF(OR(C91="",D91="",F91="",G91="",H91=""),"Information manquante",IF(H91&lt;G91,"Dates à corriger",IF(AND(F91="Terminée",J91=""),"Fin réelle manquante",IF(AND(F91&lt;&gt;"Terminée",J91&lt;&gt;""),"Statut à corriger",IF(K91&gt;1,"Avancement invalide","OK"))))),"À vérifier"))</f>
        <v/>
      </c>
      <c r="W91" s="23">
        <f>IF(C91="","",IFERROR(IF(AND(W$7&lt;=$H91,W$7+6&gt;=$G91),1,""),""))</f>
        <v/>
      </c>
      <c r="X91" s="23">
        <f>IF(C91="","",IFERROR(IF(AND(X$7&lt;=$H91,X$7+6&gt;=$G91),1,""),""))</f>
        <v/>
      </c>
      <c r="Y91" s="23">
        <f>IF(C91="","",IFERROR(IF(AND(Y$7&lt;=$H91,Y$7+6&gt;=$G91),1,""),""))</f>
        <v/>
      </c>
      <c r="Z91" s="23">
        <f>IF(C91="","",IFERROR(IF(AND(Z$7&lt;=$H91,Z$7+6&gt;=$G91),1,""),""))</f>
        <v/>
      </c>
      <c r="AA91" s="23">
        <f>IF(C91="","",IFERROR(IF(AND(AA$7&lt;=$H91,AA$7+6&gt;=$G91),1,""),""))</f>
        <v/>
      </c>
      <c r="AB91" s="23">
        <f>IF(C91="","",IFERROR(IF(AND(AB$7&lt;=$H91,AB$7+6&gt;=$G91),1,""),""))</f>
        <v/>
      </c>
      <c r="AC91" s="23">
        <f>IF(C91="","",IFERROR(IF(AND(AC$7&lt;=$H91,AC$7+6&gt;=$G91),1,""),""))</f>
        <v/>
      </c>
      <c r="AD91" s="23">
        <f>IF(C91="","",IFERROR(IF(AND(AD$7&lt;=$H91,AD$7+6&gt;=$G91),1,""),""))</f>
        <v/>
      </c>
      <c r="AE91" s="23">
        <f>IF(C91="","",IFERROR(IF(AND(AE$7&lt;=$H91,AE$7+6&gt;=$G91),1,""),""))</f>
        <v/>
      </c>
      <c r="AF91" s="23">
        <f>IF(C91="","",IFERROR(IF(AND(AF$7&lt;=$H91,AF$7+6&gt;=$G91),1,""),""))</f>
        <v/>
      </c>
    </row>
    <row r="92" ht="32" customHeight="1">
      <c r="A92" s="15" t="n"/>
      <c r="B92" s="3" t="n"/>
      <c r="C92" s="3" t="n"/>
      <c r="D92" s="3" t="n"/>
      <c r="E92" s="3" t="n"/>
      <c r="F92" s="3" t="n"/>
      <c r="G92" s="16" t="n"/>
      <c r="H92" s="16" t="n"/>
      <c r="I92" s="16" t="n"/>
      <c r="J92" s="16" t="n"/>
      <c r="K92" s="17" t="n"/>
      <c r="L92" s="18" t="n"/>
      <c r="M92" s="18" t="n"/>
      <c r="N92" s="19" t="n"/>
      <c r="O92" s="19" t="n"/>
      <c r="P92" s="20">
        <f>IF(C92="","",IFERROR(H92-G92+1,0))</f>
        <v/>
      </c>
      <c r="Q92" s="20">
        <f>IF(C92="","",IFERROR(IF(F92="Terminée",0,MAX(0,H92-TODAY())),0))</f>
        <v/>
      </c>
      <c r="R92" s="20">
        <f>IF(C92="","",IFERROR(IF(F92="Terminée",MAX(0,J92-H92),MAX(0,TODAY()-H92)),0))</f>
        <v/>
      </c>
      <c r="S92" s="21">
        <f>IF(C92="","",IFERROR(IF(TODAY()&lt;G92,0,IF(TODAY()&gt;=H92,1,(TODAY()-G92+1)/(H92-G92+1))),0))</f>
        <v/>
      </c>
      <c r="T92" s="21">
        <f>IF(C92="","",IFERROR(K92-S92,0))</f>
        <v/>
      </c>
      <c r="U92" s="7">
        <f>IF(C92="","",IFERROR(IF(F92="Annulée","Annulée",IF(F92="Terminée",IF(R92&gt;0,"Terminée en retard","Terminée"),IF(R92&gt;0,"En retard",IF(Q92&lt;='Paramètres'!$E$5,"À surveiller","Conforme")))),"À vérifier"))</f>
        <v/>
      </c>
      <c r="V92" s="7">
        <f>IF(C92="","",IFERROR(IF(OR(C92="",D92="",F92="",G92="",H92=""),"Information manquante",IF(H92&lt;G92,"Dates à corriger",IF(AND(F92="Terminée",J92=""),"Fin réelle manquante",IF(AND(F92&lt;&gt;"Terminée",J92&lt;&gt;""),"Statut à corriger",IF(K92&gt;1,"Avancement invalide","OK"))))),"À vérifier"))</f>
        <v/>
      </c>
      <c r="W92" s="22">
        <f>IF(C92="","",IFERROR(IF(AND(W$7&lt;=$H92,W$7+6&gt;=$G92),1,""),""))</f>
        <v/>
      </c>
      <c r="X92" s="22">
        <f>IF(C92="","",IFERROR(IF(AND(X$7&lt;=$H92,X$7+6&gt;=$G92),1,""),""))</f>
        <v/>
      </c>
      <c r="Y92" s="22">
        <f>IF(C92="","",IFERROR(IF(AND(Y$7&lt;=$H92,Y$7+6&gt;=$G92),1,""),""))</f>
        <v/>
      </c>
      <c r="Z92" s="22">
        <f>IF(C92="","",IFERROR(IF(AND(Z$7&lt;=$H92,Z$7+6&gt;=$G92),1,""),""))</f>
        <v/>
      </c>
      <c r="AA92" s="22">
        <f>IF(C92="","",IFERROR(IF(AND(AA$7&lt;=$H92,AA$7+6&gt;=$G92),1,""),""))</f>
        <v/>
      </c>
      <c r="AB92" s="22">
        <f>IF(C92="","",IFERROR(IF(AND(AB$7&lt;=$H92,AB$7+6&gt;=$G92),1,""),""))</f>
        <v/>
      </c>
      <c r="AC92" s="22">
        <f>IF(C92="","",IFERROR(IF(AND(AC$7&lt;=$H92,AC$7+6&gt;=$G92),1,""),""))</f>
        <v/>
      </c>
      <c r="AD92" s="22">
        <f>IF(C92="","",IFERROR(IF(AND(AD$7&lt;=$H92,AD$7+6&gt;=$G92),1,""),""))</f>
        <v/>
      </c>
      <c r="AE92" s="22">
        <f>IF(C92="","",IFERROR(IF(AND(AE$7&lt;=$H92,AE$7+6&gt;=$G92),1,""),""))</f>
        <v/>
      </c>
      <c r="AF92" s="22">
        <f>IF(C92="","",IFERROR(IF(AND(AF$7&lt;=$H92,AF$7+6&gt;=$G92),1,""),""))</f>
        <v/>
      </c>
    </row>
    <row r="93" ht="32" customHeight="1">
      <c r="A93" s="15" t="n"/>
      <c r="B93" s="3" t="n"/>
      <c r="C93" s="3" t="n"/>
      <c r="D93" s="3" t="n"/>
      <c r="E93" s="3" t="n"/>
      <c r="F93" s="3" t="n"/>
      <c r="G93" s="16" t="n"/>
      <c r="H93" s="16" t="n"/>
      <c r="I93" s="16" t="n"/>
      <c r="J93" s="16" t="n"/>
      <c r="K93" s="17" t="n"/>
      <c r="L93" s="18" t="n"/>
      <c r="M93" s="18" t="n"/>
      <c r="N93" s="19" t="n"/>
      <c r="O93" s="19" t="n"/>
      <c r="P93" s="20">
        <f>IF(C93="","",IFERROR(H93-G93+1,0))</f>
        <v/>
      </c>
      <c r="Q93" s="20">
        <f>IF(C93="","",IFERROR(IF(F93="Terminée",0,MAX(0,H93-TODAY())),0))</f>
        <v/>
      </c>
      <c r="R93" s="20">
        <f>IF(C93="","",IFERROR(IF(F93="Terminée",MAX(0,J93-H93),MAX(0,TODAY()-H93)),0))</f>
        <v/>
      </c>
      <c r="S93" s="21">
        <f>IF(C93="","",IFERROR(IF(TODAY()&lt;G93,0,IF(TODAY()&gt;=H93,1,(TODAY()-G93+1)/(H93-G93+1))),0))</f>
        <v/>
      </c>
      <c r="T93" s="21">
        <f>IF(C93="","",IFERROR(K93-S93,0))</f>
        <v/>
      </c>
      <c r="U93" s="7">
        <f>IF(C93="","",IFERROR(IF(F93="Annulée","Annulée",IF(F93="Terminée",IF(R93&gt;0,"Terminée en retard","Terminée"),IF(R93&gt;0,"En retard",IF(Q93&lt;='Paramètres'!$E$5,"À surveiller","Conforme")))),"À vérifier"))</f>
        <v/>
      </c>
      <c r="V93" s="7">
        <f>IF(C93="","",IFERROR(IF(OR(C93="",D93="",F93="",G93="",H93=""),"Information manquante",IF(H93&lt;G93,"Dates à corriger",IF(AND(F93="Terminée",J93=""),"Fin réelle manquante",IF(AND(F93&lt;&gt;"Terminée",J93&lt;&gt;""),"Statut à corriger",IF(K93&gt;1,"Avancement invalide","OK"))))),"À vérifier"))</f>
        <v/>
      </c>
      <c r="W93" s="23">
        <f>IF(C93="","",IFERROR(IF(AND(W$7&lt;=$H93,W$7+6&gt;=$G93),1,""),""))</f>
        <v/>
      </c>
      <c r="X93" s="23">
        <f>IF(C93="","",IFERROR(IF(AND(X$7&lt;=$H93,X$7+6&gt;=$G93),1,""),""))</f>
        <v/>
      </c>
      <c r="Y93" s="23">
        <f>IF(C93="","",IFERROR(IF(AND(Y$7&lt;=$H93,Y$7+6&gt;=$G93),1,""),""))</f>
        <v/>
      </c>
      <c r="Z93" s="23">
        <f>IF(C93="","",IFERROR(IF(AND(Z$7&lt;=$H93,Z$7+6&gt;=$G93),1,""),""))</f>
        <v/>
      </c>
      <c r="AA93" s="23">
        <f>IF(C93="","",IFERROR(IF(AND(AA$7&lt;=$H93,AA$7+6&gt;=$G93),1,""),""))</f>
        <v/>
      </c>
      <c r="AB93" s="23">
        <f>IF(C93="","",IFERROR(IF(AND(AB$7&lt;=$H93,AB$7+6&gt;=$G93),1,""),""))</f>
        <v/>
      </c>
      <c r="AC93" s="23">
        <f>IF(C93="","",IFERROR(IF(AND(AC$7&lt;=$H93,AC$7+6&gt;=$G93),1,""),""))</f>
        <v/>
      </c>
      <c r="AD93" s="23">
        <f>IF(C93="","",IFERROR(IF(AND(AD$7&lt;=$H93,AD$7+6&gt;=$G93),1,""),""))</f>
        <v/>
      </c>
      <c r="AE93" s="23">
        <f>IF(C93="","",IFERROR(IF(AND(AE$7&lt;=$H93,AE$7+6&gt;=$G93),1,""),""))</f>
        <v/>
      </c>
      <c r="AF93" s="23">
        <f>IF(C93="","",IFERROR(IF(AND(AF$7&lt;=$H93,AF$7+6&gt;=$G93),1,""),""))</f>
        <v/>
      </c>
    </row>
    <row r="94" ht="32" customHeight="1">
      <c r="A94" s="15" t="n"/>
      <c r="B94" s="3" t="n"/>
      <c r="C94" s="3" t="n"/>
      <c r="D94" s="3" t="n"/>
      <c r="E94" s="3" t="n"/>
      <c r="F94" s="3" t="n"/>
      <c r="G94" s="16" t="n"/>
      <c r="H94" s="16" t="n"/>
      <c r="I94" s="16" t="n"/>
      <c r="J94" s="16" t="n"/>
      <c r="K94" s="17" t="n"/>
      <c r="L94" s="18" t="n"/>
      <c r="M94" s="18" t="n"/>
      <c r="N94" s="19" t="n"/>
      <c r="O94" s="19" t="n"/>
      <c r="P94" s="20">
        <f>IF(C94="","",IFERROR(H94-G94+1,0))</f>
        <v/>
      </c>
      <c r="Q94" s="20">
        <f>IF(C94="","",IFERROR(IF(F94="Terminée",0,MAX(0,H94-TODAY())),0))</f>
        <v/>
      </c>
      <c r="R94" s="20">
        <f>IF(C94="","",IFERROR(IF(F94="Terminée",MAX(0,J94-H94),MAX(0,TODAY()-H94)),0))</f>
        <v/>
      </c>
      <c r="S94" s="21">
        <f>IF(C94="","",IFERROR(IF(TODAY()&lt;G94,0,IF(TODAY()&gt;=H94,1,(TODAY()-G94+1)/(H94-G94+1))),0))</f>
        <v/>
      </c>
      <c r="T94" s="21">
        <f>IF(C94="","",IFERROR(K94-S94,0))</f>
        <v/>
      </c>
      <c r="U94" s="7">
        <f>IF(C94="","",IFERROR(IF(F94="Annulée","Annulée",IF(F94="Terminée",IF(R94&gt;0,"Terminée en retard","Terminée"),IF(R94&gt;0,"En retard",IF(Q94&lt;='Paramètres'!$E$5,"À surveiller","Conforme")))),"À vérifier"))</f>
        <v/>
      </c>
      <c r="V94" s="7">
        <f>IF(C94="","",IFERROR(IF(OR(C94="",D94="",F94="",G94="",H94=""),"Information manquante",IF(H94&lt;G94,"Dates à corriger",IF(AND(F94="Terminée",J94=""),"Fin réelle manquante",IF(AND(F94&lt;&gt;"Terminée",J94&lt;&gt;""),"Statut à corriger",IF(K94&gt;1,"Avancement invalide","OK"))))),"À vérifier"))</f>
        <v/>
      </c>
      <c r="W94" s="22">
        <f>IF(C94="","",IFERROR(IF(AND(W$7&lt;=$H94,W$7+6&gt;=$G94),1,""),""))</f>
        <v/>
      </c>
      <c r="X94" s="22">
        <f>IF(C94="","",IFERROR(IF(AND(X$7&lt;=$H94,X$7+6&gt;=$G94),1,""),""))</f>
        <v/>
      </c>
      <c r="Y94" s="22">
        <f>IF(C94="","",IFERROR(IF(AND(Y$7&lt;=$H94,Y$7+6&gt;=$G94),1,""),""))</f>
        <v/>
      </c>
      <c r="Z94" s="22">
        <f>IF(C94="","",IFERROR(IF(AND(Z$7&lt;=$H94,Z$7+6&gt;=$G94),1,""),""))</f>
        <v/>
      </c>
      <c r="AA94" s="22">
        <f>IF(C94="","",IFERROR(IF(AND(AA$7&lt;=$H94,AA$7+6&gt;=$G94),1,""),""))</f>
        <v/>
      </c>
      <c r="AB94" s="22">
        <f>IF(C94="","",IFERROR(IF(AND(AB$7&lt;=$H94,AB$7+6&gt;=$G94),1,""),""))</f>
        <v/>
      </c>
      <c r="AC94" s="22">
        <f>IF(C94="","",IFERROR(IF(AND(AC$7&lt;=$H94,AC$7+6&gt;=$G94),1,""),""))</f>
        <v/>
      </c>
      <c r="AD94" s="22">
        <f>IF(C94="","",IFERROR(IF(AND(AD$7&lt;=$H94,AD$7+6&gt;=$G94),1,""),""))</f>
        <v/>
      </c>
      <c r="AE94" s="22">
        <f>IF(C94="","",IFERROR(IF(AND(AE$7&lt;=$H94,AE$7+6&gt;=$G94),1,""),""))</f>
        <v/>
      </c>
      <c r="AF94" s="22">
        <f>IF(C94="","",IFERROR(IF(AND(AF$7&lt;=$H94,AF$7+6&gt;=$G94),1,""),""))</f>
        <v/>
      </c>
    </row>
    <row r="95" ht="32" customHeight="1">
      <c r="A95" s="15" t="n"/>
      <c r="B95" s="3" t="n"/>
      <c r="C95" s="3" t="n"/>
      <c r="D95" s="3" t="n"/>
      <c r="E95" s="3" t="n"/>
      <c r="F95" s="3" t="n"/>
      <c r="G95" s="16" t="n"/>
      <c r="H95" s="16" t="n"/>
      <c r="I95" s="16" t="n"/>
      <c r="J95" s="16" t="n"/>
      <c r="K95" s="17" t="n"/>
      <c r="L95" s="18" t="n"/>
      <c r="M95" s="18" t="n"/>
      <c r="N95" s="19" t="n"/>
      <c r="O95" s="19" t="n"/>
      <c r="P95" s="20">
        <f>IF(C95="","",IFERROR(H95-G95+1,0))</f>
        <v/>
      </c>
      <c r="Q95" s="20">
        <f>IF(C95="","",IFERROR(IF(F95="Terminée",0,MAX(0,H95-TODAY())),0))</f>
        <v/>
      </c>
      <c r="R95" s="20">
        <f>IF(C95="","",IFERROR(IF(F95="Terminée",MAX(0,J95-H95),MAX(0,TODAY()-H95)),0))</f>
        <v/>
      </c>
      <c r="S95" s="21">
        <f>IF(C95="","",IFERROR(IF(TODAY()&lt;G95,0,IF(TODAY()&gt;=H95,1,(TODAY()-G95+1)/(H95-G95+1))),0))</f>
        <v/>
      </c>
      <c r="T95" s="21">
        <f>IF(C95="","",IFERROR(K95-S95,0))</f>
        <v/>
      </c>
      <c r="U95" s="7">
        <f>IF(C95="","",IFERROR(IF(F95="Annulée","Annulée",IF(F95="Terminée",IF(R95&gt;0,"Terminée en retard","Terminée"),IF(R95&gt;0,"En retard",IF(Q95&lt;='Paramètres'!$E$5,"À surveiller","Conforme")))),"À vérifier"))</f>
        <v/>
      </c>
      <c r="V95" s="7">
        <f>IF(C95="","",IFERROR(IF(OR(C95="",D95="",F95="",G95="",H95=""),"Information manquante",IF(H95&lt;G95,"Dates à corriger",IF(AND(F95="Terminée",J95=""),"Fin réelle manquante",IF(AND(F95&lt;&gt;"Terminée",J95&lt;&gt;""),"Statut à corriger",IF(K95&gt;1,"Avancement invalide","OK"))))),"À vérifier"))</f>
        <v/>
      </c>
      <c r="W95" s="23">
        <f>IF(C95="","",IFERROR(IF(AND(W$7&lt;=$H95,W$7+6&gt;=$G95),1,""),""))</f>
        <v/>
      </c>
      <c r="X95" s="23">
        <f>IF(C95="","",IFERROR(IF(AND(X$7&lt;=$H95,X$7+6&gt;=$G95),1,""),""))</f>
        <v/>
      </c>
      <c r="Y95" s="23">
        <f>IF(C95="","",IFERROR(IF(AND(Y$7&lt;=$H95,Y$7+6&gt;=$G95),1,""),""))</f>
        <v/>
      </c>
      <c r="Z95" s="23">
        <f>IF(C95="","",IFERROR(IF(AND(Z$7&lt;=$H95,Z$7+6&gt;=$G95),1,""),""))</f>
        <v/>
      </c>
      <c r="AA95" s="23">
        <f>IF(C95="","",IFERROR(IF(AND(AA$7&lt;=$H95,AA$7+6&gt;=$G95),1,""),""))</f>
        <v/>
      </c>
      <c r="AB95" s="23">
        <f>IF(C95="","",IFERROR(IF(AND(AB$7&lt;=$H95,AB$7+6&gt;=$G95),1,""),""))</f>
        <v/>
      </c>
      <c r="AC95" s="23">
        <f>IF(C95="","",IFERROR(IF(AND(AC$7&lt;=$H95,AC$7+6&gt;=$G95),1,""),""))</f>
        <v/>
      </c>
      <c r="AD95" s="23">
        <f>IF(C95="","",IFERROR(IF(AND(AD$7&lt;=$H95,AD$7+6&gt;=$G95),1,""),""))</f>
        <v/>
      </c>
      <c r="AE95" s="23">
        <f>IF(C95="","",IFERROR(IF(AND(AE$7&lt;=$H95,AE$7+6&gt;=$G95),1,""),""))</f>
        <v/>
      </c>
      <c r="AF95" s="23">
        <f>IF(C95="","",IFERROR(IF(AND(AF$7&lt;=$H95,AF$7+6&gt;=$G95),1,""),""))</f>
        <v/>
      </c>
    </row>
    <row r="96" ht="32" customHeight="1">
      <c r="A96" s="15" t="n"/>
      <c r="B96" s="3" t="n"/>
      <c r="C96" s="3" t="n"/>
      <c r="D96" s="3" t="n"/>
      <c r="E96" s="3" t="n"/>
      <c r="F96" s="3" t="n"/>
      <c r="G96" s="16" t="n"/>
      <c r="H96" s="16" t="n"/>
      <c r="I96" s="16" t="n"/>
      <c r="J96" s="16" t="n"/>
      <c r="K96" s="17" t="n"/>
      <c r="L96" s="18" t="n"/>
      <c r="M96" s="18" t="n"/>
      <c r="N96" s="19" t="n"/>
      <c r="O96" s="19" t="n"/>
      <c r="P96" s="20">
        <f>IF(C96="","",IFERROR(H96-G96+1,0))</f>
        <v/>
      </c>
      <c r="Q96" s="20">
        <f>IF(C96="","",IFERROR(IF(F96="Terminée",0,MAX(0,H96-TODAY())),0))</f>
        <v/>
      </c>
      <c r="R96" s="20">
        <f>IF(C96="","",IFERROR(IF(F96="Terminée",MAX(0,J96-H96),MAX(0,TODAY()-H96)),0))</f>
        <v/>
      </c>
      <c r="S96" s="21">
        <f>IF(C96="","",IFERROR(IF(TODAY()&lt;G96,0,IF(TODAY()&gt;=H96,1,(TODAY()-G96+1)/(H96-G96+1))),0))</f>
        <v/>
      </c>
      <c r="T96" s="21">
        <f>IF(C96="","",IFERROR(K96-S96,0))</f>
        <v/>
      </c>
      <c r="U96" s="7">
        <f>IF(C96="","",IFERROR(IF(F96="Annulée","Annulée",IF(F96="Terminée",IF(R96&gt;0,"Terminée en retard","Terminée"),IF(R96&gt;0,"En retard",IF(Q96&lt;='Paramètres'!$E$5,"À surveiller","Conforme")))),"À vérifier"))</f>
        <v/>
      </c>
      <c r="V96" s="7">
        <f>IF(C96="","",IFERROR(IF(OR(C96="",D96="",F96="",G96="",H96=""),"Information manquante",IF(H96&lt;G96,"Dates à corriger",IF(AND(F96="Terminée",J96=""),"Fin réelle manquante",IF(AND(F96&lt;&gt;"Terminée",J96&lt;&gt;""),"Statut à corriger",IF(K96&gt;1,"Avancement invalide","OK"))))),"À vérifier"))</f>
        <v/>
      </c>
      <c r="W96" s="22">
        <f>IF(C96="","",IFERROR(IF(AND(W$7&lt;=$H96,W$7+6&gt;=$G96),1,""),""))</f>
        <v/>
      </c>
      <c r="X96" s="22">
        <f>IF(C96="","",IFERROR(IF(AND(X$7&lt;=$H96,X$7+6&gt;=$G96),1,""),""))</f>
        <v/>
      </c>
      <c r="Y96" s="22">
        <f>IF(C96="","",IFERROR(IF(AND(Y$7&lt;=$H96,Y$7+6&gt;=$G96),1,""),""))</f>
        <v/>
      </c>
      <c r="Z96" s="22">
        <f>IF(C96="","",IFERROR(IF(AND(Z$7&lt;=$H96,Z$7+6&gt;=$G96),1,""),""))</f>
        <v/>
      </c>
      <c r="AA96" s="22">
        <f>IF(C96="","",IFERROR(IF(AND(AA$7&lt;=$H96,AA$7+6&gt;=$G96),1,""),""))</f>
        <v/>
      </c>
      <c r="AB96" s="22">
        <f>IF(C96="","",IFERROR(IF(AND(AB$7&lt;=$H96,AB$7+6&gt;=$G96),1,""),""))</f>
        <v/>
      </c>
      <c r="AC96" s="22">
        <f>IF(C96="","",IFERROR(IF(AND(AC$7&lt;=$H96,AC$7+6&gt;=$G96),1,""),""))</f>
        <v/>
      </c>
      <c r="AD96" s="22">
        <f>IF(C96="","",IFERROR(IF(AND(AD$7&lt;=$H96,AD$7+6&gt;=$G96),1,""),""))</f>
        <v/>
      </c>
      <c r="AE96" s="22">
        <f>IF(C96="","",IFERROR(IF(AND(AE$7&lt;=$H96,AE$7+6&gt;=$G96),1,""),""))</f>
        <v/>
      </c>
      <c r="AF96" s="22">
        <f>IF(C96="","",IFERROR(IF(AND(AF$7&lt;=$H96,AF$7+6&gt;=$G96),1,""),""))</f>
        <v/>
      </c>
    </row>
    <row r="97" ht="32" customHeight="1">
      <c r="A97" s="15" t="n"/>
      <c r="B97" s="3" t="n"/>
      <c r="C97" s="3" t="n"/>
      <c r="D97" s="3" t="n"/>
      <c r="E97" s="3" t="n"/>
      <c r="F97" s="3" t="n"/>
      <c r="G97" s="16" t="n"/>
      <c r="H97" s="16" t="n"/>
      <c r="I97" s="16" t="n"/>
      <c r="J97" s="16" t="n"/>
      <c r="K97" s="17" t="n"/>
      <c r="L97" s="18" t="n"/>
      <c r="M97" s="18" t="n"/>
      <c r="N97" s="19" t="n"/>
      <c r="O97" s="19" t="n"/>
      <c r="P97" s="20">
        <f>IF(C97="","",IFERROR(H97-G97+1,0))</f>
        <v/>
      </c>
      <c r="Q97" s="20">
        <f>IF(C97="","",IFERROR(IF(F97="Terminée",0,MAX(0,H97-TODAY())),0))</f>
        <v/>
      </c>
      <c r="R97" s="20">
        <f>IF(C97="","",IFERROR(IF(F97="Terminée",MAX(0,J97-H97),MAX(0,TODAY()-H97)),0))</f>
        <v/>
      </c>
      <c r="S97" s="21">
        <f>IF(C97="","",IFERROR(IF(TODAY()&lt;G97,0,IF(TODAY()&gt;=H97,1,(TODAY()-G97+1)/(H97-G97+1))),0))</f>
        <v/>
      </c>
      <c r="T97" s="21">
        <f>IF(C97="","",IFERROR(K97-S97,0))</f>
        <v/>
      </c>
      <c r="U97" s="7">
        <f>IF(C97="","",IFERROR(IF(F97="Annulée","Annulée",IF(F97="Terminée",IF(R97&gt;0,"Terminée en retard","Terminée"),IF(R97&gt;0,"En retard",IF(Q97&lt;='Paramètres'!$E$5,"À surveiller","Conforme")))),"À vérifier"))</f>
        <v/>
      </c>
      <c r="V97" s="7">
        <f>IF(C97="","",IFERROR(IF(OR(C97="",D97="",F97="",G97="",H97=""),"Information manquante",IF(H97&lt;G97,"Dates à corriger",IF(AND(F97="Terminée",J97=""),"Fin réelle manquante",IF(AND(F97&lt;&gt;"Terminée",J97&lt;&gt;""),"Statut à corriger",IF(K97&gt;1,"Avancement invalide","OK"))))),"À vérifier"))</f>
        <v/>
      </c>
      <c r="W97" s="23">
        <f>IF(C97="","",IFERROR(IF(AND(W$7&lt;=$H97,W$7+6&gt;=$G97),1,""),""))</f>
        <v/>
      </c>
      <c r="X97" s="23">
        <f>IF(C97="","",IFERROR(IF(AND(X$7&lt;=$H97,X$7+6&gt;=$G97),1,""),""))</f>
        <v/>
      </c>
      <c r="Y97" s="23">
        <f>IF(C97="","",IFERROR(IF(AND(Y$7&lt;=$H97,Y$7+6&gt;=$G97),1,""),""))</f>
        <v/>
      </c>
      <c r="Z97" s="23">
        <f>IF(C97="","",IFERROR(IF(AND(Z$7&lt;=$H97,Z$7+6&gt;=$G97),1,""),""))</f>
        <v/>
      </c>
      <c r="AA97" s="23">
        <f>IF(C97="","",IFERROR(IF(AND(AA$7&lt;=$H97,AA$7+6&gt;=$G97),1,""),""))</f>
        <v/>
      </c>
      <c r="AB97" s="23">
        <f>IF(C97="","",IFERROR(IF(AND(AB$7&lt;=$H97,AB$7+6&gt;=$G97),1,""),""))</f>
        <v/>
      </c>
      <c r="AC97" s="23">
        <f>IF(C97="","",IFERROR(IF(AND(AC$7&lt;=$H97,AC$7+6&gt;=$G97),1,""),""))</f>
        <v/>
      </c>
      <c r="AD97" s="23">
        <f>IF(C97="","",IFERROR(IF(AND(AD$7&lt;=$H97,AD$7+6&gt;=$G97),1,""),""))</f>
        <v/>
      </c>
      <c r="AE97" s="23">
        <f>IF(C97="","",IFERROR(IF(AND(AE$7&lt;=$H97,AE$7+6&gt;=$G97),1,""),""))</f>
        <v/>
      </c>
      <c r="AF97" s="23">
        <f>IF(C97="","",IFERROR(IF(AND(AF$7&lt;=$H97,AF$7+6&gt;=$G97),1,""),""))</f>
        <v/>
      </c>
    </row>
    <row r="98" ht="32" customHeight="1">
      <c r="A98" s="15" t="n"/>
      <c r="B98" s="3" t="n"/>
      <c r="C98" s="3" t="n"/>
      <c r="D98" s="3" t="n"/>
      <c r="E98" s="3" t="n"/>
      <c r="F98" s="3" t="n"/>
      <c r="G98" s="16" t="n"/>
      <c r="H98" s="16" t="n"/>
      <c r="I98" s="16" t="n"/>
      <c r="J98" s="16" t="n"/>
      <c r="K98" s="17" t="n"/>
      <c r="L98" s="18" t="n"/>
      <c r="M98" s="18" t="n"/>
      <c r="N98" s="19" t="n"/>
      <c r="O98" s="19" t="n"/>
      <c r="P98" s="20">
        <f>IF(C98="","",IFERROR(H98-G98+1,0))</f>
        <v/>
      </c>
      <c r="Q98" s="20">
        <f>IF(C98="","",IFERROR(IF(F98="Terminée",0,MAX(0,H98-TODAY())),0))</f>
        <v/>
      </c>
      <c r="R98" s="20">
        <f>IF(C98="","",IFERROR(IF(F98="Terminée",MAX(0,J98-H98),MAX(0,TODAY()-H98)),0))</f>
        <v/>
      </c>
      <c r="S98" s="21">
        <f>IF(C98="","",IFERROR(IF(TODAY()&lt;G98,0,IF(TODAY()&gt;=H98,1,(TODAY()-G98+1)/(H98-G98+1))),0))</f>
        <v/>
      </c>
      <c r="T98" s="21">
        <f>IF(C98="","",IFERROR(K98-S98,0))</f>
        <v/>
      </c>
      <c r="U98" s="7">
        <f>IF(C98="","",IFERROR(IF(F98="Annulée","Annulée",IF(F98="Terminée",IF(R98&gt;0,"Terminée en retard","Terminée"),IF(R98&gt;0,"En retard",IF(Q98&lt;='Paramètres'!$E$5,"À surveiller","Conforme")))),"À vérifier"))</f>
        <v/>
      </c>
      <c r="V98" s="7">
        <f>IF(C98="","",IFERROR(IF(OR(C98="",D98="",F98="",G98="",H98=""),"Information manquante",IF(H98&lt;G98,"Dates à corriger",IF(AND(F98="Terminée",J98=""),"Fin réelle manquante",IF(AND(F98&lt;&gt;"Terminée",J98&lt;&gt;""),"Statut à corriger",IF(K98&gt;1,"Avancement invalide","OK"))))),"À vérifier"))</f>
        <v/>
      </c>
      <c r="W98" s="22">
        <f>IF(C98="","",IFERROR(IF(AND(W$7&lt;=$H98,W$7+6&gt;=$G98),1,""),""))</f>
        <v/>
      </c>
      <c r="X98" s="22">
        <f>IF(C98="","",IFERROR(IF(AND(X$7&lt;=$H98,X$7+6&gt;=$G98),1,""),""))</f>
        <v/>
      </c>
      <c r="Y98" s="22">
        <f>IF(C98="","",IFERROR(IF(AND(Y$7&lt;=$H98,Y$7+6&gt;=$G98),1,""),""))</f>
        <v/>
      </c>
      <c r="Z98" s="22">
        <f>IF(C98="","",IFERROR(IF(AND(Z$7&lt;=$H98,Z$7+6&gt;=$G98),1,""),""))</f>
        <v/>
      </c>
      <c r="AA98" s="22">
        <f>IF(C98="","",IFERROR(IF(AND(AA$7&lt;=$H98,AA$7+6&gt;=$G98),1,""),""))</f>
        <v/>
      </c>
      <c r="AB98" s="22">
        <f>IF(C98="","",IFERROR(IF(AND(AB$7&lt;=$H98,AB$7+6&gt;=$G98),1,""),""))</f>
        <v/>
      </c>
      <c r="AC98" s="22">
        <f>IF(C98="","",IFERROR(IF(AND(AC$7&lt;=$H98,AC$7+6&gt;=$G98),1,""),""))</f>
        <v/>
      </c>
      <c r="AD98" s="22">
        <f>IF(C98="","",IFERROR(IF(AND(AD$7&lt;=$H98,AD$7+6&gt;=$G98),1,""),""))</f>
        <v/>
      </c>
      <c r="AE98" s="22">
        <f>IF(C98="","",IFERROR(IF(AND(AE$7&lt;=$H98,AE$7+6&gt;=$G98),1,""),""))</f>
        <v/>
      </c>
      <c r="AF98" s="22">
        <f>IF(C98="","",IFERROR(IF(AND(AF$7&lt;=$H98,AF$7+6&gt;=$G98),1,""),""))</f>
        <v/>
      </c>
    </row>
    <row r="99" ht="32" customHeight="1">
      <c r="A99" s="15" t="n"/>
      <c r="B99" s="3" t="n"/>
      <c r="C99" s="3" t="n"/>
      <c r="D99" s="3" t="n"/>
      <c r="E99" s="3" t="n"/>
      <c r="F99" s="3" t="n"/>
      <c r="G99" s="16" t="n"/>
      <c r="H99" s="16" t="n"/>
      <c r="I99" s="16" t="n"/>
      <c r="J99" s="16" t="n"/>
      <c r="K99" s="17" t="n"/>
      <c r="L99" s="18" t="n"/>
      <c r="M99" s="18" t="n"/>
      <c r="N99" s="19" t="n"/>
      <c r="O99" s="19" t="n"/>
      <c r="P99" s="20">
        <f>IF(C99="","",IFERROR(H99-G99+1,0))</f>
        <v/>
      </c>
      <c r="Q99" s="20">
        <f>IF(C99="","",IFERROR(IF(F99="Terminée",0,MAX(0,H99-TODAY())),0))</f>
        <v/>
      </c>
      <c r="R99" s="20">
        <f>IF(C99="","",IFERROR(IF(F99="Terminée",MAX(0,J99-H99),MAX(0,TODAY()-H99)),0))</f>
        <v/>
      </c>
      <c r="S99" s="21">
        <f>IF(C99="","",IFERROR(IF(TODAY()&lt;G99,0,IF(TODAY()&gt;=H99,1,(TODAY()-G99+1)/(H99-G99+1))),0))</f>
        <v/>
      </c>
      <c r="T99" s="21">
        <f>IF(C99="","",IFERROR(K99-S99,0))</f>
        <v/>
      </c>
      <c r="U99" s="7">
        <f>IF(C99="","",IFERROR(IF(F99="Annulée","Annulée",IF(F99="Terminée",IF(R99&gt;0,"Terminée en retard","Terminée"),IF(R99&gt;0,"En retard",IF(Q99&lt;='Paramètres'!$E$5,"À surveiller","Conforme")))),"À vérifier"))</f>
        <v/>
      </c>
      <c r="V99" s="7">
        <f>IF(C99="","",IFERROR(IF(OR(C99="",D99="",F99="",G99="",H99=""),"Information manquante",IF(H99&lt;G99,"Dates à corriger",IF(AND(F99="Terminée",J99=""),"Fin réelle manquante",IF(AND(F99&lt;&gt;"Terminée",J99&lt;&gt;""),"Statut à corriger",IF(K99&gt;1,"Avancement invalide","OK"))))),"À vérifier"))</f>
        <v/>
      </c>
      <c r="W99" s="23">
        <f>IF(C99="","",IFERROR(IF(AND(W$7&lt;=$H99,W$7+6&gt;=$G99),1,""),""))</f>
        <v/>
      </c>
      <c r="X99" s="23">
        <f>IF(C99="","",IFERROR(IF(AND(X$7&lt;=$H99,X$7+6&gt;=$G99),1,""),""))</f>
        <v/>
      </c>
      <c r="Y99" s="23">
        <f>IF(C99="","",IFERROR(IF(AND(Y$7&lt;=$H99,Y$7+6&gt;=$G99),1,""),""))</f>
        <v/>
      </c>
      <c r="Z99" s="23">
        <f>IF(C99="","",IFERROR(IF(AND(Z$7&lt;=$H99,Z$7+6&gt;=$G99),1,""),""))</f>
        <v/>
      </c>
      <c r="AA99" s="23">
        <f>IF(C99="","",IFERROR(IF(AND(AA$7&lt;=$H99,AA$7+6&gt;=$G99),1,""),""))</f>
        <v/>
      </c>
      <c r="AB99" s="23">
        <f>IF(C99="","",IFERROR(IF(AND(AB$7&lt;=$H99,AB$7+6&gt;=$G99),1,""),""))</f>
        <v/>
      </c>
      <c r="AC99" s="23">
        <f>IF(C99="","",IFERROR(IF(AND(AC$7&lt;=$H99,AC$7+6&gt;=$G99),1,""),""))</f>
        <v/>
      </c>
      <c r="AD99" s="23">
        <f>IF(C99="","",IFERROR(IF(AND(AD$7&lt;=$H99,AD$7+6&gt;=$G99),1,""),""))</f>
        <v/>
      </c>
      <c r="AE99" s="23">
        <f>IF(C99="","",IFERROR(IF(AND(AE$7&lt;=$H99,AE$7+6&gt;=$G99),1,""),""))</f>
        <v/>
      </c>
      <c r="AF99" s="23">
        <f>IF(C99="","",IFERROR(IF(AND(AF$7&lt;=$H99,AF$7+6&gt;=$G99),1,""),""))</f>
        <v/>
      </c>
    </row>
    <row r="100" ht="32" customHeight="1">
      <c r="A100" s="15" t="n"/>
      <c r="B100" s="3" t="n"/>
      <c r="C100" s="3" t="n"/>
      <c r="D100" s="3" t="n"/>
      <c r="E100" s="3" t="n"/>
      <c r="F100" s="3" t="n"/>
      <c r="G100" s="16" t="n"/>
      <c r="H100" s="16" t="n"/>
      <c r="I100" s="16" t="n"/>
      <c r="J100" s="16" t="n"/>
      <c r="K100" s="17" t="n"/>
      <c r="L100" s="18" t="n"/>
      <c r="M100" s="18" t="n"/>
      <c r="N100" s="19" t="n"/>
      <c r="O100" s="19" t="n"/>
      <c r="P100" s="20">
        <f>IF(C100="","",IFERROR(H100-G100+1,0))</f>
        <v/>
      </c>
      <c r="Q100" s="20">
        <f>IF(C100="","",IFERROR(IF(F100="Terminée",0,MAX(0,H100-TODAY())),0))</f>
        <v/>
      </c>
      <c r="R100" s="20">
        <f>IF(C100="","",IFERROR(IF(F100="Terminée",MAX(0,J100-H100),MAX(0,TODAY()-H100)),0))</f>
        <v/>
      </c>
      <c r="S100" s="21">
        <f>IF(C100="","",IFERROR(IF(TODAY()&lt;G100,0,IF(TODAY()&gt;=H100,1,(TODAY()-G100+1)/(H100-G100+1))),0))</f>
        <v/>
      </c>
      <c r="T100" s="21">
        <f>IF(C100="","",IFERROR(K100-S100,0))</f>
        <v/>
      </c>
      <c r="U100" s="7">
        <f>IF(C100="","",IFERROR(IF(F100="Annulée","Annulée",IF(F100="Terminée",IF(R100&gt;0,"Terminée en retard","Terminée"),IF(R100&gt;0,"En retard",IF(Q100&lt;='Paramètres'!$E$5,"À surveiller","Conforme")))),"À vérifier"))</f>
        <v/>
      </c>
      <c r="V100" s="7">
        <f>IF(C100="","",IFERROR(IF(OR(C100="",D100="",F100="",G100="",H100=""),"Information manquante",IF(H100&lt;G100,"Dates à corriger",IF(AND(F100="Terminée",J100=""),"Fin réelle manquante",IF(AND(F100&lt;&gt;"Terminée",J100&lt;&gt;""),"Statut à corriger",IF(K100&gt;1,"Avancement invalide","OK"))))),"À vérifier"))</f>
        <v/>
      </c>
      <c r="W100" s="22">
        <f>IF(C100="","",IFERROR(IF(AND(W$7&lt;=$H100,W$7+6&gt;=$G100),1,""),""))</f>
        <v/>
      </c>
      <c r="X100" s="22">
        <f>IF(C100="","",IFERROR(IF(AND(X$7&lt;=$H100,X$7+6&gt;=$G100),1,""),""))</f>
        <v/>
      </c>
      <c r="Y100" s="22">
        <f>IF(C100="","",IFERROR(IF(AND(Y$7&lt;=$H100,Y$7+6&gt;=$G100),1,""),""))</f>
        <v/>
      </c>
      <c r="Z100" s="22">
        <f>IF(C100="","",IFERROR(IF(AND(Z$7&lt;=$H100,Z$7+6&gt;=$G100),1,""),""))</f>
        <v/>
      </c>
      <c r="AA100" s="22">
        <f>IF(C100="","",IFERROR(IF(AND(AA$7&lt;=$H100,AA$7+6&gt;=$G100),1,""),""))</f>
        <v/>
      </c>
      <c r="AB100" s="22">
        <f>IF(C100="","",IFERROR(IF(AND(AB$7&lt;=$H100,AB$7+6&gt;=$G100),1,""),""))</f>
        <v/>
      </c>
      <c r="AC100" s="22">
        <f>IF(C100="","",IFERROR(IF(AND(AC$7&lt;=$H100,AC$7+6&gt;=$G100),1,""),""))</f>
        <v/>
      </c>
      <c r="AD100" s="22">
        <f>IF(C100="","",IFERROR(IF(AND(AD$7&lt;=$H100,AD$7+6&gt;=$G100),1,""),""))</f>
        <v/>
      </c>
      <c r="AE100" s="22">
        <f>IF(C100="","",IFERROR(IF(AND(AE$7&lt;=$H100,AE$7+6&gt;=$G100),1,""),""))</f>
        <v/>
      </c>
      <c r="AF100" s="22">
        <f>IF(C100="","",IFERROR(IF(AND(AF$7&lt;=$H100,AF$7+6&gt;=$G100),1,""),""))</f>
        <v/>
      </c>
    </row>
    <row r="101" ht="32" customHeight="1">
      <c r="A101" s="15" t="n"/>
      <c r="B101" s="3" t="n"/>
      <c r="C101" s="3" t="n"/>
      <c r="D101" s="3" t="n"/>
      <c r="E101" s="3" t="n"/>
      <c r="F101" s="3" t="n"/>
      <c r="G101" s="16" t="n"/>
      <c r="H101" s="16" t="n"/>
      <c r="I101" s="16" t="n"/>
      <c r="J101" s="16" t="n"/>
      <c r="K101" s="17" t="n"/>
      <c r="L101" s="18" t="n"/>
      <c r="M101" s="18" t="n"/>
      <c r="N101" s="19" t="n"/>
      <c r="O101" s="19" t="n"/>
      <c r="P101" s="20">
        <f>IF(C101="","",IFERROR(H101-G101+1,0))</f>
        <v/>
      </c>
      <c r="Q101" s="20">
        <f>IF(C101="","",IFERROR(IF(F101="Terminée",0,MAX(0,H101-TODAY())),0))</f>
        <v/>
      </c>
      <c r="R101" s="20">
        <f>IF(C101="","",IFERROR(IF(F101="Terminée",MAX(0,J101-H101),MAX(0,TODAY()-H101)),0))</f>
        <v/>
      </c>
      <c r="S101" s="21">
        <f>IF(C101="","",IFERROR(IF(TODAY()&lt;G101,0,IF(TODAY()&gt;=H101,1,(TODAY()-G101+1)/(H101-G101+1))),0))</f>
        <v/>
      </c>
      <c r="T101" s="21">
        <f>IF(C101="","",IFERROR(K101-S101,0))</f>
        <v/>
      </c>
      <c r="U101" s="7">
        <f>IF(C101="","",IFERROR(IF(F101="Annulée","Annulée",IF(F101="Terminée",IF(R101&gt;0,"Terminée en retard","Terminée"),IF(R101&gt;0,"En retard",IF(Q101&lt;='Paramètres'!$E$5,"À surveiller","Conforme")))),"À vérifier"))</f>
        <v/>
      </c>
      <c r="V101" s="7">
        <f>IF(C101="","",IFERROR(IF(OR(C101="",D101="",F101="",G101="",H101=""),"Information manquante",IF(H101&lt;G101,"Dates à corriger",IF(AND(F101="Terminée",J101=""),"Fin réelle manquante",IF(AND(F101&lt;&gt;"Terminée",J101&lt;&gt;""),"Statut à corriger",IF(K101&gt;1,"Avancement invalide","OK"))))),"À vérifier"))</f>
        <v/>
      </c>
      <c r="W101" s="23">
        <f>IF(C101="","",IFERROR(IF(AND(W$7&lt;=$H101,W$7+6&gt;=$G101),1,""),""))</f>
        <v/>
      </c>
      <c r="X101" s="23">
        <f>IF(C101="","",IFERROR(IF(AND(X$7&lt;=$H101,X$7+6&gt;=$G101),1,""),""))</f>
        <v/>
      </c>
      <c r="Y101" s="23">
        <f>IF(C101="","",IFERROR(IF(AND(Y$7&lt;=$H101,Y$7+6&gt;=$G101),1,""),""))</f>
        <v/>
      </c>
      <c r="Z101" s="23">
        <f>IF(C101="","",IFERROR(IF(AND(Z$7&lt;=$H101,Z$7+6&gt;=$G101),1,""),""))</f>
        <v/>
      </c>
      <c r="AA101" s="23">
        <f>IF(C101="","",IFERROR(IF(AND(AA$7&lt;=$H101,AA$7+6&gt;=$G101),1,""),""))</f>
        <v/>
      </c>
      <c r="AB101" s="23">
        <f>IF(C101="","",IFERROR(IF(AND(AB$7&lt;=$H101,AB$7+6&gt;=$G101),1,""),""))</f>
        <v/>
      </c>
      <c r="AC101" s="23">
        <f>IF(C101="","",IFERROR(IF(AND(AC$7&lt;=$H101,AC$7+6&gt;=$G101),1,""),""))</f>
        <v/>
      </c>
      <c r="AD101" s="23">
        <f>IF(C101="","",IFERROR(IF(AND(AD$7&lt;=$H101,AD$7+6&gt;=$G101),1,""),""))</f>
        <v/>
      </c>
      <c r="AE101" s="23">
        <f>IF(C101="","",IFERROR(IF(AND(AE$7&lt;=$H101,AE$7+6&gt;=$G101),1,""),""))</f>
        <v/>
      </c>
      <c r="AF101" s="23">
        <f>IF(C101="","",IFERROR(IF(AND(AF$7&lt;=$H101,AF$7+6&gt;=$G101),1,""),""))</f>
        <v/>
      </c>
    </row>
    <row r="102" ht="32" customHeight="1">
      <c r="A102" s="15" t="n"/>
      <c r="B102" s="3" t="n"/>
      <c r="C102" s="3" t="n"/>
      <c r="D102" s="3" t="n"/>
      <c r="E102" s="3" t="n"/>
      <c r="F102" s="3" t="n"/>
      <c r="G102" s="16" t="n"/>
      <c r="H102" s="16" t="n"/>
      <c r="I102" s="16" t="n"/>
      <c r="J102" s="16" t="n"/>
      <c r="K102" s="17" t="n"/>
      <c r="L102" s="18" t="n"/>
      <c r="M102" s="18" t="n"/>
      <c r="N102" s="19" t="n"/>
      <c r="O102" s="19" t="n"/>
      <c r="P102" s="20">
        <f>IF(C102="","",IFERROR(H102-G102+1,0))</f>
        <v/>
      </c>
      <c r="Q102" s="20">
        <f>IF(C102="","",IFERROR(IF(F102="Terminée",0,MAX(0,H102-TODAY())),0))</f>
        <v/>
      </c>
      <c r="R102" s="20">
        <f>IF(C102="","",IFERROR(IF(F102="Terminée",MAX(0,J102-H102),MAX(0,TODAY()-H102)),0))</f>
        <v/>
      </c>
      <c r="S102" s="21">
        <f>IF(C102="","",IFERROR(IF(TODAY()&lt;G102,0,IF(TODAY()&gt;=H102,1,(TODAY()-G102+1)/(H102-G102+1))),0))</f>
        <v/>
      </c>
      <c r="T102" s="21">
        <f>IF(C102="","",IFERROR(K102-S102,0))</f>
        <v/>
      </c>
      <c r="U102" s="7">
        <f>IF(C102="","",IFERROR(IF(F102="Annulée","Annulée",IF(F102="Terminée",IF(R102&gt;0,"Terminée en retard","Terminée"),IF(R102&gt;0,"En retard",IF(Q102&lt;='Paramètres'!$E$5,"À surveiller","Conforme")))),"À vérifier"))</f>
        <v/>
      </c>
      <c r="V102" s="7">
        <f>IF(C102="","",IFERROR(IF(OR(C102="",D102="",F102="",G102="",H102=""),"Information manquante",IF(H102&lt;G102,"Dates à corriger",IF(AND(F102="Terminée",J102=""),"Fin réelle manquante",IF(AND(F102&lt;&gt;"Terminée",J102&lt;&gt;""),"Statut à corriger",IF(K102&gt;1,"Avancement invalide","OK"))))),"À vérifier"))</f>
        <v/>
      </c>
      <c r="W102" s="22">
        <f>IF(C102="","",IFERROR(IF(AND(W$7&lt;=$H102,W$7+6&gt;=$G102),1,""),""))</f>
        <v/>
      </c>
      <c r="X102" s="22">
        <f>IF(C102="","",IFERROR(IF(AND(X$7&lt;=$H102,X$7+6&gt;=$G102),1,""),""))</f>
        <v/>
      </c>
      <c r="Y102" s="22">
        <f>IF(C102="","",IFERROR(IF(AND(Y$7&lt;=$H102,Y$7+6&gt;=$G102),1,""),""))</f>
        <v/>
      </c>
      <c r="Z102" s="22">
        <f>IF(C102="","",IFERROR(IF(AND(Z$7&lt;=$H102,Z$7+6&gt;=$G102),1,""),""))</f>
        <v/>
      </c>
      <c r="AA102" s="22">
        <f>IF(C102="","",IFERROR(IF(AND(AA$7&lt;=$H102,AA$7+6&gt;=$G102),1,""),""))</f>
        <v/>
      </c>
      <c r="AB102" s="22">
        <f>IF(C102="","",IFERROR(IF(AND(AB$7&lt;=$H102,AB$7+6&gt;=$G102),1,""),""))</f>
        <v/>
      </c>
      <c r="AC102" s="22">
        <f>IF(C102="","",IFERROR(IF(AND(AC$7&lt;=$H102,AC$7+6&gt;=$G102),1,""),""))</f>
        <v/>
      </c>
      <c r="AD102" s="22">
        <f>IF(C102="","",IFERROR(IF(AND(AD$7&lt;=$H102,AD$7+6&gt;=$G102),1,""),""))</f>
        <v/>
      </c>
      <c r="AE102" s="22">
        <f>IF(C102="","",IFERROR(IF(AND(AE$7&lt;=$H102,AE$7+6&gt;=$G102),1,""),""))</f>
        <v/>
      </c>
      <c r="AF102" s="22">
        <f>IF(C102="","",IFERROR(IF(AND(AF$7&lt;=$H102,AF$7+6&gt;=$G102),1,""),""))</f>
        <v/>
      </c>
    </row>
    <row r="103" ht="32" customHeight="1">
      <c r="A103" s="15" t="n"/>
      <c r="B103" s="3" t="n"/>
      <c r="C103" s="3" t="n"/>
      <c r="D103" s="3" t="n"/>
      <c r="E103" s="3" t="n"/>
      <c r="F103" s="3" t="n"/>
      <c r="G103" s="16" t="n"/>
      <c r="H103" s="16" t="n"/>
      <c r="I103" s="16" t="n"/>
      <c r="J103" s="16" t="n"/>
      <c r="K103" s="17" t="n"/>
      <c r="L103" s="18" t="n"/>
      <c r="M103" s="18" t="n"/>
      <c r="N103" s="19" t="n"/>
      <c r="O103" s="19" t="n"/>
      <c r="P103" s="20">
        <f>IF(C103="","",IFERROR(H103-G103+1,0))</f>
        <v/>
      </c>
      <c r="Q103" s="20">
        <f>IF(C103="","",IFERROR(IF(F103="Terminée",0,MAX(0,H103-TODAY())),0))</f>
        <v/>
      </c>
      <c r="R103" s="20">
        <f>IF(C103="","",IFERROR(IF(F103="Terminée",MAX(0,J103-H103),MAX(0,TODAY()-H103)),0))</f>
        <v/>
      </c>
      <c r="S103" s="21">
        <f>IF(C103="","",IFERROR(IF(TODAY()&lt;G103,0,IF(TODAY()&gt;=H103,1,(TODAY()-G103+1)/(H103-G103+1))),0))</f>
        <v/>
      </c>
      <c r="T103" s="21">
        <f>IF(C103="","",IFERROR(K103-S103,0))</f>
        <v/>
      </c>
      <c r="U103" s="7">
        <f>IF(C103="","",IFERROR(IF(F103="Annulée","Annulée",IF(F103="Terminée",IF(R103&gt;0,"Terminée en retard","Terminée"),IF(R103&gt;0,"En retard",IF(Q103&lt;='Paramètres'!$E$5,"À surveiller","Conforme")))),"À vérifier"))</f>
        <v/>
      </c>
      <c r="V103" s="7">
        <f>IF(C103="","",IFERROR(IF(OR(C103="",D103="",F103="",G103="",H103=""),"Information manquante",IF(H103&lt;G103,"Dates à corriger",IF(AND(F103="Terminée",J103=""),"Fin réelle manquante",IF(AND(F103&lt;&gt;"Terminée",J103&lt;&gt;""),"Statut à corriger",IF(K103&gt;1,"Avancement invalide","OK"))))),"À vérifier"))</f>
        <v/>
      </c>
      <c r="W103" s="23">
        <f>IF(C103="","",IFERROR(IF(AND(W$7&lt;=$H103,W$7+6&gt;=$G103),1,""),""))</f>
        <v/>
      </c>
      <c r="X103" s="23">
        <f>IF(C103="","",IFERROR(IF(AND(X$7&lt;=$H103,X$7+6&gt;=$G103),1,""),""))</f>
        <v/>
      </c>
      <c r="Y103" s="23">
        <f>IF(C103="","",IFERROR(IF(AND(Y$7&lt;=$H103,Y$7+6&gt;=$G103),1,""),""))</f>
        <v/>
      </c>
      <c r="Z103" s="23">
        <f>IF(C103="","",IFERROR(IF(AND(Z$7&lt;=$H103,Z$7+6&gt;=$G103),1,""),""))</f>
        <v/>
      </c>
      <c r="AA103" s="23">
        <f>IF(C103="","",IFERROR(IF(AND(AA$7&lt;=$H103,AA$7+6&gt;=$G103),1,""),""))</f>
        <v/>
      </c>
      <c r="AB103" s="23">
        <f>IF(C103="","",IFERROR(IF(AND(AB$7&lt;=$H103,AB$7+6&gt;=$G103),1,""),""))</f>
        <v/>
      </c>
      <c r="AC103" s="23">
        <f>IF(C103="","",IFERROR(IF(AND(AC$7&lt;=$H103,AC$7+6&gt;=$G103),1,""),""))</f>
        <v/>
      </c>
      <c r="AD103" s="23">
        <f>IF(C103="","",IFERROR(IF(AND(AD$7&lt;=$H103,AD$7+6&gt;=$G103),1,""),""))</f>
        <v/>
      </c>
      <c r="AE103" s="23">
        <f>IF(C103="","",IFERROR(IF(AND(AE$7&lt;=$H103,AE$7+6&gt;=$G103),1,""),""))</f>
        <v/>
      </c>
      <c r="AF103" s="23">
        <f>IF(C103="","",IFERROR(IF(AND(AF$7&lt;=$H103,AF$7+6&gt;=$G103),1,""),""))</f>
        <v/>
      </c>
    </row>
    <row r="104" ht="32" customHeight="1">
      <c r="A104" s="15" t="n"/>
      <c r="B104" s="3" t="n"/>
      <c r="C104" s="3" t="n"/>
      <c r="D104" s="3" t="n"/>
      <c r="E104" s="3" t="n"/>
      <c r="F104" s="3" t="n"/>
      <c r="G104" s="16" t="n"/>
      <c r="H104" s="16" t="n"/>
      <c r="I104" s="16" t="n"/>
      <c r="J104" s="16" t="n"/>
      <c r="K104" s="17" t="n"/>
      <c r="L104" s="18" t="n"/>
      <c r="M104" s="18" t="n"/>
      <c r="N104" s="19" t="n"/>
      <c r="O104" s="19" t="n"/>
      <c r="P104" s="20">
        <f>IF(C104="","",IFERROR(H104-G104+1,0))</f>
        <v/>
      </c>
      <c r="Q104" s="20">
        <f>IF(C104="","",IFERROR(IF(F104="Terminée",0,MAX(0,H104-TODAY())),0))</f>
        <v/>
      </c>
      <c r="R104" s="20">
        <f>IF(C104="","",IFERROR(IF(F104="Terminée",MAX(0,J104-H104),MAX(0,TODAY()-H104)),0))</f>
        <v/>
      </c>
      <c r="S104" s="21">
        <f>IF(C104="","",IFERROR(IF(TODAY()&lt;G104,0,IF(TODAY()&gt;=H104,1,(TODAY()-G104+1)/(H104-G104+1))),0))</f>
        <v/>
      </c>
      <c r="T104" s="21">
        <f>IF(C104="","",IFERROR(K104-S104,0))</f>
        <v/>
      </c>
      <c r="U104" s="7">
        <f>IF(C104="","",IFERROR(IF(F104="Annulée","Annulée",IF(F104="Terminée",IF(R104&gt;0,"Terminée en retard","Terminée"),IF(R104&gt;0,"En retard",IF(Q104&lt;='Paramètres'!$E$5,"À surveiller","Conforme")))),"À vérifier"))</f>
        <v/>
      </c>
      <c r="V104" s="7">
        <f>IF(C104="","",IFERROR(IF(OR(C104="",D104="",F104="",G104="",H104=""),"Information manquante",IF(H104&lt;G104,"Dates à corriger",IF(AND(F104="Terminée",J104=""),"Fin réelle manquante",IF(AND(F104&lt;&gt;"Terminée",J104&lt;&gt;""),"Statut à corriger",IF(K104&gt;1,"Avancement invalide","OK"))))),"À vérifier"))</f>
        <v/>
      </c>
      <c r="W104" s="22">
        <f>IF(C104="","",IFERROR(IF(AND(W$7&lt;=$H104,W$7+6&gt;=$G104),1,""),""))</f>
        <v/>
      </c>
      <c r="X104" s="22">
        <f>IF(C104="","",IFERROR(IF(AND(X$7&lt;=$H104,X$7+6&gt;=$G104),1,""),""))</f>
        <v/>
      </c>
      <c r="Y104" s="22">
        <f>IF(C104="","",IFERROR(IF(AND(Y$7&lt;=$H104,Y$7+6&gt;=$G104),1,""),""))</f>
        <v/>
      </c>
      <c r="Z104" s="22">
        <f>IF(C104="","",IFERROR(IF(AND(Z$7&lt;=$H104,Z$7+6&gt;=$G104),1,""),""))</f>
        <v/>
      </c>
      <c r="AA104" s="22">
        <f>IF(C104="","",IFERROR(IF(AND(AA$7&lt;=$H104,AA$7+6&gt;=$G104),1,""),""))</f>
        <v/>
      </c>
      <c r="AB104" s="22">
        <f>IF(C104="","",IFERROR(IF(AND(AB$7&lt;=$H104,AB$7+6&gt;=$G104),1,""),""))</f>
        <v/>
      </c>
      <c r="AC104" s="22">
        <f>IF(C104="","",IFERROR(IF(AND(AC$7&lt;=$H104,AC$7+6&gt;=$G104),1,""),""))</f>
        <v/>
      </c>
      <c r="AD104" s="22">
        <f>IF(C104="","",IFERROR(IF(AND(AD$7&lt;=$H104,AD$7+6&gt;=$G104),1,""),""))</f>
        <v/>
      </c>
      <c r="AE104" s="22">
        <f>IF(C104="","",IFERROR(IF(AND(AE$7&lt;=$H104,AE$7+6&gt;=$G104),1,""),""))</f>
        <v/>
      </c>
      <c r="AF104" s="22">
        <f>IF(C104="","",IFERROR(IF(AND(AF$7&lt;=$H104,AF$7+6&gt;=$G104),1,""),""))</f>
        <v/>
      </c>
    </row>
    <row r="105" ht="32" customHeight="1">
      <c r="A105" s="15" t="n"/>
      <c r="B105" s="3" t="n"/>
      <c r="C105" s="3" t="n"/>
      <c r="D105" s="3" t="n"/>
      <c r="E105" s="3" t="n"/>
      <c r="F105" s="3" t="n"/>
      <c r="G105" s="16" t="n"/>
      <c r="H105" s="16" t="n"/>
      <c r="I105" s="16" t="n"/>
      <c r="J105" s="16" t="n"/>
      <c r="K105" s="17" t="n"/>
      <c r="L105" s="18" t="n"/>
      <c r="M105" s="18" t="n"/>
      <c r="N105" s="19" t="n"/>
      <c r="O105" s="19" t="n"/>
      <c r="P105" s="20">
        <f>IF(C105="","",IFERROR(H105-G105+1,0))</f>
        <v/>
      </c>
      <c r="Q105" s="20">
        <f>IF(C105="","",IFERROR(IF(F105="Terminée",0,MAX(0,H105-TODAY())),0))</f>
        <v/>
      </c>
      <c r="R105" s="20">
        <f>IF(C105="","",IFERROR(IF(F105="Terminée",MAX(0,J105-H105),MAX(0,TODAY()-H105)),0))</f>
        <v/>
      </c>
      <c r="S105" s="21">
        <f>IF(C105="","",IFERROR(IF(TODAY()&lt;G105,0,IF(TODAY()&gt;=H105,1,(TODAY()-G105+1)/(H105-G105+1))),0))</f>
        <v/>
      </c>
      <c r="T105" s="21">
        <f>IF(C105="","",IFERROR(K105-S105,0))</f>
        <v/>
      </c>
      <c r="U105" s="7">
        <f>IF(C105="","",IFERROR(IF(F105="Annulée","Annulée",IF(F105="Terminée",IF(R105&gt;0,"Terminée en retard","Terminée"),IF(R105&gt;0,"En retard",IF(Q105&lt;='Paramètres'!$E$5,"À surveiller","Conforme")))),"À vérifier"))</f>
        <v/>
      </c>
      <c r="V105" s="7">
        <f>IF(C105="","",IFERROR(IF(OR(C105="",D105="",F105="",G105="",H105=""),"Information manquante",IF(H105&lt;G105,"Dates à corriger",IF(AND(F105="Terminée",J105=""),"Fin réelle manquante",IF(AND(F105&lt;&gt;"Terminée",J105&lt;&gt;""),"Statut à corriger",IF(K105&gt;1,"Avancement invalide","OK"))))),"À vérifier"))</f>
        <v/>
      </c>
      <c r="W105" s="23">
        <f>IF(C105="","",IFERROR(IF(AND(W$7&lt;=$H105,W$7+6&gt;=$G105),1,""),""))</f>
        <v/>
      </c>
      <c r="X105" s="23">
        <f>IF(C105="","",IFERROR(IF(AND(X$7&lt;=$H105,X$7+6&gt;=$G105),1,""),""))</f>
        <v/>
      </c>
      <c r="Y105" s="23">
        <f>IF(C105="","",IFERROR(IF(AND(Y$7&lt;=$H105,Y$7+6&gt;=$G105),1,""),""))</f>
        <v/>
      </c>
      <c r="Z105" s="23">
        <f>IF(C105="","",IFERROR(IF(AND(Z$7&lt;=$H105,Z$7+6&gt;=$G105),1,""),""))</f>
        <v/>
      </c>
      <c r="AA105" s="23">
        <f>IF(C105="","",IFERROR(IF(AND(AA$7&lt;=$H105,AA$7+6&gt;=$G105),1,""),""))</f>
        <v/>
      </c>
      <c r="AB105" s="23">
        <f>IF(C105="","",IFERROR(IF(AND(AB$7&lt;=$H105,AB$7+6&gt;=$G105),1,""),""))</f>
        <v/>
      </c>
      <c r="AC105" s="23">
        <f>IF(C105="","",IFERROR(IF(AND(AC$7&lt;=$H105,AC$7+6&gt;=$G105),1,""),""))</f>
        <v/>
      </c>
      <c r="AD105" s="23">
        <f>IF(C105="","",IFERROR(IF(AND(AD$7&lt;=$H105,AD$7+6&gt;=$G105),1,""),""))</f>
        <v/>
      </c>
      <c r="AE105" s="23">
        <f>IF(C105="","",IFERROR(IF(AND(AE$7&lt;=$H105,AE$7+6&gt;=$G105),1,""),""))</f>
        <v/>
      </c>
      <c r="AF105" s="23">
        <f>IF(C105="","",IFERROR(IF(AND(AF$7&lt;=$H105,AF$7+6&gt;=$G105),1,""),""))</f>
        <v/>
      </c>
    </row>
    <row r="106" ht="32" customHeight="1">
      <c r="A106" s="15" t="n"/>
      <c r="B106" s="3" t="n"/>
      <c r="C106" s="3" t="n"/>
      <c r="D106" s="3" t="n"/>
      <c r="E106" s="3" t="n"/>
      <c r="F106" s="3" t="n"/>
      <c r="G106" s="16" t="n"/>
      <c r="H106" s="16" t="n"/>
      <c r="I106" s="16" t="n"/>
      <c r="J106" s="16" t="n"/>
      <c r="K106" s="17" t="n"/>
      <c r="L106" s="18" t="n"/>
      <c r="M106" s="18" t="n"/>
      <c r="N106" s="19" t="n"/>
      <c r="O106" s="19" t="n"/>
      <c r="P106" s="20">
        <f>IF(C106="","",IFERROR(H106-G106+1,0))</f>
        <v/>
      </c>
      <c r="Q106" s="20">
        <f>IF(C106="","",IFERROR(IF(F106="Terminée",0,MAX(0,H106-TODAY())),0))</f>
        <v/>
      </c>
      <c r="R106" s="20">
        <f>IF(C106="","",IFERROR(IF(F106="Terminée",MAX(0,J106-H106),MAX(0,TODAY()-H106)),0))</f>
        <v/>
      </c>
      <c r="S106" s="21">
        <f>IF(C106="","",IFERROR(IF(TODAY()&lt;G106,0,IF(TODAY()&gt;=H106,1,(TODAY()-G106+1)/(H106-G106+1))),0))</f>
        <v/>
      </c>
      <c r="T106" s="21">
        <f>IF(C106="","",IFERROR(K106-S106,0))</f>
        <v/>
      </c>
      <c r="U106" s="7">
        <f>IF(C106="","",IFERROR(IF(F106="Annulée","Annulée",IF(F106="Terminée",IF(R106&gt;0,"Terminée en retard","Terminée"),IF(R106&gt;0,"En retard",IF(Q106&lt;='Paramètres'!$E$5,"À surveiller","Conforme")))),"À vérifier"))</f>
        <v/>
      </c>
      <c r="V106" s="7">
        <f>IF(C106="","",IFERROR(IF(OR(C106="",D106="",F106="",G106="",H106=""),"Information manquante",IF(H106&lt;G106,"Dates à corriger",IF(AND(F106="Terminée",J106=""),"Fin réelle manquante",IF(AND(F106&lt;&gt;"Terminée",J106&lt;&gt;""),"Statut à corriger",IF(K106&gt;1,"Avancement invalide","OK"))))),"À vérifier"))</f>
        <v/>
      </c>
      <c r="W106" s="22">
        <f>IF(C106="","",IFERROR(IF(AND(W$7&lt;=$H106,W$7+6&gt;=$G106),1,""),""))</f>
        <v/>
      </c>
      <c r="X106" s="22">
        <f>IF(C106="","",IFERROR(IF(AND(X$7&lt;=$H106,X$7+6&gt;=$G106),1,""),""))</f>
        <v/>
      </c>
      <c r="Y106" s="22">
        <f>IF(C106="","",IFERROR(IF(AND(Y$7&lt;=$H106,Y$7+6&gt;=$G106),1,""),""))</f>
        <v/>
      </c>
      <c r="Z106" s="22">
        <f>IF(C106="","",IFERROR(IF(AND(Z$7&lt;=$H106,Z$7+6&gt;=$G106),1,""),""))</f>
        <v/>
      </c>
      <c r="AA106" s="22">
        <f>IF(C106="","",IFERROR(IF(AND(AA$7&lt;=$H106,AA$7+6&gt;=$G106),1,""),""))</f>
        <v/>
      </c>
      <c r="AB106" s="22">
        <f>IF(C106="","",IFERROR(IF(AND(AB$7&lt;=$H106,AB$7+6&gt;=$G106),1,""),""))</f>
        <v/>
      </c>
      <c r="AC106" s="22">
        <f>IF(C106="","",IFERROR(IF(AND(AC$7&lt;=$H106,AC$7+6&gt;=$G106),1,""),""))</f>
        <v/>
      </c>
      <c r="AD106" s="22">
        <f>IF(C106="","",IFERROR(IF(AND(AD$7&lt;=$H106,AD$7+6&gt;=$G106),1,""),""))</f>
        <v/>
      </c>
      <c r="AE106" s="22">
        <f>IF(C106="","",IFERROR(IF(AND(AE$7&lt;=$H106,AE$7+6&gt;=$G106),1,""),""))</f>
        <v/>
      </c>
      <c r="AF106" s="22">
        <f>IF(C106="","",IFERROR(IF(AND(AF$7&lt;=$H106,AF$7+6&gt;=$G106),1,""),""))</f>
        <v/>
      </c>
    </row>
    <row r="107" ht="32" customHeight="1">
      <c r="A107" s="15" t="n"/>
      <c r="B107" s="3" t="n"/>
      <c r="C107" s="3" t="n"/>
      <c r="D107" s="3" t="n"/>
      <c r="E107" s="3" t="n"/>
      <c r="F107" s="3" t="n"/>
      <c r="G107" s="16" t="n"/>
      <c r="H107" s="16" t="n"/>
      <c r="I107" s="16" t="n"/>
      <c r="J107" s="16" t="n"/>
      <c r="K107" s="17" t="n"/>
      <c r="L107" s="18" t="n"/>
      <c r="M107" s="18" t="n"/>
      <c r="N107" s="19" t="n"/>
      <c r="O107" s="19" t="n"/>
      <c r="P107" s="20">
        <f>IF(C107="","",IFERROR(H107-G107+1,0))</f>
        <v/>
      </c>
      <c r="Q107" s="20">
        <f>IF(C107="","",IFERROR(IF(F107="Terminée",0,MAX(0,H107-TODAY())),0))</f>
        <v/>
      </c>
      <c r="R107" s="20">
        <f>IF(C107="","",IFERROR(IF(F107="Terminée",MAX(0,J107-H107),MAX(0,TODAY()-H107)),0))</f>
        <v/>
      </c>
      <c r="S107" s="21">
        <f>IF(C107="","",IFERROR(IF(TODAY()&lt;G107,0,IF(TODAY()&gt;=H107,1,(TODAY()-G107+1)/(H107-G107+1))),0))</f>
        <v/>
      </c>
      <c r="T107" s="21">
        <f>IF(C107="","",IFERROR(K107-S107,0))</f>
        <v/>
      </c>
      <c r="U107" s="7">
        <f>IF(C107="","",IFERROR(IF(F107="Annulée","Annulée",IF(F107="Terminée",IF(R107&gt;0,"Terminée en retard","Terminée"),IF(R107&gt;0,"En retard",IF(Q107&lt;='Paramètres'!$E$5,"À surveiller","Conforme")))),"À vérifier"))</f>
        <v/>
      </c>
      <c r="V107" s="7">
        <f>IF(C107="","",IFERROR(IF(OR(C107="",D107="",F107="",G107="",H107=""),"Information manquante",IF(H107&lt;G107,"Dates à corriger",IF(AND(F107="Terminée",J107=""),"Fin réelle manquante",IF(AND(F107&lt;&gt;"Terminée",J107&lt;&gt;""),"Statut à corriger",IF(K107&gt;1,"Avancement invalide","OK"))))),"À vérifier"))</f>
        <v/>
      </c>
      <c r="W107" s="23">
        <f>IF(C107="","",IFERROR(IF(AND(W$7&lt;=$H107,W$7+6&gt;=$G107),1,""),""))</f>
        <v/>
      </c>
      <c r="X107" s="23">
        <f>IF(C107="","",IFERROR(IF(AND(X$7&lt;=$H107,X$7+6&gt;=$G107),1,""),""))</f>
        <v/>
      </c>
      <c r="Y107" s="23">
        <f>IF(C107="","",IFERROR(IF(AND(Y$7&lt;=$H107,Y$7+6&gt;=$G107),1,""),""))</f>
        <v/>
      </c>
      <c r="Z107" s="23">
        <f>IF(C107="","",IFERROR(IF(AND(Z$7&lt;=$H107,Z$7+6&gt;=$G107),1,""),""))</f>
        <v/>
      </c>
      <c r="AA107" s="23">
        <f>IF(C107="","",IFERROR(IF(AND(AA$7&lt;=$H107,AA$7+6&gt;=$G107),1,""),""))</f>
        <v/>
      </c>
      <c r="AB107" s="23">
        <f>IF(C107="","",IFERROR(IF(AND(AB$7&lt;=$H107,AB$7+6&gt;=$G107),1,""),""))</f>
        <v/>
      </c>
      <c r="AC107" s="23">
        <f>IF(C107="","",IFERROR(IF(AND(AC$7&lt;=$H107,AC$7+6&gt;=$G107),1,""),""))</f>
        <v/>
      </c>
      <c r="AD107" s="23">
        <f>IF(C107="","",IFERROR(IF(AND(AD$7&lt;=$H107,AD$7+6&gt;=$G107),1,""),""))</f>
        <v/>
      </c>
      <c r="AE107" s="23">
        <f>IF(C107="","",IFERROR(IF(AND(AE$7&lt;=$H107,AE$7+6&gt;=$G107),1,""),""))</f>
        <v/>
      </c>
      <c r="AF107" s="23">
        <f>IF(C107="","",IFERROR(IF(AND(AF$7&lt;=$H107,AF$7+6&gt;=$G107),1,""),""))</f>
        <v/>
      </c>
    </row>
  </sheetData>
  <mergeCells count="1">
    <mergeCell ref="A1:AF1"/>
  </mergeCells>
  <conditionalFormatting sqref="F8:F107">
    <cfRule type="expression" priority="1" dxfId="0">
      <formula>$F8="Non commencée"</formula>
    </cfRule>
    <cfRule type="expression" priority="2" dxfId="1">
      <formula>$F8="En cours"</formula>
    </cfRule>
    <cfRule type="expression" priority="3" dxfId="2">
      <formula>$F8="En attente"</formula>
    </cfRule>
    <cfRule type="expression" priority="4" dxfId="3">
      <formula>$F8="Terminée"</formula>
    </cfRule>
    <cfRule type="expression" priority="5" dxfId="4">
      <formula>$F8="Annulée"</formula>
    </cfRule>
  </conditionalFormatting>
  <conditionalFormatting sqref="E8:E107">
    <cfRule type="expression" priority="6" dxfId="3">
      <formula>$E8="Faible"</formula>
    </cfRule>
    <cfRule type="expression" priority="7" dxfId="1">
      <formula>$E8="Normale"</formula>
    </cfRule>
    <cfRule type="expression" priority="8" dxfId="5">
      <formula>$E8="Élevée"</formula>
    </cfRule>
    <cfRule type="expression" priority="9" dxfId="6">
      <formula>$E8="Critique"</formula>
    </cfRule>
  </conditionalFormatting>
  <conditionalFormatting sqref="W8:AF107">
    <cfRule type="expression" priority="10" dxfId="7">
      <formula>AND(W8=1,$F8="Non commencée")</formula>
    </cfRule>
    <cfRule type="expression" priority="11" dxfId="8">
      <formula>AND(W8=1,$F8="En cours")</formula>
    </cfRule>
    <cfRule type="expression" priority="12" dxfId="9">
      <formula>AND(W8=1,$F8="En attente")</formula>
    </cfRule>
    <cfRule type="expression" priority="13" dxfId="10">
      <formula>AND(W8=1,$F8="Terminée")</formula>
    </cfRule>
    <cfRule type="expression" priority="14" dxfId="4">
      <formula>AND(W8=1,$F8="Annulée")</formula>
    </cfRule>
  </conditionalFormatting>
  <dataValidations count="7">
    <dataValidation sqref="A8:A107" showErrorMessage="1" showInputMessage="1" allowBlank="1" type="whole" operator="between">
      <formula1>1</formula1>
      <formula2>999</formula2>
    </dataValidation>
    <dataValidation sqref="D8:D107" showErrorMessage="1" showInputMessage="1" allowBlank="1" type="list">
      <formula1>'Paramètres'!$J$3:$J$8</formula1>
    </dataValidation>
    <dataValidation sqref="E8:E107" showErrorMessage="1" showInputMessage="1" allowBlank="1" type="list">
      <formula1>'Paramètres'!$I$3:$I$6</formula1>
    </dataValidation>
    <dataValidation sqref="F8:F107" showErrorMessage="1" showInputMessage="1" allowBlank="1" type="list">
      <formula1>'Paramètres'!$H$3:$H$7</formula1>
    </dataValidation>
    <dataValidation sqref="K8:K107" showErrorMessage="1" showInputMessage="1" allowBlank="1" type="decimal" operator="greaterThanOrEqual">
      <formula1>0</formula1>
    </dataValidation>
    <dataValidation sqref="L8:M107" showErrorMessage="1" showInputMessage="1" allowBlank="1" type="decimal" operator="greaterThanOrEqual">
      <formula1>0</formula1>
    </dataValidation>
    <dataValidation sqref="N8:O107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16" customWidth="1" min="3" max="3"/>
    <col width="16" customWidth="1" min="4" max="4"/>
    <col width="24" customWidth="1" min="5" max="5"/>
    <col width="38" customWidth="1" min="6" max="6"/>
    <col width="22" customWidth="1" min="7" max="7"/>
    <col width="12" customWidth="1" min="8" max="8"/>
    <col width="20" customWidth="1" min="10" max="10"/>
    <col width="18" customWidth="1" min="11" max="11"/>
    <col width="18" customWidth="1" min="12" max="12"/>
  </cols>
  <sheetData>
    <row r="1" ht="28" customHeight="1">
      <c r="A1" s="1" t="inlineStr">
        <is>
          <t>Tableau de bord du projet</t>
        </is>
      </c>
    </row>
    <row r="3">
      <c r="A3" s="24" t="inlineStr">
        <is>
          <t>Projet :</t>
        </is>
      </c>
      <c r="B3" s="25" t="inlineStr">
        <is>
          <t>Refonte du site Web de Atelier Nordik inc.</t>
        </is>
      </c>
      <c r="E3" s="24" t="inlineStr">
        <is>
          <t>Gestionnaire :</t>
        </is>
      </c>
      <c r="F3" s="25" t="inlineStr">
        <is>
          <t>Amélie Tremblay</t>
        </is>
      </c>
    </row>
    <row r="4">
      <c r="A4" s="24" t="inlineStr">
        <is>
          <t>Date de mise à jour :</t>
        </is>
      </c>
      <c r="B4" s="26" t="n">
        <v>46261</v>
      </c>
      <c r="E4" s="24" t="inlineStr">
        <is>
          <t>Budget autorisé :</t>
        </is>
      </c>
      <c r="F4" s="27" t="n">
        <v>18500</v>
      </c>
    </row>
    <row r="6" ht="25" customHeight="1">
      <c r="A6" s="28" t="inlineStr">
        <is>
          <t>Nombre total de tâches</t>
        </is>
      </c>
      <c r="B6" s="29" t="n"/>
      <c r="C6" s="28" t="inlineStr">
        <is>
          <t>Tâches terminées</t>
        </is>
      </c>
      <c r="D6" s="29" t="n"/>
      <c r="E6" s="28" t="inlineStr">
        <is>
          <t>Tâches en retard</t>
        </is>
      </c>
      <c r="F6" s="29" t="n"/>
      <c r="G6" s="28" t="inlineStr">
        <is>
          <t>Tâches à surveiller</t>
        </is>
      </c>
      <c r="H6" s="29" t="n"/>
    </row>
    <row r="7" ht="25" customHeight="1">
      <c r="A7" s="30">
        <f>COUNTA('Échéancier'!C8:C107)</f>
        <v/>
      </c>
      <c r="B7" s="29" t="n"/>
      <c r="C7" s="30">
        <f>COUNTIF('Échéancier'!F8:F107,"Terminée")</f>
        <v/>
      </c>
      <c r="D7" s="29" t="n"/>
      <c r="E7" s="30">
        <f>COUNTIF('Échéancier'!U8:U107,"En retard")+COUNTIF('Échéancier'!U8:U107,"Terminée en retard")</f>
        <v/>
      </c>
      <c r="F7" s="29" t="n"/>
      <c r="G7" s="30">
        <f>COUNTIF('Échéancier'!U8:U107,"À surveiller")</f>
        <v/>
      </c>
      <c r="H7" s="29" t="n"/>
    </row>
    <row r="8" ht="25" customHeight="1">
      <c r="A8" s="29" t="n"/>
      <c r="B8" s="29" t="n"/>
      <c r="C8" s="29" t="n"/>
      <c r="D8" s="29" t="n"/>
      <c r="E8" s="29" t="n"/>
      <c r="F8" s="29" t="n"/>
      <c r="G8" s="29" t="n"/>
      <c r="H8" s="29" t="n"/>
    </row>
    <row r="9" ht="25" customHeight="1"/>
    <row r="10" ht="25" customHeight="1">
      <c r="A10" s="28" t="inlineStr">
        <is>
          <t>Avancement global</t>
        </is>
      </c>
      <c r="B10" s="29" t="n"/>
      <c r="C10" s="28" t="inlineStr">
        <is>
          <t>Heures réelles</t>
        </is>
      </c>
      <c r="D10" s="29" t="n"/>
      <c r="E10" s="28" t="inlineStr">
        <is>
          <t>Coûts réels</t>
        </is>
      </c>
      <c r="F10" s="29" t="n"/>
      <c r="G10" s="28" t="inlineStr">
        <is>
          <t>Écart de coût</t>
        </is>
      </c>
      <c r="H10" s="29" t="n"/>
    </row>
    <row r="11" ht="25" customHeight="1">
      <c r="A11" s="31">
        <f>IFERROR(SUMPRODUCT('Échéancier'!K8:K107,'Échéancier'!L8:L107)/SUM('Échéancier'!L8:L107),0)</f>
        <v/>
      </c>
      <c r="B11" s="29" t="n"/>
      <c r="C11" s="32">
        <f>SUM('Échéancier'!M8:M107)</f>
        <v/>
      </c>
      <c r="D11" s="29" t="n"/>
      <c r="E11" s="33">
        <f>SUM('Échéancier'!O8:O107)</f>
        <v/>
      </c>
      <c r="F11" s="29" t="n"/>
      <c r="G11" s="33">
        <f>IFERROR(SUM('Échéancier'!O8:O107)-SUM('Échéancier'!N8:N107),0)</f>
        <v/>
      </c>
      <c r="H11" s="29" t="n"/>
    </row>
    <row r="12" ht="25" customHeight="1">
      <c r="A12" s="29" t="n"/>
      <c r="B12" s="29" t="n"/>
      <c r="C12" s="29" t="n"/>
      <c r="D12" s="29" t="n"/>
      <c r="E12" s="29" t="n"/>
      <c r="F12" s="29" t="n"/>
      <c r="G12" s="29" t="n"/>
      <c r="H12" s="29" t="n"/>
    </row>
    <row r="13">
      <c r="A13" s="34" t="inlineStr">
        <is>
          <t>Indicateurs complémentaires</t>
        </is>
      </c>
      <c r="F13" s="34" t="inlineStr">
        <is>
          <t>Contrôles de cohérence</t>
        </is>
      </c>
    </row>
    <row r="14">
      <c r="A14" s="35" t="inlineStr">
        <is>
          <t>Coût budgété des tâches</t>
        </is>
      </c>
      <c r="B14" s="36">
        <f>SUM('Échéancier'!N8:N107)</f>
        <v/>
      </c>
      <c r="F14" s="35" t="inlineStr">
        <is>
          <t>Tâches avec information manquante ou invalide</t>
        </is>
      </c>
      <c r="G14" s="37">
        <f>COUNTIF('Échéancier'!V8:V107,"&lt;&gt;OK")</f>
        <v/>
      </c>
    </row>
    <row r="15">
      <c r="A15" s="35" t="inlineStr">
        <is>
          <t>Écart au budget autorisé</t>
        </is>
      </c>
      <c r="B15" s="36">
        <f>IFERROR(SUM('Échéancier'!O8:O107)-'Paramètres'!$B$8,0)</f>
        <v/>
      </c>
      <c r="F15" s="35" t="inlineStr">
        <is>
          <t>Tâches terminées sans fin réelle</t>
        </is>
      </c>
      <c r="G15" s="37">
        <f>COUNTIFS('Échéancier'!F8:F107,"Terminée",'Échéancier'!J8:J107,"")</f>
        <v/>
      </c>
    </row>
    <row r="16">
      <c r="A16" s="35" t="inlineStr">
        <is>
          <t>Utilisation du budget autorisé</t>
        </is>
      </c>
      <c r="B16" s="38">
        <f>IFERROR(SUM('Échéancier'!O8:O107)/'Paramètres'!$B$8,0)</f>
        <v/>
      </c>
      <c r="F16" s="35" t="inlineStr">
        <is>
          <t>Tâches dont la fin prévue précède le début prévu</t>
        </is>
      </c>
      <c r="G16" s="37">
        <f>COUNTIF('Échéancier'!V8:V107,"Dates à corriger")</f>
        <v/>
      </c>
      <c r="J16" s="34" t="inlineStr">
        <is>
          <t>Statut</t>
        </is>
      </c>
      <c r="K16" s="34" t="inlineStr">
        <is>
          <t>Nombre de tâches</t>
        </is>
      </c>
    </row>
    <row r="17">
      <c r="A17" s="35" t="inlineStr">
        <is>
          <t>Heures budgétées des tâches</t>
        </is>
      </c>
      <c r="B17" s="39">
        <f>SUM('Échéancier'!L8:L107)</f>
        <v/>
      </c>
      <c r="F17" s="35" t="inlineStr">
        <is>
          <t>Coût réel saisi sans heures réelles</t>
        </is>
      </c>
      <c r="G17" s="37">
        <f>COUNTIFS('Échéancier'!O8:O107,"&gt;0",'Échéancier'!M8:M107,0)</f>
        <v/>
      </c>
      <c r="J17" s="40" t="inlineStr">
        <is>
          <t>Non commencée</t>
        </is>
      </c>
      <c r="K17" s="40">
        <f>COUNTIF('Échéancier'!F8:F107,J17)</f>
        <v/>
      </c>
    </row>
    <row r="18">
      <c r="A18" s="35" t="inlineStr">
        <is>
          <t>Utilisation des heures</t>
        </is>
      </c>
      <c r="B18" s="38">
        <f>IFERROR(SUM('Échéancier'!M8:M107)/SUM('Échéancier'!L8:L107),0)</f>
        <v/>
      </c>
      <c r="F18" s="35" t="inlineStr">
        <is>
          <t>Statut général des contrôles</t>
        </is>
      </c>
      <c r="G18" s="37">
        <f>IFERROR(IF(SUM(G14:G17)=0,"Contrôles réussis","Vérification requise"),"Vérification requise")</f>
        <v/>
      </c>
      <c r="J18" s="40" t="inlineStr">
        <is>
          <t>En cours</t>
        </is>
      </c>
      <c r="K18" s="40">
        <f>COUNTIF('Échéancier'!F8:F107,J18)</f>
        <v/>
      </c>
    </row>
    <row r="19">
      <c r="J19" s="40" t="inlineStr">
        <is>
          <t>En attente</t>
        </is>
      </c>
      <c r="K19" s="40">
        <f>COUNTIF('Échéancier'!F8:F107,J19)</f>
        <v/>
      </c>
    </row>
    <row r="20">
      <c r="A20" s="34" t="inlineStr">
        <is>
          <t>Alertes de gestion</t>
        </is>
      </c>
      <c r="J20" s="40" t="inlineStr">
        <is>
          <t>Terminée</t>
        </is>
      </c>
      <c r="K20" s="40">
        <f>COUNTIF('Échéancier'!F8:F107,J20)</f>
        <v/>
      </c>
    </row>
    <row r="21">
      <c r="A21" s="35" t="inlineStr">
        <is>
          <t>Situation de l’échéancier</t>
        </is>
      </c>
      <c r="B21" s="41">
        <f>IFERROR(IF(COUNTIF('Échéancier'!U8:U107,"En retard")+COUNTIF('Échéancier'!U8:U107,"Terminée en retard")&gt;0,"Des tâches présentent un retard.","Aucun retard détecté."),"À vérifier")</f>
        <v/>
      </c>
      <c r="K21">
        <f>""</f>
        <v/>
      </c>
      <c r="L21">
        <f>""</f>
        <v/>
      </c>
    </row>
    <row r="22">
      <c r="A22" s="35" t="inlineStr">
        <is>
          <t>Situation budgétaire</t>
        </is>
      </c>
      <c r="B22" s="41">
        <f>IFERROR(IF(SUM('Échéancier'!O8:O107)/'Paramètres'!$B$8&gt;='Paramètres'!$B$10,"Le seuil d’alerte budgétaire est atteint.","Le budget demeure sous le seuil d’alerte."),"À vérifier")</f>
        <v/>
      </c>
      <c r="K22">
        <f>""</f>
        <v/>
      </c>
      <c r="L22">
        <f>""</f>
        <v/>
      </c>
    </row>
    <row r="23">
      <c r="A23" s="35" t="inlineStr">
        <is>
          <t>Avancement du projet</t>
        </is>
      </c>
      <c r="B23" s="41">
        <f>IFERROR(IF(B11&lt;AVERAGE('Échéancier'!S8:S107),"L’avancement réel est inférieur à l’avancement prévu.","L’avancement réel est conforme ou supérieur à l’avancement prévu."),"À vérifier")</f>
        <v/>
      </c>
      <c r="K23">
        <f>""</f>
        <v/>
      </c>
      <c r="L23">
        <f>""</f>
        <v/>
      </c>
    </row>
    <row r="24">
      <c r="A24" s="35" t="inlineStr">
        <is>
          <t>Prochaine échéance</t>
        </is>
      </c>
      <c r="B24" s="42">
        <f>IFERROR(MINIFS('Échéancier'!H8:H107,'Échéancier'!H8:H107,"&gt;="&amp;TODAY(),'Échéancier'!F8:F107,"&lt;&gt;Terminée",'Échéancier'!F8:F107,"&lt;&gt;Annulée"),"Aucune échéance à venir")</f>
        <v/>
      </c>
      <c r="K24">
        <f>""</f>
        <v/>
      </c>
      <c r="L24">
        <f>""</f>
        <v/>
      </c>
    </row>
    <row r="25">
      <c r="B25">
        <f>""</f>
        <v/>
      </c>
      <c r="G25">
        <f>""</f>
        <v/>
      </c>
      <c r="K25">
        <f>""</f>
        <v/>
      </c>
      <c r="L25">
        <f>""</f>
        <v/>
      </c>
    </row>
    <row r="26">
      <c r="B26">
        <f>""</f>
        <v/>
      </c>
      <c r="G26">
        <f>""</f>
        <v/>
      </c>
      <c r="K26">
        <f>""</f>
        <v/>
      </c>
      <c r="L26">
        <f>""</f>
        <v/>
      </c>
    </row>
    <row r="27">
      <c r="B27">
        <f>""</f>
        <v/>
      </c>
      <c r="G27">
        <f>""</f>
        <v/>
      </c>
      <c r="K27">
        <f>""</f>
        <v/>
      </c>
      <c r="L27">
        <f>""</f>
        <v/>
      </c>
    </row>
    <row r="28">
      <c r="B28">
        <f>""</f>
        <v/>
      </c>
      <c r="G28">
        <f>""</f>
        <v/>
      </c>
      <c r="K28">
        <f>""</f>
        <v/>
      </c>
      <c r="L28">
        <f>""</f>
        <v/>
      </c>
    </row>
    <row r="29">
      <c r="B29">
        <f>""</f>
        <v/>
      </c>
      <c r="G29">
        <f>""</f>
        <v/>
      </c>
      <c r="K29">
        <f>""</f>
        <v/>
      </c>
      <c r="L29">
        <f>""</f>
        <v/>
      </c>
    </row>
    <row r="30">
      <c r="B30">
        <f>""</f>
        <v/>
      </c>
      <c r="G30">
        <f>""</f>
        <v/>
      </c>
      <c r="K30">
        <f>""</f>
        <v/>
      </c>
      <c r="L30">
        <f>""</f>
        <v/>
      </c>
    </row>
    <row r="31">
      <c r="B31">
        <f>""</f>
        <v/>
      </c>
      <c r="G31">
        <f>""</f>
        <v/>
      </c>
      <c r="K31">
        <f>""</f>
        <v/>
      </c>
      <c r="L31">
        <f>""</f>
        <v/>
      </c>
    </row>
    <row r="32">
      <c r="B32">
        <f>""</f>
        <v/>
      </c>
      <c r="G32">
        <f>""</f>
        <v/>
      </c>
      <c r="J32" s="34" t="inlineStr">
        <is>
          <t>Phase</t>
        </is>
      </c>
      <c r="K32" s="34">
        <f>""</f>
        <v/>
      </c>
      <c r="L32" s="34">
        <f>""</f>
        <v/>
      </c>
    </row>
    <row r="33">
      <c r="B33">
        <f>""</f>
        <v/>
      </c>
      <c r="G33">
        <f>""</f>
        <v/>
      </c>
      <c r="J33" s="40" t="inlineStr">
        <is>
          <t>Planification</t>
        </is>
      </c>
      <c r="K33" s="43">
        <f>""</f>
        <v/>
      </c>
      <c r="L33" s="43">
        <f>""</f>
        <v/>
      </c>
    </row>
    <row r="34">
      <c r="B34">
        <f>""</f>
        <v/>
      </c>
      <c r="G34">
        <f>""</f>
        <v/>
      </c>
      <c r="J34" s="40" t="inlineStr">
        <is>
          <t>Conception</t>
        </is>
      </c>
      <c r="K34" s="43">
        <f>""</f>
        <v/>
      </c>
      <c r="L34" s="43">
        <f>""</f>
        <v/>
      </c>
    </row>
    <row r="35">
      <c r="B35">
        <f>""</f>
        <v/>
      </c>
      <c r="G35">
        <f>""</f>
        <v/>
      </c>
      <c r="J35" s="40" t="inlineStr">
        <is>
          <t>Contenu</t>
        </is>
      </c>
      <c r="K35" s="43">
        <f>""</f>
        <v/>
      </c>
      <c r="L35" s="43">
        <f>""</f>
        <v/>
      </c>
    </row>
    <row r="36">
      <c r="B36">
        <f>""</f>
        <v/>
      </c>
      <c r="G36">
        <f>""</f>
        <v/>
      </c>
      <c r="J36" s="40" t="inlineStr">
        <is>
          <t>Développement</t>
        </is>
      </c>
      <c r="K36" s="43">
        <f>""</f>
        <v/>
      </c>
      <c r="L36" s="43">
        <f>""</f>
        <v/>
      </c>
    </row>
    <row r="37">
      <c r="B37">
        <f>""</f>
        <v/>
      </c>
      <c r="G37">
        <f>""</f>
        <v/>
      </c>
      <c r="J37" s="40" t="inlineStr">
        <is>
          <t>Validation</t>
        </is>
      </c>
      <c r="K37" s="43">
        <f>""</f>
        <v/>
      </c>
      <c r="L37" s="43">
        <f>""</f>
        <v/>
      </c>
    </row>
    <row r="38">
      <c r="B38">
        <f>""</f>
        <v/>
      </c>
      <c r="G38">
        <f>""</f>
        <v/>
      </c>
      <c r="J38" s="40" t="inlineStr">
        <is>
          <t>Livraison</t>
        </is>
      </c>
      <c r="K38" s="43">
        <f>""</f>
        <v/>
      </c>
      <c r="L38" s="43">
        <f>""</f>
        <v/>
      </c>
    </row>
    <row r="39">
      <c r="B39">
        <f>""</f>
        <v/>
      </c>
      <c r="G39">
        <f>""</f>
        <v/>
      </c>
      <c r="K39">
        <f>""</f>
        <v/>
      </c>
      <c r="L39">
        <f>""</f>
        <v/>
      </c>
    </row>
    <row r="40">
      <c r="B40">
        <f>""</f>
        <v/>
      </c>
      <c r="G40">
        <f>""</f>
        <v/>
      </c>
      <c r="K40">
        <f>""</f>
        <v/>
      </c>
      <c r="L40">
        <f>""</f>
        <v/>
      </c>
    </row>
    <row r="41">
      <c r="B41">
        <f>""</f>
        <v/>
      </c>
      <c r="G41">
        <f>""</f>
        <v/>
      </c>
      <c r="K41">
        <f>""</f>
        <v/>
      </c>
      <c r="L41">
        <f>""</f>
        <v/>
      </c>
    </row>
    <row r="42">
      <c r="B42">
        <f>""</f>
        <v/>
      </c>
      <c r="G42">
        <f>""</f>
        <v/>
      </c>
      <c r="K42">
        <f>""</f>
        <v/>
      </c>
      <c r="L42">
        <f>""</f>
        <v/>
      </c>
    </row>
    <row r="43">
      <c r="B43">
        <f>""</f>
        <v/>
      </c>
      <c r="G43">
        <f>""</f>
        <v/>
      </c>
      <c r="K43">
        <f>""</f>
        <v/>
      </c>
      <c r="L43">
        <f>""</f>
        <v/>
      </c>
    </row>
    <row r="44">
      <c r="B44">
        <f>""</f>
        <v/>
      </c>
      <c r="G44">
        <f>""</f>
        <v/>
      </c>
      <c r="K44">
        <f>""</f>
        <v/>
      </c>
      <c r="L44">
        <f>""</f>
        <v/>
      </c>
    </row>
    <row r="45">
      <c r="B45">
        <f>""</f>
        <v/>
      </c>
      <c r="G45">
        <f>""</f>
        <v/>
      </c>
      <c r="K45">
        <f>""</f>
        <v/>
      </c>
      <c r="L45">
        <f>""</f>
        <v/>
      </c>
    </row>
    <row r="46">
      <c r="B46">
        <f>""</f>
        <v/>
      </c>
      <c r="G46">
        <f>""</f>
        <v/>
      </c>
      <c r="K46">
        <f>""</f>
        <v/>
      </c>
      <c r="L46">
        <f>""</f>
        <v/>
      </c>
    </row>
    <row r="47">
      <c r="B47">
        <f>""</f>
        <v/>
      </c>
      <c r="G47">
        <f>""</f>
        <v/>
      </c>
      <c r="K47">
        <f>""</f>
        <v/>
      </c>
      <c r="L47">
        <f>""</f>
        <v/>
      </c>
    </row>
    <row r="48">
      <c r="B48">
        <f>""</f>
        <v/>
      </c>
      <c r="G48">
        <f>""</f>
        <v/>
      </c>
      <c r="K48">
        <f>""</f>
        <v/>
      </c>
      <c r="L48">
        <f>""</f>
        <v/>
      </c>
    </row>
    <row r="49">
      <c r="B49">
        <f>""</f>
        <v/>
      </c>
      <c r="G49">
        <f>""</f>
        <v/>
      </c>
      <c r="K49">
        <f>""</f>
        <v/>
      </c>
      <c r="L49">
        <f>""</f>
        <v/>
      </c>
    </row>
    <row r="50">
      <c r="B50">
        <f>""</f>
        <v/>
      </c>
      <c r="G50">
        <f>""</f>
        <v/>
      </c>
      <c r="K50">
        <f>""</f>
        <v/>
      </c>
      <c r="L50">
        <f>""</f>
        <v/>
      </c>
    </row>
    <row r="51">
      <c r="B51">
        <f>""</f>
        <v/>
      </c>
      <c r="G51">
        <f>""</f>
        <v/>
      </c>
      <c r="K51">
        <f>""</f>
        <v/>
      </c>
      <c r="L51">
        <f>""</f>
        <v/>
      </c>
    </row>
    <row r="52">
      <c r="B52">
        <f>""</f>
        <v/>
      </c>
      <c r="G52">
        <f>""</f>
        <v/>
      </c>
      <c r="K52">
        <f>""</f>
        <v/>
      </c>
      <c r="L52">
        <f>""</f>
        <v/>
      </c>
    </row>
    <row r="53">
      <c r="B53">
        <f>""</f>
        <v/>
      </c>
      <c r="G53">
        <f>""</f>
        <v/>
      </c>
      <c r="K53">
        <f>""</f>
        <v/>
      </c>
      <c r="L53">
        <f>""</f>
        <v/>
      </c>
    </row>
    <row r="54">
      <c r="B54">
        <f>""</f>
        <v/>
      </c>
      <c r="G54">
        <f>""</f>
        <v/>
      </c>
      <c r="K54">
        <f>""</f>
        <v/>
      </c>
      <c r="L54">
        <f>""</f>
        <v/>
      </c>
    </row>
    <row r="55">
      <c r="B55">
        <f>""</f>
        <v/>
      </c>
      <c r="G55">
        <f>""</f>
        <v/>
      </c>
      <c r="K55">
        <f>""</f>
        <v/>
      </c>
      <c r="L55">
        <f>""</f>
        <v/>
      </c>
    </row>
    <row r="56">
      <c r="B56">
        <f>""</f>
        <v/>
      </c>
      <c r="G56">
        <f>""</f>
        <v/>
      </c>
      <c r="K56">
        <f>""</f>
        <v/>
      </c>
      <c r="L56">
        <f>""</f>
        <v/>
      </c>
    </row>
    <row r="57">
      <c r="B57">
        <f>""</f>
        <v/>
      </c>
      <c r="G57">
        <f>""</f>
        <v/>
      </c>
      <c r="K57">
        <f>""</f>
        <v/>
      </c>
      <c r="L57">
        <f>""</f>
        <v/>
      </c>
    </row>
    <row r="58">
      <c r="B58">
        <f>""</f>
        <v/>
      </c>
      <c r="G58">
        <f>""</f>
        <v/>
      </c>
      <c r="K58">
        <f>""</f>
        <v/>
      </c>
      <c r="L58">
        <f>""</f>
        <v/>
      </c>
    </row>
    <row r="59">
      <c r="B59">
        <f>""</f>
        <v/>
      </c>
      <c r="G59">
        <f>""</f>
        <v/>
      </c>
      <c r="K59">
        <f>""</f>
        <v/>
      </c>
      <c r="L59">
        <f>""</f>
        <v/>
      </c>
    </row>
    <row r="60">
      <c r="B60">
        <f>""</f>
        <v/>
      </c>
      <c r="G60">
        <f>""</f>
        <v/>
      </c>
      <c r="K60">
        <f>""</f>
        <v/>
      </c>
      <c r="L60">
        <f>""</f>
        <v/>
      </c>
    </row>
    <row r="61">
      <c r="B61">
        <f>""</f>
        <v/>
      </c>
      <c r="G61">
        <f>""</f>
        <v/>
      </c>
      <c r="K61">
        <f>""</f>
        <v/>
      </c>
      <c r="L61">
        <f>""</f>
        <v/>
      </c>
    </row>
    <row r="62">
      <c r="B62">
        <f>""</f>
        <v/>
      </c>
      <c r="G62">
        <f>""</f>
        <v/>
      </c>
      <c r="K62">
        <f>""</f>
        <v/>
      </c>
      <c r="L62">
        <f>""</f>
        <v/>
      </c>
    </row>
    <row r="63">
      <c r="B63">
        <f>""</f>
        <v/>
      </c>
      <c r="G63">
        <f>""</f>
        <v/>
      </c>
      <c r="K63">
        <f>""</f>
        <v/>
      </c>
      <c r="L63">
        <f>""</f>
        <v/>
      </c>
    </row>
    <row r="64">
      <c r="B64">
        <f>""</f>
        <v/>
      </c>
      <c r="G64">
        <f>""</f>
        <v/>
      </c>
      <c r="K64">
        <f>""</f>
        <v/>
      </c>
      <c r="L64">
        <f>""</f>
        <v/>
      </c>
    </row>
    <row r="65">
      <c r="B65">
        <f>""</f>
        <v/>
      </c>
      <c r="G65">
        <f>""</f>
        <v/>
      </c>
      <c r="K65">
        <f>""</f>
        <v/>
      </c>
      <c r="L65">
        <f>""</f>
        <v/>
      </c>
    </row>
    <row r="66">
      <c r="B66">
        <f>""</f>
        <v/>
      </c>
      <c r="G66">
        <f>""</f>
        <v/>
      </c>
      <c r="K66">
        <f>""</f>
        <v/>
      </c>
      <c r="L66">
        <f>""</f>
        <v/>
      </c>
    </row>
    <row r="67">
      <c r="B67">
        <f>""</f>
        <v/>
      </c>
      <c r="G67">
        <f>""</f>
        <v/>
      </c>
      <c r="K67">
        <f>""</f>
        <v/>
      </c>
      <c r="L67">
        <f>""</f>
        <v/>
      </c>
    </row>
    <row r="68">
      <c r="B68">
        <f>""</f>
        <v/>
      </c>
      <c r="G68">
        <f>""</f>
        <v/>
      </c>
      <c r="K68">
        <f>""</f>
        <v/>
      </c>
      <c r="L68">
        <f>""</f>
        <v/>
      </c>
    </row>
    <row r="69">
      <c r="B69">
        <f>""</f>
        <v/>
      </c>
      <c r="G69">
        <f>""</f>
        <v/>
      </c>
      <c r="K69">
        <f>""</f>
        <v/>
      </c>
      <c r="L69">
        <f>""</f>
        <v/>
      </c>
    </row>
    <row r="70">
      <c r="B70">
        <f>""</f>
        <v/>
      </c>
      <c r="G70">
        <f>""</f>
        <v/>
      </c>
      <c r="K70">
        <f>""</f>
        <v/>
      </c>
      <c r="L70">
        <f>""</f>
        <v/>
      </c>
    </row>
    <row r="71">
      <c r="B71">
        <f>""</f>
        <v/>
      </c>
      <c r="G71">
        <f>""</f>
        <v/>
      </c>
      <c r="K71">
        <f>""</f>
        <v/>
      </c>
      <c r="L71">
        <f>""</f>
        <v/>
      </c>
    </row>
    <row r="72">
      <c r="B72">
        <f>""</f>
        <v/>
      </c>
      <c r="G72">
        <f>""</f>
        <v/>
      </c>
      <c r="K72">
        <f>""</f>
        <v/>
      </c>
      <c r="L72">
        <f>""</f>
        <v/>
      </c>
    </row>
    <row r="73">
      <c r="B73">
        <f>""</f>
        <v/>
      </c>
      <c r="G73">
        <f>""</f>
        <v/>
      </c>
      <c r="K73">
        <f>""</f>
        <v/>
      </c>
      <c r="L73">
        <f>""</f>
        <v/>
      </c>
    </row>
    <row r="74">
      <c r="B74">
        <f>""</f>
        <v/>
      </c>
      <c r="G74">
        <f>""</f>
        <v/>
      </c>
      <c r="K74">
        <f>""</f>
        <v/>
      </c>
      <c r="L74">
        <f>""</f>
        <v/>
      </c>
    </row>
    <row r="75">
      <c r="B75">
        <f>""</f>
        <v/>
      </c>
      <c r="G75">
        <f>""</f>
        <v/>
      </c>
      <c r="K75">
        <f>""</f>
        <v/>
      </c>
      <c r="L75">
        <f>""</f>
        <v/>
      </c>
    </row>
    <row r="76">
      <c r="B76">
        <f>""</f>
        <v/>
      </c>
      <c r="G76">
        <f>""</f>
        <v/>
      </c>
      <c r="K76">
        <f>""</f>
        <v/>
      </c>
      <c r="L76">
        <f>""</f>
        <v/>
      </c>
    </row>
    <row r="77">
      <c r="B77">
        <f>""</f>
        <v/>
      </c>
      <c r="G77">
        <f>""</f>
        <v/>
      </c>
      <c r="K77">
        <f>""</f>
        <v/>
      </c>
      <c r="L77">
        <f>""</f>
        <v/>
      </c>
    </row>
    <row r="78">
      <c r="B78">
        <f>""</f>
        <v/>
      </c>
      <c r="G78">
        <f>""</f>
        <v/>
      </c>
      <c r="K78">
        <f>""</f>
        <v/>
      </c>
      <c r="L78">
        <f>""</f>
        <v/>
      </c>
    </row>
    <row r="79">
      <c r="B79">
        <f>""</f>
        <v/>
      </c>
      <c r="G79">
        <f>""</f>
        <v/>
      </c>
      <c r="K79">
        <f>""</f>
        <v/>
      </c>
      <c r="L79">
        <f>""</f>
        <v/>
      </c>
    </row>
    <row r="80">
      <c r="B80">
        <f>""</f>
        <v/>
      </c>
      <c r="G80">
        <f>""</f>
        <v/>
      </c>
      <c r="K80">
        <f>""</f>
        <v/>
      </c>
      <c r="L80">
        <f>""</f>
        <v/>
      </c>
    </row>
    <row r="81">
      <c r="B81">
        <f>""</f>
        <v/>
      </c>
      <c r="G81">
        <f>""</f>
        <v/>
      </c>
      <c r="K81">
        <f>""</f>
        <v/>
      </c>
      <c r="L81">
        <f>""</f>
        <v/>
      </c>
    </row>
    <row r="82">
      <c r="B82">
        <f>""</f>
        <v/>
      </c>
      <c r="G82">
        <f>""</f>
        <v/>
      </c>
      <c r="K82">
        <f>""</f>
        <v/>
      </c>
      <c r="L82">
        <f>""</f>
        <v/>
      </c>
    </row>
    <row r="83">
      <c r="B83">
        <f>""</f>
        <v/>
      </c>
      <c r="G83">
        <f>""</f>
        <v/>
      </c>
      <c r="K83">
        <f>""</f>
        <v/>
      </c>
      <c r="L83">
        <f>""</f>
        <v/>
      </c>
    </row>
    <row r="84">
      <c r="B84">
        <f>""</f>
        <v/>
      </c>
      <c r="G84">
        <f>""</f>
        <v/>
      </c>
      <c r="K84">
        <f>""</f>
        <v/>
      </c>
      <c r="L84">
        <f>""</f>
        <v/>
      </c>
    </row>
    <row r="85">
      <c r="B85">
        <f>""</f>
        <v/>
      </c>
      <c r="G85">
        <f>""</f>
        <v/>
      </c>
      <c r="K85">
        <f>""</f>
        <v/>
      </c>
      <c r="L85">
        <f>""</f>
        <v/>
      </c>
    </row>
    <row r="86">
      <c r="B86">
        <f>""</f>
        <v/>
      </c>
      <c r="G86">
        <f>""</f>
        <v/>
      </c>
      <c r="K86">
        <f>""</f>
        <v/>
      </c>
      <c r="L86">
        <f>""</f>
        <v/>
      </c>
    </row>
    <row r="87">
      <c r="B87">
        <f>""</f>
        <v/>
      </c>
      <c r="G87">
        <f>""</f>
        <v/>
      </c>
      <c r="K87">
        <f>""</f>
        <v/>
      </c>
      <c r="L87">
        <f>""</f>
        <v/>
      </c>
    </row>
    <row r="88">
      <c r="B88">
        <f>""</f>
        <v/>
      </c>
      <c r="G88">
        <f>""</f>
        <v/>
      </c>
      <c r="K88">
        <f>""</f>
        <v/>
      </c>
      <c r="L88">
        <f>""</f>
        <v/>
      </c>
    </row>
    <row r="89">
      <c r="B89">
        <f>""</f>
        <v/>
      </c>
      <c r="G89">
        <f>""</f>
        <v/>
      </c>
      <c r="K89">
        <f>""</f>
        <v/>
      </c>
      <c r="L89">
        <f>""</f>
        <v/>
      </c>
    </row>
    <row r="90">
      <c r="B90">
        <f>""</f>
        <v/>
      </c>
      <c r="G90">
        <f>""</f>
        <v/>
      </c>
      <c r="K90">
        <f>""</f>
        <v/>
      </c>
      <c r="L90">
        <f>""</f>
        <v/>
      </c>
    </row>
    <row r="91">
      <c r="B91">
        <f>""</f>
        <v/>
      </c>
      <c r="G91">
        <f>""</f>
        <v/>
      </c>
      <c r="K91">
        <f>""</f>
        <v/>
      </c>
      <c r="L91">
        <f>""</f>
        <v/>
      </c>
    </row>
    <row r="92">
      <c r="B92">
        <f>""</f>
        <v/>
      </c>
      <c r="G92">
        <f>""</f>
        <v/>
      </c>
      <c r="K92">
        <f>""</f>
        <v/>
      </c>
      <c r="L92">
        <f>""</f>
        <v/>
      </c>
    </row>
    <row r="93">
      <c r="B93">
        <f>""</f>
        <v/>
      </c>
      <c r="G93">
        <f>""</f>
        <v/>
      </c>
      <c r="K93">
        <f>""</f>
        <v/>
      </c>
      <c r="L93">
        <f>""</f>
        <v/>
      </c>
    </row>
    <row r="94">
      <c r="B94">
        <f>""</f>
        <v/>
      </c>
      <c r="G94">
        <f>""</f>
        <v/>
      </c>
      <c r="K94">
        <f>""</f>
        <v/>
      </c>
      <c r="L94">
        <f>""</f>
        <v/>
      </c>
    </row>
    <row r="95">
      <c r="B95">
        <f>""</f>
        <v/>
      </c>
      <c r="G95">
        <f>""</f>
        <v/>
      </c>
      <c r="K95">
        <f>""</f>
        <v/>
      </c>
      <c r="L95">
        <f>""</f>
        <v/>
      </c>
    </row>
    <row r="96">
      <c r="B96">
        <f>""</f>
        <v/>
      </c>
      <c r="G96">
        <f>""</f>
        <v/>
      </c>
      <c r="K96">
        <f>""</f>
        <v/>
      </c>
      <c r="L96">
        <f>""</f>
        <v/>
      </c>
    </row>
    <row r="97">
      <c r="B97">
        <f>""</f>
        <v/>
      </c>
      <c r="G97">
        <f>""</f>
        <v/>
      </c>
      <c r="K97">
        <f>""</f>
        <v/>
      </c>
      <c r="L97">
        <f>""</f>
        <v/>
      </c>
    </row>
    <row r="98">
      <c r="B98">
        <f>""</f>
        <v/>
      </c>
      <c r="G98">
        <f>""</f>
        <v/>
      </c>
      <c r="K98">
        <f>""</f>
        <v/>
      </c>
      <c r="L98">
        <f>""</f>
        <v/>
      </c>
    </row>
    <row r="99">
      <c r="B99">
        <f>""</f>
        <v/>
      </c>
      <c r="G99">
        <f>""</f>
        <v/>
      </c>
      <c r="K99">
        <f>""</f>
        <v/>
      </c>
      <c r="L99">
        <f>""</f>
        <v/>
      </c>
    </row>
    <row r="100">
      <c r="B100">
        <f>""</f>
        <v/>
      </c>
      <c r="G100">
        <f>""</f>
        <v/>
      </c>
      <c r="K100">
        <f>""</f>
        <v/>
      </c>
      <c r="L100">
        <f>""</f>
        <v/>
      </c>
    </row>
    <row r="101">
      <c r="B101">
        <f>""</f>
        <v/>
      </c>
      <c r="G101">
        <f>""</f>
        <v/>
      </c>
      <c r="K101">
        <f>""</f>
        <v/>
      </c>
      <c r="L101">
        <f>""</f>
        <v/>
      </c>
    </row>
  </sheetData>
  <mergeCells count="1">
    <mergeCell ref="A1:H1"/>
  </mergeCells>
  <conditionalFormatting sqref="G14:G17">
    <cfRule type="cellIs" priority="1" operator="greaterThan" dxfId="6">
      <formula>0</formula>
    </cfRule>
  </conditionalFormatting>
  <conditionalFormatting sqref="B15">
    <cfRule type="cellIs" priority="2" operator="greaterThan" dxfId="6">
      <formula>0</formula>
    </cfRule>
  </conditionalFormatting>
  <conditionalFormatting sqref="B16">
    <cfRule type="cellIs" priority="3" operator="greaterThanOrEqual" dxfId="6">
      <formula>='Paramètres'!$B$10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2026-08-27T00:40:28Z</dcterms:created>
  <dcterms:modified xmlns:dcterms="http://purl.org/dc/terms/" xmlns:xsi="http://www.w3.org/2001/XMLSchema-instance" xsi:type="dcterms:W3CDTF">2026-08-27T00:40:28Z</dcterms:modified>
</cp:coreProperties>
</file>