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ableau de bord" sheetId="1" state="visible" r:id="rId1"/>
    <sheet xmlns:r="http://schemas.openxmlformats.org/officeDocument/2006/relationships" name="Employés" sheetId="2" state="visible" r:id="rId2"/>
    <sheet xmlns:r="http://schemas.openxmlformats.org/officeDocument/2006/relationships" name="Demandes de vacances" sheetId="3" state="visible" r:id="rId3"/>
    <sheet xmlns:r="http://schemas.openxmlformats.org/officeDocument/2006/relationships" name="Paramètres" sheetId="4" state="visible" r:id="rId4"/>
  </sheets>
  <definedNames/>
  <calcPr calcId="124519" fullCalcOnLoad="1" forceFullCalc="1"/>
</workbook>
</file>

<file path=xl/styles.xml><?xml version="1.0" encoding="utf-8"?>
<styleSheet xmlns="http://schemas.openxmlformats.org/spreadsheetml/2006/main">
  <numFmts count="2">
    <numFmt numFmtId="164" formatCode="yyyy-mm-dd"/>
    <numFmt numFmtId="165" formatCode="0.0"/>
  </numFmts>
  <fonts count="7">
    <font>
      <name val="Calibri"/>
      <family val="2"/>
      <color theme="1"/>
      <sz val="11"/>
      <scheme val="minor"/>
    </font>
    <font>
      <name val="Calibri"/>
      <b val="1"/>
      <color rgb="00FFFFFF"/>
      <sz val="16"/>
    </font>
    <font>
      <name val="Calibri"/>
      <color rgb="001F2933"/>
      <sz val="10"/>
    </font>
    <font>
      <name val="Calibri"/>
      <b val="1"/>
      <color rgb="001F2933"/>
      <sz val="10"/>
    </font>
    <font>
      <name val="Calibri"/>
      <b val="1"/>
      <color rgb="00FFFFFF"/>
      <sz val="11"/>
    </font>
    <font>
      <name val="Calibri"/>
      <b val="1"/>
      <color rgb="00FFFFFF"/>
      <sz val="10"/>
    </font>
    <font>
      <name val="Calibri"/>
      <b val="1"/>
      <color rgb="00004B87"/>
      <sz val="14"/>
    </font>
  </fonts>
  <fills count="7">
    <fill>
      <patternFill/>
    </fill>
    <fill>
      <patternFill patternType="gray125"/>
    </fill>
    <fill>
      <patternFill patternType="solid">
        <fgColor rgb="00004B87"/>
      </patternFill>
    </fill>
    <fill>
      <patternFill patternType="solid">
        <fgColor rgb="00F2F7FB"/>
      </patternFill>
    </fill>
    <fill>
      <patternFill patternType="solid">
        <fgColor rgb="00FFF4D6"/>
      </patternFill>
    </fill>
    <fill>
      <patternFill patternType="solid">
        <fgColor rgb="00E8F1F8"/>
      </patternFill>
    </fill>
    <fill>
      <patternFill patternType="solid">
        <fgColor rgb="002D6A9F"/>
      </patternFill>
    </fill>
  </fills>
  <borders count="2">
    <border>
      <left/>
      <right/>
      <top/>
      <bottom/>
      <diagonal/>
    </border>
    <border>
      <left style="thin">
        <color rgb="00C7D5E0"/>
      </left>
      <right style="thin">
        <color rgb="00C7D5E0"/>
      </right>
      <top style="thin">
        <color rgb="00C7D5E0"/>
      </top>
      <bottom style="thin">
        <color rgb="00C7D5E0"/>
      </bottom>
    </border>
  </borders>
  <cellStyleXfs count="1">
    <xf numFmtId="0" fontId="0" fillId="0" borderId="0"/>
  </cellStyleXfs>
  <cellXfs count="26">
    <xf numFmtId="0" fontId="0" fillId="0" borderId="0" pivotButton="0" quotePrefix="0" xfId="0"/>
    <xf numFmtId="0" fontId="1" fillId="2" borderId="1" applyAlignment="1" pivotButton="0" quotePrefix="0" xfId="0">
      <alignment horizontal="left" vertical="center"/>
    </xf>
    <xf numFmtId="0" fontId="3" fillId="0" borderId="0" pivotButton="0" quotePrefix="0" xfId="0"/>
    <xf numFmtId="1" fontId="3" fillId="5" borderId="0" pivotButton="0" quotePrefix="0" xfId="0"/>
    <xf numFmtId="164" fontId="3" fillId="5" borderId="0" pivotButton="0" quotePrefix="0" xfId="0"/>
    <xf numFmtId="0" fontId="2" fillId="0" borderId="0" applyAlignment="1" pivotButton="0" quotePrefix="0" xfId="0">
      <alignment horizontal="left" vertical="center" wrapText="1"/>
    </xf>
    <xf numFmtId="0" fontId="5" fillId="6" borderId="1" applyAlignment="1" pivotButton="0" quotePrefix="0" xfId="0">
      <alignment horizontal="left" vertical="center" wrapText="1"/>
    </xf>
    <xf numFmtId="1" fontId="6" fillId="5" borderId="1" applyAlignment="1" pivotButton="0" quotePrefix="0" xfId="0">
      <alignment horizontal="center" vertical="center"/>
    </xf>
    <xf numFmtId="165" fontId="6" fillId="5" borderId="1" applyAlignment="1" pivotButton="0" quotePrefix="0" xfId="0">
      <alignment horizontal="center" vertical="center"/>
    </xf>
    <xf numFmtId="0" fontId="4" fillId="2" borderId="1" applyAlignment="1" pivotButton="0" quotePrefix="0" xfId="0">
      <alignment horizontal="center" vertical="center"/>
    </xf>
    <xf numFmtId="0" fontId="0" fillId="0" borderId="1" applyAlignment="1" pivotButton="0" quotePrefix="0" xfId="0">
      <alignment horizontal="left" vertical="center"/>
    </xf>
    <xf numFmtId="165" fontId="0" fillId="0" borderId="1" applyAlignment="1" pivotButton="0" quotePrefix="0" xfId="0">
      <alignment horizontal="left" vertical="center"/>
    </xf>
    <xf numFmtId="0" fontId="5" fillId="6" borderId="0" applyAlignment="1" pivotButton="0" quotePrefix="0" xfId="0">
      <alignment horizontal="left" vertical="center"/>
    </xf>
    <xf numFmtId="164" fontId="0" fillId="0" borderId="1" applyAlignment="1" pivotButton="0" quotePrefix="0" xfId="0">
      <alignment horizontal="left" vertical="center"/>
    </xf>
    <xf numFmtId="0" fontId="5" fillId="6" borderId="1" pivotButton="0" quotePrefix="0" xfId="0"/>
    <xf numFmtId="1" fontId="0" fillId="0" borderId="1" applyAlignment="1" pivotButton="0" quotePrefix="0" xfId="0">
      <alignment horizontal="left" vertical="center"/>
    </xf>
    <xf numFmtId="0" fontId="0" fillId="4" borderId="1" applyAlignment="1" pivotButton="0" quotePrefix="0" xfId="0">
      <alignment horizontal="left" vertical="center"/>
    </xf>
    <xf numFmtId="164" fontId="0" fillId="4" borderId="1" applyAlignment="1" pivotButton="0" quotePrefix="0" xfId="0">
      <alignment horizontal="left" vertical="center"/>
    </xf>
    <xf numFmtId="165" fontId="0" fillId="4" borderId="1" applyAlignment="1" pivotButton="0" quotePrefix="0" xfId="0">
      <alignment horizontal="left" vertical="center"/>
    </xf>
    <xf numFmtId="0" fontId="3" fillId="3" borderId="1" applyAlignment="1" pivotButton="0" quotePrefix="0" xfId="0">
      <alignment horizontal="left" vertical="center" wrapText="1"/>
    </xf>
    <xf numFmtId="1" fontId="0" fillId="4" borderId="1" applyAlignment="1" pivotButton="0" quotePrefix="0" xfId="0">
      <alignment horizontal="left" vertical="center" wrapText="1"/>
    </xf>
    <xf numFmtId="0" fontId="0" fillId="3" borderId="1" applyAlignment="1" pivotButton="0" quotePrefix="0" xfId="0">
      <alignment horizontal="left" vertical="center" wrapText="1"/>
    </xf>
    <xf numFmtId="164" fontId="0" fillId="4" borderId="1" applyAlignment="1" pivotButton="0" quotePrefix="0" xfId="0">
      <alignment horizontal="left" vertical="center" wrapText="1"/>
    </xf>
    <xf numFmtId="0" fontId="0" fillId="4" borderId="1" pivotButton="0" quotePrefix="0" xfId="0"/>
    <xf numFmtId="164" fontId="0" fillId="4" borderId="1" pivotButton="0" quotePrefix="0" xfId="0"/>
    <xf numFmtId="0" fontId="0" fillId="5" borderId="1" applyAlignment="1" pivotButton="0" quotePrefix="0" xfId="0">
      <alignment horizontal="left" vertical="center" wrapText="1"/>
    </xf>
  </cellXfs>
  <cellStyles count="1">
    <cellStyle name="Normal" xfId="0" builtinId="0" hidden="0"/>
  </cellStyles>
  <dxfs count="7">
    <dxf>
      <font>
        <name val="Calibri"/>
        <b val="1"/>
        <color rgb="00147D64"/>
        <sz val="10"/>
      </font>
      <fill>
        <patternFill patternType="solid">
          <fgColor rgb="00D9EAD3"/>
        </patternFill>
      </fill>
    </dxf>
    <dxf>
      <font>
        <name val="Calibri"/>
        <b val="1"/>
        <color rgb="00C73939"/>
        <sz val="10"/>
      </font>
      <fill>
        <patternFill patternType="solid">
          <fgColor rgb="00F4CCCC"/>
        </patternFill>
      </fill>
    </dxf>
    <dxf>
      <fill>
        <patternFill patternType="solid">
          <fgColor rgb="00E8F1F8"/>
        </patternFill>
      </fill>
    </dxf>
    <dxf>
      <fill>
        <patternFill patternType="solid">
          <fgColor rgb="00FFF4D6"/>
        </patternFill>
      </fill>
    </dxf>
    <dxf>
      <font>
        <name val="Calibri"/>
        <b val="1"/>
        <color rgb="00FFFFFF"/>
        <sz val="10"/>
      </font>
      <fill>
        <patternFill patternType="solid">
          <fgColor rgb="00F4CCCC"/>
        </patternFill>
      </fill>
    </dxf>
    <dxf>
      <font>
        <name val="Calibri"/>
        <strike val="1"/>
        <color rgb="00808080"/>
        <sz val="10"/>
      </font>
    </dxf>
    <dxf>
      <fill>
        <patternFill patternType="solid">
          <fgColor rgb="00E7E6E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Solde de vacances disponible par employé</a:t>
            </a:r>
          </a:p>
        </rich>
      </tx>
    </title>
    <plotArea>
      <barChart>
        <barDir val="bar"/>
        <grouping val="clustered"/>
        <ser>
          <idx val="0"/>
          <order val="0"/>
          <tx>
            <strRef>
              <f>'Tableau de bord'!F13</f>
            </strRef>
          </tx>
          <spPr>
            <a:solidFill xmlns:a="http://schemas.openxmlformats.org/drawingml/2006/main">
              <a:srgbClr val="2D6A9F"/>
            </a:solidFill>
            <a:ln xmlns:a="http://schemas.openxmlformats.org/drawingml/2006/main">
              <a:solidFill>
                <a:srgbClr val="004B87"/>
              </a:solidFill>
              <a:prstDash val="solid"/>
            </a:ln>
          </spPr>
          <cat>
            <numRef>
              <f>'Tableau de bord'!$B$14:$B$19</f>
            </numRef>
          </cat>
          <val>
            <numRef>
              <f>'Tableau de bord'!$F$14:$F$19</f>
            </numRef>
          </val>
        </ser>
        <dLbls>
          <showVal val="1"/>
        </dLbls>
        <gapWidth val="150"/>
        <axId val="10"/>
        <axId val="100"/>
      </barChart>
      <catAx>
        <axId val="10"/>
        <scaling>
          <orientation val="minMax"/>
        </scaling>
        <axPos val="l"/>
        <title>
          <tx>
            <rich>
              <a:bodyPr xmlns:a="http://schemas.openxmlformats.org/drawingml/2006/main"/>
              <a:p xmlns:a="http://schemas.openxmlformats.org/drawingml/2006/main">
                <a:pPr>
                  <a:defRPr/>
                </a:pPr>
                <a:r>
                  <a:t>Jours</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Employés</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8</col>
      <colOff>0</colOff>
      <row>4</row>
      <rowOff>0</rowOff>
    </from>
    <ext cx="6120000" cy="30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ables/table1.xml><?xml version="1.0" encoding="utf-8"?>
<table xmlns="http://schemas.openxmlformats.org/spreadsheetml/2006/main" id="1" name="TblResumeEmployes" displayName="TblResumeEmployes" ref="A13:G113" headerRowCount="1">
  <autoFilter ref="A13:G113"/>
  <tableColumns count="7">
    <tableColumn id="1" name="No employé"/>
    <tableColumn id="2" name="Employé"/>
    <tableColumn id="3" name="Service"/>
    <tableColumn id="4" name="Banque annuelle"/>
    <tableColumn id="5" name="Jours approuvés"/>
    <tableColumn id="6" name="Solde disponible"/>
    <tableColumn id="7" name="Situation"/>
  </tableColumns>
  <tableStyleInfo name="TableStyleMedium2" showFirstColumn="0" showLastColumn="0" showRowStripes="1" showColumnStripes="0"/>
</table>
</file>

<file path=xl/tables/table2.xml><?xml version="1.0" encoding="utf-8"?>
<table xmlns="http://schemas.openxmlformats.org/spreadsheetml/2006/main" id="2" name="TblEmployes" displayName="TblEmployes" ref="A4:J104" headerRowCount="1">
  <autoFilter ref="A4:J104"/>
  <tableColumns count="10">
    <tableColumn id="1" name="No employé"/>
    <tableColumn id="2" name="Prénom et nom"/>
    <tableColumn id="3" name="Service"/>
    <tableColumn id="4" name="Date d’embauche"/>
    <tableColumn id="5" name="Statut d’emploi"/>
    <tableColumn id="6" name="Banque annuelle (jours)"/>
    <tableColumn id="7" name="Jours approuvés"/>
    <tableColumn id="8" name="Solde disponible"/>
    <tableColumn id="9" name="Alerte solde"/>
    <tableColumn id="10" name="Commentaires"/>
  </tableColumns>
  <tableStyleInfo name="TableStyleMedium2" showFirstColumn="0" showLastColumn="0" showRowStripes="1" showColumnStripes="0"/>
</table>
</file>

<file path=xl/tables/table3.xml><?xml version="1.0" encoding="utf-8"?>
<table xmlns="http://schemas.openxmlformats.org/spreadsheetml/2006/main" id="3" name="TblDemandesVacances" displayName="TblDemandesVacances" ref="A4:M104" headerRowCount="1">
  <autoFilter ref="A4:M104"/>
  <tableColumns count="13">
    <tableColumn id="1" name="No demande"/>
    <tableColumn id="2" name="No employé"/>
    <tableColumn id="3" name="Nom de l’employé"/>
    <tableColumn id="4" name="Service"/>
    <tableColumn id="5" name="Type d’absence"/>
    <tableColumn id="6" name="Date de début"/>
    <tableColumn id="7" name="Date de fin"/>
    <tableColumn id="8" name="Jours ouvrables demandés"/>
    <tableColumn id="9" name="Statut"/>
    <tableColumn id="10" name="Jours déduits"/>
    <tableColumn id="11" name="Approuvé par"/>
    <tableColumn id="12" name="Date d’approbation"/>
    <tableColumn id="13" name="Commentaires"/>
  </tableColumns>
  <tableStyleInfo name="TableStyleMedium2" showFirstColumn="0" showLastColumn="0" showRowStripes="1" showColumnStripes="0"/>
</table>
</file>

<file path=xl/tables/table4.xml><?xml version="1.0" encoding="utf-8"?>
<table xmlns="http://schemas.openxmlformats.org/spreadsheetml/2006/main" id="4" name="TblStatutsDemandes" displayName="TblStatutsDemandes" ref="E3:E7" headerRowCount="1">
  <autoFilter ref="E3:E7"/>
  <tableColumns count="1">
    <tableColumn id="5" name="Statut"/>
  </tableColumns>
  <tableStyleInfo name="TableStyleMedium2" showFirstColumn="0" showLastColumn="0" showRowStripes="1" showColumnStripes="0"/>
</table>
</file>

<file path=xl/tables/table5.xml><?xml version="1.0" encoding="utf-8"?>
<table xmlns="http://schemas.openxmlformats.org/spreadsheetml/2006/main" id="5" name="TblTypesAbsence" displayName="TblTypesAbsence" ref="G3:G7" headerRowCount="1">
  <autoFilter ref="G3:G7"/>
  <tableColumns count="1">
    <tableColumn id="7" name="Type d’absence"/>
  </tableColumns>
  <tableStyleInfo name="TableStyleMedium2" showFirstColumn="0" showLastColumn="0" showRowStripes="1" showColumnStripes="0"/>
</table>
</file>

<file path=xl/tables/table6.xml><?xml version="1.0" encoding="utf-8"?>
<table xmlns="http://schemas.openxmlformats.org/spreadsheetml/2006/main" id="6" name="TblServices" displayName="TblServices" ref="I3:I9" headerRowCount="1">
  <autoFilter ref="I3:I9"/>
  <tableColumns count="1">
    <tableColumn id="9" name="Service"/>
  </tableColumns>
  <tableStyleInfo name="TableStyleMedium2" showFirstColumn="0" showLastColumn="0" showRowStripes="1" showColumnStripes="0"/>
</table>
</file>

<file path=xl/tables/table7.xml><?xml version="1.0" encoding="utf-8"?>
<table xmlns="http://schemas.openxmlformats.org/spreadsheetml/2006/main" id="7" name="TblStatutsEmploi" displayName="TblStatutsEmploi" ref="I11:I14" headerRowCount="1">
  <autoFilter ref="I11:I14"/>
  <tableColumns count="1">
    <tableColumn id="9" name="Statut d’emploi"/>
  </tableColumns>
  <tableStyleInfo name="TableStyleMedium2" showFirstColumn="0" showLastColumn="0" showRowStripes="1" showColumnStripes="0"/>
</table>
</file>

<file path=xl/tables/table8.xml><?xml version="1.0" encoding="utf-8"?>
<table xmlns="http://schemas.openxmlformats.org/spreadsheetml/2006/main" id="8" name="TblJoursFeries" displayName="TblJoursFeries" ref="K3:L103" headerRowCount="1">
  <autoFilter ref="K3:L103"/>
  <tableColumns count="2">
    <tableColumn id="11" name="Date fériée ou fermeture"/>
    <tableColumn id="12" name="Descripti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 Type="http://schemas.openxmlformats.org/officeDocument/2006/relationships/table" Target="/xl/tables/table1.xml" Id="rId2"/></Relationships>
</file>

<file path=xl/worksheets/_rels/sheet2.xml.rels><Relationships xmlns="http://schemas.openxmlformats.org/package/2006/relationships"><Relationship Type="http://schemas.openxmlformats.org/officeDocument/2006/relationships/table" Target="/xl/tables/table2.xml" Id="rId1"/></Relationships>
</file>

<file path=xl/worksheets/_rels/sheet3.xml.rels><Relationships xmlns="http://schemas.openxmlformats.org/package/2006/relationships"><Relationship Type="http://schemas.openxmlformats.org/officeDocument/2006/relationships/table" Target="/xl/tables/table3.xml" Id="rId1"/></Relationships>
</file>

<file path=xl/worksheets/_rels/sheet4.xml.rels><Relationships xmlns="http://schemas.openxmlformats.org/package/2006/relationships"><Relationship Type="http://schemas.openxmlformats.org/officeDocument/2006/relationships/table" Target="/xl/tables/table4.xml" Id="rId1"/><Relationship Type="http://schemas.openxmlformats.org/officeDocument/2006/relationships/table" Target="/xl/tables/table5.xml" Id="rId2"/><Relationship Type="http://schemas.openxmlformats.org/officeDocument/2006/relationships/table" Target="/xl/tables/table6.xml" Id="rId3"/><Relationship Type="http://schemas.openxmlformats.org/officeDocument/2006/relationships/table" Target="/xl/tables/table7.xml" Id="rId4"/><Relationship Type="http://schemas.openxmlformats.org/officeDocument/2006/relationships/table" Target="/xl/tables/table8.xml" Id="rId5"/></Relationships>
</file>

<file path=xl/worksheets/sheet1.xml><?xml version="1.0" encoding="utf-8"?>
<worksheet xmlns="http://schemas.openxmlformats.org/spreadsheetml/2006/main">
  <sheetPr>
    <outlinePr summaryBelow="1" summaryRight="1"/>
    <pageSetUpPr/>
  </sheetPr>
  <dimension ref="A1:O122"/>
  <sheetViews>
    <sheetView showGridLines="0" workbookViewId="0">
      <pane ySplit="12" topLeftCell="A13" activePane="bottomLeft" state="frozen"/>
      <selection pane="bottomLeft" activeCell="A1" sqref="A1"/>
    </sheetView>
  </sheetViews>
  <sheetFormatPr baseColWidth="8" defaultRowHeight="15"/>
  <cols>
    <col width="38" customWidth="1" min="1" max="1"/>
    <col width="20" customWidth="1" min="2" max="2"/>
    <col width="23" customWidth="1" min="3" max="3"/>
    <col width="19" customWidth="1" min="4" max="4"/>
    <col width="20" customWidth="1" min="5" max="5"/>
    <col width="18" customWidth="1" min="6" max="6"/>
    <col width="20" customWidth="1" min="7" max="7"/>
    <col width="16" customWidth="1" min="8" max="8"/>
    <col width="18" customWidth="1" min="9" max="9"/>
    <col width="28" customWidth="1" min="10" max="10"/>
    <col width="22" customWidth="1" min="11" max="11"/>
    <col width="16" customWidth="1" min="12" max="12"/>
    <col width="16" customWidth="1" min="13" max="13"/>
    <col width="24" customWidth="1" min="14" max="14"/>
    <col width="38" customWidth="1" min="15" max="15"/>
  </cols>
  <sheetData>
    <row r="1" ht="26" customHeight="1">
      <c r="A1" s="1" t="inlineStr">
        <is>
          <t>Suivi des vacances employés</t>
        </is>
      </c>
    </row>
    <row r="2">
      <c r="A2" s="2" t="inlineStr">
        <is>
          <t>Année de suivi</t>
        </is>
      </c>
      <c r="B2" s="3">
        <f>'Paramètres'!$B$3</f>
        <v/>
      </c>
      <c r="D2" s="2" t="inlineStr">
        <is>
          <t>Date de référence</t>
        </is>
      </c>
      <c r="E2" s="4">
        <f>'Paramètres'!$B$4</f>
        <v/>
      </c>
    </row>
    <row r="4">
      <c r="A4" s="5" t="inlineStr">
        <is>
          <t>Les jours déduits représentent uniquement les demandes de type Vacances dont le statut est Approuvée.</t>
        </is>
      </c>
    </row>
    <row r="6">
      <c r="A6" s="6" t="inlineStr">
        <is>
          <t>Nombre d’employés actifs</t>
        </is>
      </c>
      <c r="B6" s="7">
        <f>COUNTIF('Employés'!$E$5:$E$104,"Actif")</f>
        <v/>
      </c>
      <c r="D6" s="6" t="inlineStr">
        <is>
          <t>Banque annuelle totale</t>
        </is>
      </c>
      <c r="E6" s="8">
        <f>IFERROR(SUMIFS('Employés'!$F$5:$F$104,'Employés'!$E$5:$E$104,"Actif"),0)</f>
        <v/>
      </c>
      <c r="G6" s="6" t="inlineStr">
        <is>
          <t>Jours de vacances approuvés</t>
        </is>
      </c>
      <c r="H6" s="8">
        <f>IFERROR(SUM('Employés'!$G$5:$G$104),0)</f>
        <v/>
      </c>
    </row>
    <row r="8">
      <c r="A8" s="6" t="inlineStr">
        <is>
          <t>Solde total disponible</t>
        </is>
      </c>
      <c r="B8" s="8">
        <f>IFERROR(SUM('Employés'!$H$5:$H$104),0)</f>
        <v/>
      </c>
      <c r="D8" s="6" t="inlineStr">
        <is>
          <t>Demandes en attente</t>
        </is>
      </c>
      <c r="E8" s="7">
        <f>COUNTIF('Demandes de vacances'!$I$5:$I$104,"En attente")</f>
        <v/>
      </c>
      <c r="G8" s="6" t="inlineStr">
        <is>
          <t>Employés avec solde négatif</t>
        </is>
      </c>
      <c r="H8" s="7">
        <f>COUNTIF('Employés'!$H$5:$H$104,"&lt;0")</f>
        <v/>
      </c>
    </row>
    <row r="13">
      <c r="A13" s="9" t="inlineStr">
        <is>
          <t>No employé</t>
        </is>
      </c>
      <c r="B13" s="9" t="inlineStr">
        <is>
          <t>Employé</t>
        </is>
      </c>
      <c r="C13" s="9" t="inlineStr">
        <is>
          <t>Service</t>
        </is>
      </c>
      <c r="D13" s="9" t="inlineStr">
        <is>
          <t>Banque annuelle</t>
        </is>
      </c>
      <c r="E13" s="9" t="inlineStr">
        <is>
          <t>Jours approuvés</t>
        </is>
      </c>
      <c r="F13" s="9" t="inlineStr">
        <is>
          <t>Solde disponible</t>
        </is>
      </c>
      <c r="G13" s="9" t="inlineStr">
        <is>
          <t>Situation</t>
        </is>
      </c>
    </row>
    <row r="14">
      <c r="A14" s="10">
        <f>IF('Employés'!$A$5="","",'Employés'!$A$5)</f>
        <v/>
      </c>
      <c r="B14" s="10">
        <f>IF($A14="","",'Employés'!$B$5)</f>
        <v/>
      </c>
      <c r="C14" s="10">
        <f>IF($A14="","",'Employés'!$C$5)</f>
        <v/>
      </c>
      <c r="D14" s="11">
        <f>IF($A14="","",'Employés'!$F$5)</f>
        <v/>
      </c>
      <c r="E14" s="11">
        <f>IF($A14="","",'Employés'!$G$5)</f>
        <v/>
      </c>
      <c r="F14" s="11">
        <f>IF($A14="","",'Employés'!$H$5)</f>
        <v/>
      </c>
      <c r="G14" s="10">
        <f>IF($A14="","",IF($F14&lt;0,"Solde négatif",IF($F14=0,"Banque épuisée","Disponible")))</f>
        <v/>
      </c>
    </row>
    <row r="15">
      <c r="A15" s="10">
        <f>IF('Employés'!$A$6="","",'Employés'!$A$6)</f>
        <v/>
      </c>
      <c r="B15" s="10">
        <f>IF($A15="","",'Employés'!$B$6)</f>
        <v/>
      </c>
      <c r="C15" s="10">
        <f>IF($A15="","",'Employés'!$C$6)</f>
        <v/>
      </c>
      <c r="D15" s="11">
        <f>IF($A15="","",'Employés'!$F$6)</f>
        <v/>
      </c>
      <c r="E15" s="11">
        <f>IF($A15="","",'Employés'!$G$6)</f>
        <v/>
      </c>
      <c r="F15" s="11">
        <f>IF($A15="","",'Employés'!$H$6)</f>
        <v/>
      </c>
      <c r="G15" s="10">
        <f>IF($A15="","",IF($F15&lt;0,"Solde négatif",IF($F15=0,"Banque épuisée","Disponible")))</f>
        <v/>
      </c>
    </row>
    <row r="16">
      <c r="A16" s="10">
        <f>IF('Employés'!$A$7="","",'Employés'!$A$7)</f>
        <v/>
      </c>
      <c r="B16" s="10">
        <f>IF($A16="","",'Employés'!$B$7)</f>
        <v/>
      </c>
      <c r="C16" s="10">
        <f>IF($A16="","",'Employés'!$C$7)</f>
        <v/>
      </c>
      <c r="D16" s="11">
        <f>IF($A16="","",'Employés'!$F$7)</f>
        <v/>
      </c>
      <c r="E16" s="11">
        <f>IF($A16="","",'Employés'!$G$7)</f>
        <v/>
      </c>
      <c r="F16" s="11">
        <f>IF($A16="","",'Employés'!$H$7)</f>
        <v/>
      </c>
      <c r="G16" s="10">
        <f>IF($A16="","",IF($F16&lt;0,"Solde négatif",IF($F16=0,"Banque épuisée","Disponible")))</f>
        <v/>
      </c>
    </row>
    <row r="17">
      <c r="A17" s="10">
        <f>IF('Employés'!$A$8="","",'Employés'!$A$8)</f>
        <v/>
      </c>
      <c r="B17" s="10">
        <f>IF($A17="","",'Employés'!$B$8)</f>
        <v/>
      </c>
      <c r="C17" s="10">
        <f>IF($A17="","",'Employés'!$C$8)</f>
        <v/>
      </c>
      <c r="D17" s="11">
        <f>IF($A17="","",'Employés'!$F$8)</f>
        <v/>
      </c>
      <c r="E17" s="11">
        <f>IF($A17="","",'Employés'!$G$8)</f>
        <v/>
      </c>
      <c r="F17" s="11">
        <f>IF($A17="","",'Employés'!$H$8)</f>
        <v/>
      </c>
      <c r="G17" s="10">
        <f>IF($A17="","",IF($F17&lt;0,"Solde négatif",IF($F17=0,"Banque épuisée","Disponible")))</f>
        <v/>
      </c>
    </row>
    <row r="18">
      <c r="A18" s="10">
        <f>IF('Employés'!$A$9="","",'Employés'!$A$9)</f>
        <v/>
      </c>
      <c r="B18" s="10">
        <f>IF($A18="","",'Employés'!$B$9)</f>
        <v/>
      </c>
      <c r="C18" s="10">
        <f>IF($A18="","",'Employés'!$C$9)</f>
        <v/>
      </c>
      <c r="D18" s="11">
        <f>IF($A18="","",'Employés'!$F$9)</f>
        <v/>
      </c>
      <c r="E18" s="11">
        <f>IF($A18="","",'Employés'!$G$9)</f>
        <v/>
      </c>
      <c r="F18" s="11">
        <f>IF($A18="","",'Employés'!$H$9)</f>
        <v/>
      </c>
      <c r="G18" s="10">
        <f>IF($A18="","",IF($F18&lt;0,"Solde négatif",IF($F18=0,"Banque épuisée","Disponible")))</f>
        <v/>
      </c>
    </row>
    <row r="19">
      <c r="A19" s="10">
        <f>IF('Employés'!$A$10="","",'Employés'!$A$10)</f>
        <v/>
      </c>
      <c r="B19" s="10">
        <f>IF($A19="","",'Employés'!$B$10)</f>
        <v/>
      </c>
      <c r="C19" s="10">
        <f>IF($A19="","",'Employés'!$C$10)</f>
        <v/>
      </c>
      <c r="D19" s="11">
        <f>IF($A19="","",'Employés'!$F$10)</f>
        <v/>
      </c>
      <c r="E19" s="11">
        <f>IF($A19="","",'Employés'!$G$10)</f>
        <v/>
      </c>
      <c r="F19" s="11">
        <f>IF($A19="","",'Employés'!$H$10)</f>
        <v/>
      </c>
      <c r="G19" s="10">
        <f>IF($A19="","",IF($F19&lt;0,"Solde négatif",IF($F19=0,"Banque épuisée","Disponible")))</f>
        <v/>
      </c>
    </row>
    <row r="20">
      <c r="A20" s="10">
        <f>IF('Employés'!$A$11="","",'Employés'!$A$11)</f>
        <v/>
      </c>
      <c r="B20" s="10">
        <f>IF($A20="","",'Employés'!$B$11)</f>
        <v/>
      </c>
      <c r="C20" s="10">
        <f>IF($A20="","",'Employés'!$C$11)</f>
        <v/>
      </c>
      <c r="D20" s="11">
        <f>IF($A20="","",'Employés'!$F$11)</f>
        <v/>
      </c>
      <c r="E20" s="11">
        <f>IF($A20="","",'Employés'!$G$11)</f>
        <v/>
      </c>
      <c r="F20" s="11">
        <f>IF($A20="","",'Employés'!$H$11)</f>
        <v/>
      </c>
      <c r="G20" s="10">
        <f>IF($A20="","",IF($F20&lt;0,"Solde négatif",IF($F20=0,"Banque épuisée","Disponible")))</f>
        <v/>
      </c>
    </row>
    <row r="21">
      <c r="A21" s="10">
        <f>IF('Employés'!$A$12="","",'Employés'!$A$12)</f>
        <v/>
      </c>
      <c r="B21" s="10">
        <f>IF($A21="","",'Employés'!$B$12)</f>
        <v/>
      </c>
      <c r="C21" s="10">
        <f>IF($A21="","",'Employés'!$C$12)</f>
        <v/>
      </c>
      <c r="D21" s="11">
        <f>IF($A21="","",'Employés'!$F$12)</f>
        <v/>
      </c>
      <c r="E21" s="11">
        <f>IF($A21="","",'Employés'!$G$12)</f>
        <v/>
      </c>
      <c r="F21" s="11">
        <f>IF($A21="","",'Employés'!$H$12)</f>
        <v/>
      </c>
      <c r="G21" s="10">
        <f>IF($A21="","",IF($F21&lt;0,"Solde négatif",IF($F21=0,"Banque épuisée","Disponible")))</f>
        <v/>
      </c>
    </row>
    <row r="22">
      <c r="A22" s="10">
        <f>IF('Employés'!$A$13="","",'Employés'!$A$13)</f>
        <v/>
      </c>
      <c r="B22" s="10">
        <f>IF($A22="","",'Employés'!$B$13)</f>
        <v/>
      </c>
      <c r="C22" s="10">
        <f>IF($A22="","",'Employés'!$C$13)</f>
        <v/>
      </c>
      <c r="D22" s="11">
        <f>IF($A22="","",'Employés'!$F$13)</f>
        <v/>
      </c>
      <c r="E22" s="11">
        <f>IF($A22="","",'Employés'!$G$13)</f>
        <v/>
      </c>
      <c r="F22" s="11">
        <f>IF($A22="","",'Employés'!$H$13)</f>
        <v/>
      </c>
      <c r="G22" s="10">
        <f>IF($A22="","",IF($F22&lt;0,"Solde négatif",IF($F22=0,"Banque épuisée","Disponible")))</f>
        <v/>
      </c>
    </row>
    <row r="23">
      <c r="A23" s="10">
        <f>IF('Employés'!$A$14="","",'Employés'!$A$14)</f>
        <v/>
      </c>
      <c r="B23" s="10">
        <f>IF($A23="","",'Employés'!$B$14)</f>
        <v/>
      </c>
      <c r="C23" s="10">
        <f>IF($A23="","",'Employés'!$C$14)</f>
        <v/>
      </c>
      <c r="D23" s="11">
        <f>IF($A23="","",'Employés'!$F$14)</f>
        <v/>
      </c>
      <c r="E23" s="11">
        <f>IF($A23="","",'Employés'!$G$14)</f>
        <v/>
      </c>
      <c r="F23" s="11">
        <f>IF($A23="","",'Employés'!$H$14)</f>
        <v/>
      </c>
      <c r="G23" s="10">
        <f>IF($A23="","",IF($F23&lt;0,"Solde négatif",IF($F23=0,"Banque épuisée","Disponible")))</f>
        <v/>
      </c>
      <c r="I23" s="12" t="inlineStr">
        <is>
          <t>Demandes en attente de décision</t>
        </is>
      </c>
    </row>
    <row r="24">
      <c r="A24" s="10">
        <f>IF('Employés'!$A$15="","",'Employés'!$A$15)</f>
        <v/>
      </c>
      <c r="B24" s="10">
        <f>IF($A24="","",'Employés'!$B$15)</f>
        <v/>
      </c>
      <c r="C24" s="10">
        <f>IF($A24="","",'Employés'!$C$15)</f>
        <v/>
      </c>
      <c r="D24" s="11">
        <f>IF($A24="","",'Employés'!$F$15)</f>
        <v/>
      </c>
      <c r="E24" s="11">
        <f>IF($A24="","",'Employés'!$G$15)</f>
        <v/>
      </c>
      <c r="F24" s="11">
        <f>IF($A24="","",'Employés'!$H$15)</f>
        <v/>
      </c>
      <c r="G24" s="10">
        <f>IF($A24="","",IF($F24&lt;0,"Solde négatif",IF($F24=0,"Banque épuisée","Disponible")))</f>
        <v/>
      </c>
      <c r="I24" s="9" t="inlineStr">
        <is>
          <t>No demande</t>
        </is>
      </c>
      <c r="J24" s="9" t="inlineStr">
        <is>
          <t>Employé</t>
        </is>
      </c>
      <c r="K24" s="9" t="inlineStr">
        <is>
          <t>Type d’absence</t>
        </is>
      </c>
      <c r="L24" s="9" t="inlineStr">
        <is>
          <t>Date de début</t>
        </is>
      </c>
      <c r="M24" s="9" t="inlineStr">
        <is>
          <t>Date de fin</t>
        </is>
      </c>
      <c r="N24" s="9" t="inlineStr">
        <is>
          <t>Jours ouvrables demandés</t>
        </is>
      </c>
      <c r="O24" s="9" t="inlineStr">
        <is>
          <t>Commentaires</t>
        </is>
      </c>
    </row>
    <row r="25">
      <c r="A25" s="10">
        <f>IF('Employés'!$A$16="","",'Employés'!$A$16)</f>
        <v/>
      </c>
      <c r="B25" s="10">
        <f>IF($A25="","",'Employés'!$B$16)</f>
        <v/>
      </c>
      <c r="C25" s="10">
        <f>IF($A25="","",'Employés'!$C$16)</f>
        <v/>
      </c>
      <c r="D25" s="11">
        <f>IF($A25="","",'Employés'!$F$16)</f>
        <v/>
      </c>
      <c r="E25" s="11">
        <f>IF($A25="","",'Employés'!$G$16)</f>
        <v/>
      </c>
      <c r="F25" s="11">
        <f>IF($A25="","",'Employés'!$H$16)</f>
        <v/>
      </c>
      <c r="G25" s="10">
        <f>IF($A25="","",IF($F25&lt;0,"Solde négatif",IF($F25=0,"Banque épuisée","Disponible")))</f>
        <v/>
      </c>
      <c r="I25" s="10">
        <f>IF('Demandes de vacances'!$I$7="En attente",'Demandes de vacances'!$A$7,"")</f>
        <v/>
      </c>
      <c r="J25" s="10">
        <f>IF($I25="","",'Demandes de vacances'!$C$7)</f>
        <v/>
      </c>
      <c r="K25" s="10">
        <f>IF($I25="","",'Demandes de vacances'!$E$7)</f>
        <v/>
      </c>
      <c r="L25" s="13">
        <f>IF($I25="","",'Demandes de vacances'!$F$7)</f>
        <v/>
      </c>
      <c r="M25" s="13">
        <f>IF($I25="","",'Demandes de vacances'!$G$7)</f>
        <v/>
      </c>
      <c r="N25" s="11">
        <f>IF($I25="","",'Demandes de vacances'!$H$7)</f>
        <v/>
      </c>
      <c r="O25" s="10">
        <f>IF($I25="","",'Demandes de vacances'!$M$7)</f>
        <v/>
      </c>
    </row>
    <row r="26">
      <c r="A26" s="10">
        <f>IF('Employés'!$A$17="","",'Employés'!$A$17)</f>
        <v/>
      </c>
      <c r="B26" s="10">
        <f>IF($A26="","",'Employés'!$B$17)</f>
        <v/>
      </c>
      <c r="C26" s="10">
        <f>IF($A26="","",'Employés'!$C$17)</f>
        <v/>
      </c>
      <c r="D26" s="11">
        <f>IF($A26="","",'Employés'!$F$17)</f>
        <v/>
      </c>
      <c r="E26" s="11">
        <f>IF($A26="","",'Employés'!$G$17)</f>
        <v/>
      </c>
      <c r="F26" s="11">
        <f>IF($A26="","",'Employés'!$H$17)</f>
        <v/>
      </c>
      <c r="G26" s="10">
        <f>IF($A26="","",IF($F26&lt;0,"Solde négatif",IF($F26=0,"Banque épuisée","Disponible")))</f>
        <v/>
      </c>
      <c r="I26" s="10">
        <f>IF('Demandes de vacances'!$I$10="En attente",'Demandes de vacances'!$A$10,"")</f>
        <v/>
      </c>
      <c r="J26" s="10">
        <f>IF($I26="","",'Demandes de vacances'!$C$10)</f>
        <v/>
      </c>
      <c r="K26" s="10">
        <f>IF($I26="","",'Demandes de vacances'!$E$10)</f>
        <v/>
      </c>
      <c r="L26" s="13">
        <f>IF($I26="","",'Demandes de vacances'!$F$10)</f>
        <v/>
      </c>
      <c r="M26" s="13">
        <f>IF($I26="","",'Demandes de vacances'!$G$10)</f>
        <v/>
      </c>
      <c r="N26" s="11">
        <f>IF($I26="","",'Demandes de vacances'!$H$10)</f>
        <v/>
      </c>
      <c r="O26" s="10">
        <f>IF($I26="","",'Demandes de vacances'!$M$10)</f>
        <v/>
      </c>
    </row>
    <row r="27">
      <c r="A27" s="10">
        <f>IF('Employés'!$A$18="","",'Employés'!$A$18)</f>
        <v/>
      </c>
      <c r="B27" s="10">
        <f>IF($A27="","",'Employés'!$B$18)</f>
        <v/>
      </c>
      <c r="C27" s="10">
        <f>IF($A27="","",'Employés'!$C$18)</f>
        <v/>
      </c>
      <c r="D27" s="11">
        <f>IF($A27="","",'Employés'!$F$18)</f>
        <v/>
      </c>
      <c r="E27" s="11">
        <f>IF($A27="","",'Employés'!$G$18)</f>
        <v/>
      </c>
      <c r="F27" s="11">
        <f>IF($A27="","",'Employés'!$H$18)</f>
        <v/>
      </c>
      <c r="G27" s="10">
        <f>IF($A27="","",IF($F27&lt;0,"Solde négatif",IF($F27=0,"Banque épuisée","Disponible")))</f>
        <v/>
      </c>
    </row>
    <row r="28">
      <c r="A28" s="10">
        <f>IF('Employés'!$A$19="","",'Employés'!$A$19)</f>
        <v/>
      </c>
      <c r="B28" s="10">
        <f>IF($A28="","",'Employés'!$B$19)</f>
        <v/>
      </c>
      <c r="C28" s="10">
        <f>IF($A28="","",'Employés'!$C$19)</f>
        <v/>
      </c>
      <c r="D28" s="11">
        <f>IF($A28="","",'Employés'!$F$19)</f>
        <v/>
      </c>
      <c r="E28" s="11">
        <f>IF($A28="","",'Employés'!$G$19)</f>
        <v/>
      </c>
      <c r="F28" s="11">
        <f>IF($A28="","",'Employés'!$H$19)</f>
        <v/>
      </c>
      <c r="G28" s="10">
        <f>IF($A28="","",IF($F28&lt;0,"Solde négatif",IF($F28=0,"Banque épuisée","Disponible")))</f>
        <v/>
      </c>
      <c r="I28" s="5" t="inlineStr">
        <is>
          <t>Pour consulter toutes les demandes ou filtrer les demandes ajoutées, utiliser les filtres de la feuille « Demandes de vacances ».</t>
        </is>
      </c>
    </row>
    <row r="29">
      <c r="A29" s="10">
        <f>IF('Employés'!$A$20="","",'Employés'!$A$20)</f>
        <v/>
      </c>
      <c r="B29" s="10">
        <f>IF($A29="","",'Employés'!$B$20)</f>
        <v/>
      </c>
      <c r="C29" s="10">
        <f>IF($A29="","",'Employés'!$C$20)</f>
        <v/>
      </c>
      <c r="D29" s="11">
        <f>IF($A29="","",'Employés'!$F$20)</f>
        <v/>
      </c>
      <c r="E29" s="11">
        <f>IF($A29="","",'Employés'!$G$20)</f>
        <v/>
      </c>
      <c r="F29" s="11">
        <f>IF($A29="","",'Employés'!$H$20)</f>
        <v/>
      </c>
      <c r="G29" s="10">
        <f>IF($A29="","",IF($F29&lt;0,"Solde négatif",IF($F29=0,"Banque épuisée","Disponible")))</f>
        <v/>
      </c>
    </row>
    <row r="30">
      <c r="A30" s="10">
        <f>IF('Employés'!$A$21="","",'Employés'!$A$21)</f>
        <v/>
      </c>
      <c r="B30" s="10">
        <f>IF($A30="","",'Employés'!$B$21)</f>
        <v/>
      </c>
      <c r="C30" s="10">
        <f>IF($A30="","",'Employés'!$C$21)</f>
        <v/>
      </c>
      <c r="D30" s="11">
        <f>IF($A30="","",'Employés'!$F$21)</f>
        <v/>
      </c>
      <c r="E30" s="11">
        <f>IF($A30="","",'Employés'!$G$21)</f>
        <v/>
      </c>
      <c r="F30" s="11">
        <f>IF($A30="","",'Employés'!$H$21)</f>
        <v/>
      </c>
      <c r="G30" s="10">
        <f>IF($A30="","",IF($F30&lt;0,"Solde négatif",IF($F30=0,"Banque épuisée","Disponible")))</f>
        <v/>
      </c>
    </row>
    <row r="31">
      <c r="A31" s="10">
        <f>IF('Employés'!$A$22="","",'Employés'!$A$22)</f>
        <v/>
      </c>
      <c r="B31" s="10">
        <f>IF($A31="","",'Employés'!$B$22)</f>
        <v/>
      </c>
      <c r="C31" s="10">
        <f>IF($A31="","",'Employés'!$C$22)</f>
        <v/>
      </c>
      <c r="D31" s="11">
        <f>IF($A31="","",'Employés'!$F$22)</f>
        <v/>
      </c>
      <c r="E31" s="11">
        <f>IF($A31="","",'Employés'!$G$22)</f>
        <v/>
      </c>
      <c r="F31" s="11">
        <f>IF($A31="","",'Employés'!$H$22)</f>
        <v/>
      </c>
      <c r="G31" s="10">
        <f>IF($A31="","",IF($F31&lt;0,"Solde négatif",IF($F31=0,"Banque épuisée","Disponible")))</f>
        <v/>
      </c>
    </row>
    <row r="32">
      <c r="A32" s="10">
        <f>IF('Employés'!$A$23="","",'Employés'!$A$23)</f>
        <v/>
      </c>
      <c r="B32" s="10">
        <f>IF($A32="","",'Employés'!$B$23)</f>
        <v/>
      </c>
      <c r="C32" s="10">
        <f>IF($A32="","",'Employés'!$C$23)</f>
        <v/>
      </c>
      <c r="D32" s="11">
        <f>IF($A32="","",'Employés'!$F$23)</f>
        <v/>
      </c>
      <c r="E32" s="11">
        <f>IF($A32="","",'Employés'!$G$23)</f>
        <v/>
      </c>
      <c r="F32" s="11">
        <f>IF($A32="","",'Employés'!$H$23)</f>
        <v/>
      </c>
      <c r="G32" s="10">
        <f>IF($A32="","",IF($F32&lt;0,"Solde négatif",IF($F32=0,"Banque épuisée","Disponible")))</f>
        <v/>
      </c>
    </row>
    <row r="33">
      <c r="A33" s="10">
        <f>IF('Employés'!$A$24="","",'Employés'!$A$24)</f>
        <v/>
      </c>
      <c r="B33" s="10">
        <f>IF($A33="","",'Employés'!$B$24)</f>
        <v/>
      </c>
      <c r="C33" s="10">
        <f>IF($A33="","",'Employés'!$C$24)</f>
        <v/>
      </c>
      <c r="D33" s="11">
        <f>IF($A33="","",'Employés'!$F$24)</f>
        <v/>
      </c>
      <c r="E33" s="11">
        <f>IF($A33="","",'Employés'!$G$24)</f>
        <v/>
      </c>
      <c r="F33" s="11">
        <f>IF($A33="","",'Employés'!$H$24)</f>
        <v/>
      </c>
      <c r="G33" s="10">
        <f>IF($A33="","",IF($F33&lt;0,"Solde négatif",IF($F33=0,"Banque épuisée","Disponible")))</f>
        <v/>
      </c>
    </row>
    <row r="34">
      <c r="A34" s="10">
        <f>IF('Employés'!$A$25="","",'Employés'!$A$25)</f>
        <v/>
      </c>
      <c r="B34" s="10">
        <f>IF($A34="","",'Employés'!$B$25)</f>
        <v/>
      </c>
      <c r="C34" s="10">
        <f>IF($A34="","",'Employés'!$C$25)</f>
        <v/>
      </c>
      <c r="D34" s="11">
        <f>IF($A34="","",'Employés'!$F$25)</f>
        <v/>
      </c>
      <c r="E34" s="11">
        <f>IF($A34="","",'Employés'!$G$25)</f>
        <v/>
      </c>
      <c r="F34" s="11">
        <f>IF($A34="","",'Employés'!$H$25)</f>
        <v/>
      </c>
      <c r="G34" s="10">
        <f>IF($A34="","",IF($F34&lt;0,"Solde négatif",IF($F34=0,"Banque épuisée","Disponible")))</f>
        <v/>
      </c>
    </row>
    <row r="35">
      <c r="A35" s="10">
        <f>IF('Employés'!$A$26="","",'Employés'!$A$26)</f>
        <v/>
      </c>
      <c r="B35" s="10">
        <f>IF($A35="","",'Employés'!$B$26)</f>
        <v/>
      </c>
      <c r="C35" s="10">
        <f>IF($A35="","",'Employés'!$C$26)</f>
        <v/>
      </c>
      <c r="D35" s="11">
        <f>IF($A35="","",'Employés'!$F$26)</f>
        <v/>
      </c>
      <c r="E35" s="11">
        <f>IF($A35="","",'Employés'!$G$26)</f>
        <v/>
      </c>
      <c r="F35" s="11">
        <f>IF($A35="","",'Employés'!$H$26)</f>
        <v/>
      </c>
      <c r="G35" s="10">
        <f>IF($A35="","",IF($F35&lt;0,"Solde négatif",IF($F35=0,"Banque épuisée","Disponible")))</f>
        <v/>
      </c>
    </row>
    <row r="36">
      <c r="A36" s="10">
        <f>IF('Employés'!$A$27="","",'Employés'!$A$27)</f>
        <v/>
      </c>
      <c r="B36" s="10">
        <f>IF($A36="","",'Employés'!$B$27)</f>
        <v/>
      </c>
      <c r="C36" s="10">
        <f>IF($A36="","",'Employés'!$C$27)</f>
        <v/>
      </c>
      <c r="D36" s="11">
        <f>IF($A36="","",'Employés'!$F$27)</f>
        <v/>
      </c>
      <c r="E36" s="11">
        <f>IF($A36="","",'Employés'!$G$27)</f>
        <v/>
      </c>
      <c r="F36" s="11">
        <f>IF($A36="","",'Employés'!$H$27)</f>
        <v/>
      </c>
      <c r="G36" s="10">
        <f>IF($A36="","",IF($F36&lt;0,"Solde négatif",IF($F36=0,"Banque épuisée","Disponible")))</f>
        <v/>
      </c>
    </row>
    <row r="37">
      <c r="A37" s="10">
        <f>IF('Employés'!$A$28="","",'Employés'!$A$28)</f>
        <v/>
      </c>
      <c r="B37" s="10">
        <f>IF($A37="","",'Employés'!$B$28)</f>
        <v/>
      </c>
      <c r="C37" s="10">
        <f>IF($A37="","",'Employés'!$C$28)</f>
        <v/>
      </c>
      <c r="D37" s="11">
        <f>IF($A37="","",'Employés'!$F$28)</f>
        <v/>
      </c>
      <c r="E37" s="11">
        <f>IF($A37="","",'Employés'!$G$28)</f>
        <v/>
      </c>
      <c r="F37" s="11">
        <f>IF($A37="","",'Employés'!$H$28)</f>
        <v/>
      </c>
      <c r="G37" s="10">
        <f>IF($A37="","",IF($F37&lt;0,"Solde négatif",IF($F37=0,"Banque épuisée","Disponible")))</f>
        <v/>
      </c>
    </row>
    <row r="38">
      <c r="A38" s="10">
        <f>IF('Employés'!$A$29="","",'Employés'!$A$29)</f>
        <v/>
      </c>
      <c r="B38" s="10">
        <f>IF($A38="","",'Employés'!$B$29)</f>
        <v/>
      </c>
      <c r="C38" s="10">
        <f>IF($A38="","",'Employés'!$C$29)</f>
        <v/>
      </c>
      <c r="D38" s="11">
        <f>IF($A38="","",'Employés'!$F$29)</f>
        <v/>
      </c>
      <c r="E38" s="11">
        <f>IF($A38="","",'Employés'!$G$29)</f>
        <v/>
      </c>
      <c r="F38" s="11">
        <f>IF($A38="","",'Employés'!$H$29)</f>
        <v/>
      </c>
      <c r="G38" s="10">
        <f>IF($A38="","",IF($F38&lt;0,"Solde négatif",IF($F38=0,"Banque épuisée","Disponible")))</f>
        <v/>
      </c>
    </row>
    <row r="39">
      <c r="A39" s="10">
        <f>IF('Employés'!$A$30="","",'Employés'!$A$30)</f>
        <v/>
      </c>
      <c r="B39" s="10">
        <f>IF($A39="","",'Employés'!$B$30)</f>
        <v/>
      </c>
      <c r="C39" s="10">
        <f>IF($A39="","",'Employés'!$C$30)</f>
        <v/>
      </c>
      <c r="D39" s="11">
        <f>IF($A39="","",'Employés'!$F$30)</f>
        <v/>
      </c>
      <c r="E39" s="11">
        <f>IF($A39="","",'Employés'!$G$30)</f>
        <v/>
      </c>
      <c r="F39" s="11">
        <f>IF($A39="","",'Employés'!$H$30)</f>
        <v/>
      </c>
      <c r="G39" s="10">
        <f>IF($A39="","",IF($F39&lt;0,"Solde négatif",IF($F39=0,"Banque épuisée","Disponible")))</f>
        <v/>
      </c>
    </row>
    <row r="40">
      <c r="A40" s="10">
        <f>IF('Employés'!$A$31="","",'Employés'!$A$31)</f>
        <v/>
      </c>
      <c r="B40" s="10">
        <f>IF($A40="","",'Employés'!$B$31)</f>
        <v/>
      </c>
      <c r="C40" s="10">
        <f>IF($A40="","",'Employés'!$C$31)</f>
        <v/>
      </c>
      <c r="D40" s="11">
        <f>IF($A40="","",'Employés'!$F$31)</f>
        <v/>
      </c>
      <c r="E40" s="11">
        <f>IF($A40="","",'Employés'!$G$31)</f>
        <v/>
      </c>
      <c r="F40" s="11">
        <f>IF($A40="","",'Employés'!$H$31)</f>
        <v/>
      </c>
      <c r="G40" s="10">
        <f>IF($A40="","",IF($F40&lt;0,"Solde négatif",IF($F40=0,"Banque épuisée","Disponible")))</f>
        <v/>
      </c>
    </row>
    <row r="41">
      <c r="A41" s="10">
        <f>IF('Employés'!$A$32="","",'Employés'!$A$32)</f>
        <v/>
      </c>
      <c r="B41" s="10">
        <f>IF($A41="","",'Employés'!$B$32)</f>
        <v/>
      </c>
      <c r="C41" s="10">
        <f>IF($A41="","",'Employés'!$C$32)</f>
        <v/>
      </c>
      <c r="D41" s="11">
        <f>IF($A41="","",'Employés'!$F$32)</f>
        <v/>
      </c>
      <c r="E41" s="11">
        <f>IF($A41="","",'Employés'!$G$32)</f>
        <v/>
      </c>
      <c r="F41" s="11">
        <f>IF($A41="","",'Employés'!$H$32)</f>
        <v/>
      </c>
      <c r="G41" s="10">
        <f>IF($A41="","",IF($F41&lt;0,"Solde négatif",IF($F41=0,"Banque épuisée","Disponible")))</f>
        <v/>
      </c>
    </row>
    <row r="42">
      <c r="A42" s="10">
        <f>IF('Employés'!$A$33="","",'Employés'!$A$33)</f>
        <v/>
      </c>
      <c r="B42" s="10">
        <f>IF($A42="","",'Employés'!$B$33)</f>
        <v/>
      </c>
      <c r="C42" s="10">
        <f>IF($A42="","",'Employés'!$C$33)</f>
        <v/>
      </c>
      <c r="D42" s="11">
        <f>IF($A42="","",'Employés'!$F$33)</f>
        <v/>
      </c>
      <c r="E42" s="11">
        <f>IF($A42="","",'Employés'!$G$33)</f>
        <v/>
      </c>
      <c r="F42" s="11">
        <f>IF($A42="","",'Employés'!$H$33)</f>
        <v/>
      </c>
      <c r="G42" s="10">
        <f>IF($A42="","",IF($F42&lt;0,"Solde négatif",IF($F42=0,"Banque épuisée","Disponible")))</f>
        <v/>
      </c>
    </row>
    <row r="43">
      <c r="A43" s="10">
        <f>IF('Employés'!$A$34="","",'Employés'!$A$34)</f>
        <v/>
      </c>
      <c r="B43" s="10">
        <f>IF($A43="","",'Employés'!$B$34)</f>
        <v/>
      </c>
      <c r="C43" s="10">
        <f>IF($A43="","",'Employés'!$C$34)</f>
        <v/>
      </c>
      <c r="D43" s="11">
        <f>IF($A43="","",'Employés'!$F$34)</f>
        <v/>
      </c>
      <c r="E43" s="11">
        <f>IF($A43="","",'Employés'!$G$34)</f>
        <v/>
      </c>
      <c r="F43" s="11">
        <f>IF($A43="","",'Employés'!$H$34)</f>
        <v/>
      </c>
      <c r="G43" s="10">
        <f>IF($A43="","",IF($F43&lt;0,"Solde négatif",IF($F43=0,"Banque épuisée","Disponible")))</f>
        <v/>
      </c>
    </row>
    <row r="44">
      <c r="A44" s="10">
        <f>IF('Employés'!$A$35="","",'Employés'!$A$35)</f>
        <v/>
      </c>
      <c r="B44" s="10">
        <f>IF($A44="","",'Employés'!$B$35)</f>
        <v/>
      </c>
      <c r="C44" s="10">
        <f>IF($A44="","",'Employés'!$C$35)</f>
        <v/>
      </c>
      <c r="D44" s="11">
        <f>IF($A44="","",'Employés'!$F$35)</f>
        <v/>
      </c>
      <c r="E44" s="11">
        <f>IF($A44="","",'Employés'!$G$35)</f>
        <v/>
      </c>
      <c r="F44" s="11">
        <f>IF($A44="","",'Employés'!$H$35)</f>
        <v/>
      </c>
      <c r="G44" s="10">
        <f>IF($A44="","",IF($F44&lt;0,"Solde négatif",IF($F44=0,"Banque épuisée","Disponible")))</f>
        <v/>
      </c>
    </row>
    <row r="45">
      <c r="A45" s="10">
        <f>IF('Employés'!$A$36="","",'Employés'!$A$36)</f>
        <v/>
      </c>
      <c r="B45" s="10">
        <f>IF($A45="","",'Employés'!$B$36)</f>
        <v/>
      </c>
      <c r="C45" s="10">
        <f>IF($A45="","",'Employés'!$C$36)</f>
        <v/>
      </c>
      <c r="D45" s="11">
        <f>IF($A45="","",'Employés'!$F$36)</f>
        <v/>
      </c>
      <c r="E45" s="11">
        <f>IF($A45="","",'Employés'!$G$36)</f>
        <v/>
      </c>
      <c r="F45" s="11">
        <f>IF($A45="","",'Employés'!$H$36)</f>
        <v/>
      </c>
      <c r="G45" s="10">
        <f>IF($A45="","",IF($F45&lt;0,"Solde négatif",IF($F45=0,"Banque épuisée","Disponible")))</f>
        <v/>
      </c>
    </row>
    <row r="46">
      <c r="A46" s="10">
        <f>IF('Employés'!$A$37="","",'Employés'!$A$37)</f>
        <v/>
      </c>
      <c r="B46" s="10">
        <f>IF($A46="","",'Employés'!$B$37)</f>
        <v/>
      </c>
      <c r="C46" s="10">
        <f>IF($A46="","",'Employés'!$C$37)</f>
        <v/>
      </c>
      <c r="D46" s="11">
        <f>IF($A46="","",'Employés'!$F$37)</f>
        <v/>
      </c>
      <c r="E46" s="11">
        <f>IF($A46="","",'Employés'!$G$37)</f>
        <v/>
      </c>
      <c r="F46" s="11">
        <f>IF($A46="","",'Employés'!$H$37)</f>
        <v/>
      </c>
      <c r="G46" s="10">
        <f>IF($A46="","",IF($F46&lt;0,"Solde négatif",IF($F46=0,"Banque épuisée","Disponible")))</f>
        <v/>
      </c>
    </row>
    <row r="47">
      <c r="A47" s="10">
        <f>IF('Employés'!$A$38="","",'Employés'!$A$38)</f>
        <v/>
      </c>
      <c r="B47" s="10">
        <f>IF($A47="","",'Employés'!$B$38)</f>
        <v/>
      </c>
      <c r="C47" s="10">
        <f>IF($A47="","",'Employés'!$C$38)</f>
        <v/>
      </c>
      <c r="D47" s="11">
        <f>IF($A47="","",'Employés'!$F$38)</f>
        <v/>
      </c>
      <c r="E47" s="11">
        <f>IF($A47="","",'Employés'!$G$38)</f>
        <v/>
      </c>
      <c r="F47" s="11">
        <f>IF($A47="","",'Employés'!$H$38)</f>
        <v/>
      </c>
      <c r="G47" s="10">
        <f>IF($A47="","",IF($F47&lt;0,"Solde négatif",IF($F47=0,"Banque épuisée","Disponible")))</f>
        <v/>
      </c>
    </row>
    <row r="48">
      <c r="A48" s="10">
        <f>IF('Employés'!$A$39="","",'Employés'!$A$39)</f>
        <v/>
      </c>
      <c r="B48" s="10">
        <f>IF($A48="","",'Employés'!$B$39)</f>
        <v/>
      </c>
      <c r="C48" s="10">
        <f>IF($A48="","",'Employés'!$C$39)</f>
        <v/>
      </c>
      <c r="D48" s="11">
        <f>IF($A48="","",'Employés'!$F$39)</f>
        <v/>
      </c>
      <c r="E48" s="11">
        <f>IF($A48="","",'Employés'!$G$39)</f>
        <v/>
      </c>
      <c r="F48" s="11">
        <f>IF($A48="","",'Employés'!$H$39)</f>
        <v/>
      </c>
      <c r="G48" s="10">
        <f>IF($A48="","",IF($F48&lt;0,"Solde négatif",IF($F48=0,"Banque épuisée","Disponible")))</f>
        <v/>
      </c>
    </row>
    <row r="49">
      <c r="A49" s="10">
        <f>IF('Employés'!$A$40="","",'Employés'!$A$40)</f>
        <v/>
      </c>
      <c r="B49" s="10">
        <f>IF($A49="","",'Employés'!$B$40)</f>
        <v/>
      </c>
      <c r="C49" s="10">
        <f>IF($A49="","",'Employés'!$C$40)</f>
        <v/>
      </c>
      <c r="D49" s="11">
        <f>IF($A49="","",'Employés'!$F$40)</f>
        <v/>
      </c>
      <c r="E49" s="11">
        <f>IF($A49="","",'Employés'!$G$40)</f>
        <v/>
      </c>
      <c r="F49" s="11">
        <f>IF($A49="","",'Employés'!$H$40)</f>
        <v/>
      </c>
      <c r="G49" s="10">
        <f>IF($A49="","",IF($F49&lt;0,"Solde négatif",IF($F49=0,"Banque épuisée","Disponible")))</f>
        <v/>
      </c>
    </row>
    <row r="50">
      <c r="A50" s="10">
        <f>IF('Employés'!$A$41="","",'Employés'!$A$41)</f>
        <v/>
      </c>
      <c r="B50" s="10">
        <f>IF($A50="","",'Employés'!$B$41)</f>
        <v/>
      </c>
      <c r="C50" s="10">
        <f>IF($A50="","",'Employés'!$C$41)</f>
        <v/>
      </c>
      <c r="D50" s="11">
        <f>IF($A50="","",'Employés'!$F$41)</f>
        <v/>
      </c>
      <c r="E50" s="11">
        <f>IF($A50="","",'Employés'!$G$41)</f>
        <v/>
      </c>
      <c r="F50" s="11">
        <f>IF($A50="","",'Employés'!$H$41)</f>
        <v/>
      </c>
      <c r="G50" s="10">
        <f>IF($A50="","",IF($F50&lt;0,"Solde négatif",IF($F50=0,"Banque épuisée","Disponible")))</f>
        <v/>
      </c>
    </row>
    <row r="51">
      <c r="A51" s="10">
        <f>IF('Employés'!$A$42="","",'Employés'!$A$42)</f>
        <v/>
      </c>
      <c r="B51" s="10">
        <f>IF($A51="","",'Employés'!$B$42)</f>
        <v/>
      </c>
      <c r="C51" s="10">
        <f>IF($A51="","",'Employés'!$C$42)</f>
        <v/>
      </c>
      <c r="D51" s="11">
        <f>IF($A51="","",'Employés'!$F$42)</f>
        <v/>
      </c>
      <c r="E51" s="11">
        <f>IF($A51="","",'Employés'!$G$42)</f>
        <v/>
      </c>
      <c r="F51" s="11">
        <f>IF($A51="","",'Employés'!$H$42)</f>
        <v/>
      </c>
      <c r="G51" s="10">
        <f>IF($A51="","",IF($F51&lt;0,"Solde négatif",IF($F51=0,"Banque épuisée","Disponible")))</f>
        <v/>
      </c>
    </row>
    <row r="52">
      <c r="A52" s="10">
        <f>IF('Employés'!$A$43="","",'Employés'!$A$43)</f>
        <v/>
      </c>
      <c r="B52" s="10">
        <f>IF($A52="","",'Employés'!$B$43)</f>
        <v/>
      </c>
      <c r="C52" s="10">
        <f>IF($A52="","",'Employés'!$C$43)</f>
        <v/>
      </c>
      <c r="D52" s="11">
        <f>IF($A52="","",'Employés'!$F$43)</f>
        <v/>
      </c>
      <c r="E52" s="11">
        <f>IF($A52="","",'Employés'!$G$43)</f>
        <v/>
      </c>
      <c r="F52" s="11">
        <f>IF($A52="","",'Employés'!$H$43)</f>
        <v/>
      </c>
      <c r="G52" s="10">
        <f>IF($A52="","",IF($F52&lt;0,"Solde négatif",IF($F52=0,"Banque épuisée","Disponible")))</f>
        <v/>
      </c>
    </row>
    <row r="53">
      <c r="A53" s="10">
        <f>IF('Employés'!$A$44="","",'Employés'!$A$44)</f>
        <v/>
      </c>
      <c r="B53" s="10">
        <f>IF($A53="","",'Employés'!$B$44)</f>
        <v/>
      </c>
      <c r="C53" s="10">
        <f>IF($A53="","",'Employés'!$C$44)</f>
        <v/>
      </c>
      <c r="D53" s="11">
        <f>IF($A53="","",'Employés'!$F$44)</f>
        <v/>
      </c>
      <c r="E53" s="11">
        <f>IF($A53="","",'Employés'!$G$44)</f>
        <v/>
      </c>
      <c r="F53" s="11">
        <f>IF($A53="","",'Employés'!$H$44)</f>
        <v/>
      </c>
      <c r="G53" s="10">
        <f>IF($A53="","",IF($F53&lt;0,"Solde négatif",IF($F53=0,"Banque épuisée","Disponible")))</f>
        <v/>
      </c>
    </row>
    <row r="54">
      <c r="A54" s="10">
        <f>IF('Employés'!$A$45="","",'Employés'!$A$45)</f>
        <v/>
      </c>
      <c r="B54" s="10">
        <f>IF($A54="","",'Employés'!$B$45)</f>
        <v/>
      </c>
      <c r="C54" s="10">
        <f>IF($A54="","",'Employés'!$C$45)</f>
        <v/>
      </c>
      <c r="D54" s="11">
        <f>IF($A54="","",'Employés'!$F$45)</f>
        <v/>
      </c>
      <c r="E54" s="11">
        <f>IF($A54="","",'Employés'!$G$45)</f>
        <v/>
      </c>
      <c r="F54" s="11">
        <f>IF($A54="","",'Employés'!$H$45)</f>
        <v/>
      </c>
      <c r="G54" s="10">
        <f>IF($A54="","",IF($F54&lt;0,"Solde négatif",IF($F54=0,"Banque épuisée","Disponible")))</f>
        <v/>
      </c>
    </row>
    <row r="55">
      <c r="A55" s="10">
        <f>IF('Employés'!$A$46="","",'Employés'!$A$46)</f>
        <v/>
      </c>
      <c r="B55" s="10">
        <f>IF($A55="","",'Employés'!$B$46)</f>
        <v/>
      </c>
      <c r="C55" s="10">
        <f>IF($A55="","",'Employés'!$C$46)</f>
        <v/>
      </c>
      <c r="D55" s="11">
        <f>IF($A55="","",'Employés'!$F$46)</f>
        <v/>
      </c>
      <c r="E55" s="11">
        <f>IF($A55="","",'Employés'!$G$46)</f>
        <v/>
      </c>
      <c r="F55" s="11">
        <f>IF($A55="","",'Employés'!$H$46)</f>
        <v/>
      </c>
      <c r="G55" s="10">
        <f>IF($A55="","",IF($F55&lt;0,"Solde négatif",IF($F55=0,"Banque épuisée","Disponible")))</f>
        <v/>
      </c>
    </row>
    <row r="56">
      <c r="A56" s="10">
        <f>IF('Employés'!$A$47="","",'Employés'!$A$47)</f>
        <v/>
      </c>
      <c r="B56" s="10">
        <f>IF($A56="","",'Employés'!$B$47)</f>
        <v/>
      </c>
      <c r="C56" s="10">
        <f>IF($A56="","",'Employés'!$C$47)</f>
        <v/>
      </c>
      <c r="D56" s="11">
        <f>IF($A56="","",'Employés'!$F$47)</f>
        <v/>
      </c>
      <c r="E56" s="11">
        <f>IF($A56="","",'Employés'!$G$47)</f>
        <v/>
      </c>
      <c r="F56" s="11">
        <f>IF($A56="","",'Employés'!$H$47)</f>
        <v/>
      </c>
      <c r="G56" s="10">
        <f>IF($A56="","",IF($F56&lt;0,"Solde négatif",IF($F56=0,"Banque épuisée","Disponible")))</f>
        <v/>
      </c>
    </row>
    <row r="57">
      <c r="A57" s="10">
        <f>IF('Employés'!$A$48="","",'Employés'!$A$48)</f>
        <v/>
      </c>
      <c r="B57" s="10">
        <f>IF($A57="","",'Employés'!$B$48)</f>
        <v/>
      </c>
      <c r="C57" s="10">
        <f>IF($A57="","",'Employés'!$C$48)</f>
        <v/>
      </c>
      <c r="D57" s="11">
        <f>IF($A57="","",'Employés'!$F$48)</f>
        <v/>
      </c>
      <c r="E57" s="11">
        <f>IF($A57="","",'Employés'!$G$48)</f>
        <v/>
      </c>
      <c r="F57" s="11">
        <f>IF($A57="","",'Employés'!$H$48)</f>
        <v/>
      </c>
      <c r="G57" s="10">
        <f>IF($A57="","",IF($F57&lt;0,"Solde négatif",IF($F57=0,"Banque épuisée","Disponible")))</f>
        <v/>
      </c>
    </row>
    <row r="58">
      <c r="A58" s="10">
        <f>IF('Employés'!$A$49="","",'Employés'!$A$49)</f>
        <v/>
      </c>
      <c r="B58" s="10">
        <f>IF($A58="","",'Employés'!$B$49)</f>
        <v/>
      </c>
      <c r="C58" s="10">
        <f>IF($A58="","",'Employés'!$C$49)</f>
        <v/>
      </c>
      <c r="D58" s="11">
        <f>IF($A58="","",'Employés'!$F$49)</f>
        <v/>
      </c>
      <c r="E58" s="11">
        <f>IF($A58="","",'Employés'!$G$49)</f>
        <v/>
      </c>
      <c r="F58" s="11">
        <f>IF($A58="","",'Employés'!$H$49)</f>
        <v/>
      </c>
      <c r="G58" s="10">
        <f>IF($A58="","",IF($F58&lt;0,"Solde négatif",IF($F58=0,"Banque épuisée","Disponible")))</f>
        <v/>
      </c>
    </row>
    <row r="59">
      <c r="A59" s="10">
        <f>IF('Employés'!$A$50="","",'Employés'!$A$50)</f>
        <v/>
      </c>
      <c r="B59" s="10">
        <f>IF($A59="","",'Employés'!$B$50)</f>
        <v/>
      </c>
      <c r="C59" s="10">
        <f>IF($A59="","",'Employés'!$C$50)</f>
        <v/>
      </c>
      <c r="D59" s="11">
        <f>IF($A59="","",'Employés'!$F$50)</f>
        <v/>
      </c>
      <c r="E59" s="11">
        <f>IF($A59="","",'Employés'!$G$50)</f>
        <v/>
      </c>
      <c r="F59" s="11">
        <f>IF($A59="","",'Employés'!$H$50)</f>
        <v/>
      </c>
      <c r="G59" s="10">
        <f>IF($A59="","",IF($F59&lt;0,"Solde négatif",IF($F59=0,"Banque épuisée","Disponible")))</f>
        <v/>
      </c>
    </row>
    <row r="60">
      <c r="A60" s="10">
        <f>IF('Employés'!$A$51="","",'Employés'!$A$51)</f>
        <v/>
      </c>
      <c r="B60" s="10">
        <f>IF($A60="","",'Employés'!$B$51)</f>
        <v/>
      </c>
      <c r="C60" s="10">
        <f>IF($A60="","",'Employés'!$C$51)</f>
        <v/>
      </c>
      <c r="D60" s="11">
        <f>IF($A60="","",'Employés'!$F$51)</f>
        <v/>
      </c>
      <c r="E60" s="11">
        <f>IF($A60="","",'Employés'!$G$51)</f>
        <v/>
      </c>
      <c r="F60" s="11">
        <f>IF($A60="","",'Employés'!$H$51)</f>
        <v/>
      </c>
      <c r="G60" s="10">
        <f>IF($A60="","",IF($F60&lt;0,"Solde négatif",IF($F60=0,"Banque épuisée","Disponible")))</f>
        <v/>
      </c>
    </row>
    <row r="61">
      <c r="A61" s="10">
        <f>IF('Employés'!$A$52="","",'Employés'!$A$52)</f>
        <v/>
      </c>
      <c r="B61" s="10">
        <f>IF($A61="","",'Employés'!$B$52)</f>
        <v/>
      </c>
      <c r="C61" s="10">
        <f>IF($A61="","",'Employés'!$C$52)</f>
        <v/>
      </c>
      <c r="D61" s="11">
        <f>IF($A61="","",'Employés'!$F$52)</f>
        <v/>
      </c>
      <c r="E61" s="11">
        <f>IF($A61="","",'Employés'!$G$52)</f>
        <v/>
      </c>
      <c r="F61" s="11">
        <f>IF($A61="","",'Employés'!$H$52)</f>
        <v/>
      </c>
      <c r="G61" s="10">
        <f>IF($A61="","",IF($F61&lt;0,"Solde négatif",IF($F61=0,"Banque épuisée","Disponible")))</f>
        <v/>
      </c>
    </row>
    <row r="62">
      <c r="A62" s="10">
        <f>IF('Employés'!$A$53="","",'Employés'!$A$53)</f>
        <v/>
      </c>
      <c r="B62" s="10">
        <f>IF($A62="","",'Employés'!$B$53)</f>
        <v/>
      </c>
      <c r="C62" s="10">
        <f>IF($A62="","",'Employés'!$C$53)</f>
        <v/>
      </c>
      <c r="D62" s="11">
        <f>IF($A62="","",'Employés'!$F$53)</f>
        <v/>
      </c>
      <c r="E62" s="11">
        <f>IF($A62="","",'Employés'!$G$53)</f>
        <v/>
      </c>
      <c r="F62" s="11">
        <f>IF($A62="","",'Employés'!$H$53)</f>
        <v/>
      </c>
      <c r="G62" s="10">
        <f>IF($A62="","",IF($F62&lt;0,"Solde négatif",IF($F62=0,"Banque épuisée","Disponible")))</f>
        <v/>
      </c>
    </row>
    <row r="63">
      <c r="A63" s="10">
        <f>IF('Employés'!$A$54="","",'Employés'!$A$54)</f>
        <v/>
      </c>
      <c r="B63" s="10">
        <f>IF($A63="","",'Employés'!$B$54)</f>
        <v/>
      </c>
      <c r="C63" s="10">
        <f>IF($A63="","",'Employés'!$C$54)</f>
        <v/>
      </c>
      <c r="D63" s="11">
        <f>IF($A63="","",'Employés'!$F$54)</f>
        <v/>
      </c>
      <c r="E63" s="11">
        <f>IF($A63="","",'Employés'!$G$54)</f>
        <v/>
      </c>
      <c r="F63" s="11">
        <f>IF($A63="","",'Employés'!$H$54)</f>
        <v/>
      </c>
      <c r="G63" s="10">
        <f>IF($A63="","",IF($F63&lt;0,"Solde négatif",IF($F63=0,"Banque épuisée","Disponible")))</f>
        <v/>
      </c>
    </row>
    <row r="64">
      <c r="A64" s="10">
        <f>IF('Employés'!$A$55="","",'Employés'!$A$55)</f>
        <v/>
      </c>
      <c r="B64" s="10">
        <f>IF($A64="","",'Employés'!$B$55)</f>
        <v/>
      </c>
      <c r="C64" s="10">
        <f>IF($A64="","",'Employés'!$C$55)</f>
        <v/>
      </c>
      <c r="D64" s="11">
        <f>IF($A64="","",'Employés'!$F$55)</f>
        <v/>
      </c>
      <c r="E64" s="11">
        <f>IF($A64="","",'Employés'!$G$55)</f>
        <v/>
      </c>
      <c r="F64" s="11">
        <f>IF($A64="","",'Employés'!$H$55)</f>
        <v/>
      </c>
      <c r="G64" s="10">
        <f>IF($A64="","",IF($F64&lt;0,"Solde négatif",IF($F64=0,"Banque épuisée","Disponible")))</f>
        <v/>
      </c>
    </row>
    <row r="65">
      <c r="A65" s="10">
        <f>IF('Employés'!$A$56="","",'Employés'!$A$56)</f>
        <v/>
      </c>
      <c r="B65" s="10">
        <f>IF($A65="","",'Employés'!$B$56)</f>
        <v/>
      </c>
      <c r="C65" s="10">
        <f>IF($A65="","",'Employés'!$C$56)</f>
        <v/>
      </c>
      <c r="D65" s="11">
        <f>IF($A65="","",'Employés'!$F$56)</f>
        <v/>
      </c>
      <c r="E65" s="11">
        <f>IF($A65="","",'Employés'!$G$56)</f>
        <v/>
      </c>
      <c r="F65" s="11">
        <f>IF($A65="","",'Employés'!$H$56)</f>
        <v/>
      </c>
      <c r="G65" s="10">
        <f>IF($A65="","",IF($F65&lt;0,"Solde négatif",IF($F65=0,"Banque épuisée","Disponible")))</f>
        <v/>
      </c>
    </row>
    <row r="66">
      <c r="A66" s="10">
        <f>IF('Employés'!$A$57="","",'Employés'!$A$57)</f>
        <v/>
      </c>
      <c r="B66" s="10">
        <f>IF($A66="","",'Employés'!$B$57)</f>
        <v/>
      </c>
      <c r="C66" s="10">
        <f>IF($A66="","",'Employés'!$C$57)</f>
        <v/>
      </c>
      <c r="D66" s="11">
        <f>IF($A66="","",'Employés'!$F$57)</f>
        <v/>
      </c>
      <c r="E66" s="11">
        <f>IF($A66="","",'Employés'!$G$57)</f>
        <v/>
      </c>
      <c r="F66" s="11">
        <f>IF($A66="","",'Employés'!$H$57)</f>
        <v/>
      </c>
      <c r="G66" s="10">
        <f>IF($A66="","",IF($F66&lt;0,"Solde négatif",IF($F66=0,"Banque épuisée","Disponible")))</f>
        <v/>
      </c>
    </row>
    <row r="67">
      <c r="A67" s="10">
        <f>IF('Employés'!$A$58="","",'Employés'!$A$58)</f>
        <v/>
      </c>
      <c r="B67" s="10">
        <f>IF($A67="","",'Employés'!$B$58)</f>
        <v/>
      </c>
      <c r="C67" s="10">
        <f>IF($A67="","",'Employés'!$C$58)</f>
        <v/>
      </c>
      <c r="D67" s="11">
        <f>IF($A67="","",'Employés'!$F$58)</f>
        <v/>
      </c>
      <c r="E67" s="11">
        <f>IF($A67="","",'Employés'!$G$58)</f>
        <v/>
      </c>
      <c r="F67" s="11">
        <f>IF($A67="","",'Employés'!$H$58)</f>
        <v/>
      </c>
      <c r="G67" s="10">
        <f>IF($A67="","",IF($F67&lt;0,"Solde négatif",IF($F67=0,"Banque épuisée","Disponible")))</f>
        <v/>
      </c>
    </row>
    <row r="68">
      <c r="A68" s="10">
        <f>IF('Employés'!$A$59="","",'Employés'!$A$59)</f>
        <v/>
      </c>
      <c r="B68" s="10">
        <f>IF($A68="","",'Employés'!$B$59)</f>
        <v/>
      </c>
      <c r="C68" s="10">
        <f>IF($A68="","",'Employés'!$C$59)</f>
        <v/>
      </c>
      <c r="D68" s="11">
        <f>IF($A68="","",'Employés'!$F$59)</f>
        <v/>
      </c>
      <c r="E68" s="11">
        <f>IF($A68="","",'Employés'!$G$59)</f>
        <v/>
      </c>
      <c r="F68" s="11">
        <f>IF($A68="","",'Employés'!$H$59)</f>
        <v/>
      </c>
      <c r="G68" s="10">
        <f>IF($A68="","",IF($F68&lt;0,"Solde négatif",IF($F68=0,"Banque épuisée","Disponible")))</f>
        <v/>
      </c>
    </row>
    <row r="69">
      <c r="A69" s="10">
        <f>IF('Employés'!$A$60="","",'Employés'!$A$60)</f>
        <v/>
      </c>
      <c r="B69" s="10">
        <f>IF($A69="","",'Employés'!$B$60)</f>
        <v/>
      </c>
      <c r="C69" s="10">
        <f>IF($A69="","",'Employés'!$C$60)</f>
        <v/>
      </c>
      <c r="D69" s="11">
        <f>IF($A69="","",'Employés'!$F$60)</f>
        <v/>
      </c>
      <c r="E69" s="11">
        <f>IF($A69="","",'Employés'!$G$60)</f>
        <v/>
      </c>
      <c r="F69" s="11">
        <f>IF($A69="","",'Employés'!$H$60)</f>
        <v/>
      </c>
      <c r="G69" s="10">
        <f>IF($A69="","",IF($F69&lt;0,"Solde négatif",IF($F69=0,"Banque épuisée","Disponible")))</f>
        <v/>
      </c>
    </row>
    <row r="70">
      <c r="A70" s="10">
        <f>IF('Employés'!$A$61="","",'Employés'!$A$61)</f>
        <v/>
      </c>
      <c r="B70" s="10">
        <f>IF($A70="","",'Employés'!$B$61)</f>
        <v/>
      </c>
      <c r="C70" s="10">
        <f>IF($A70="","",'Employés'!$C$61)</f>
        <v/>
      </c>
      <c r="D70" s="11">
        <f>IF($A70="","",'Employés'!$F$61)</f>
        <v/>
      </c>
      <c r="E70" s="11">
        <f>IF($A70="","",'Employés'!$G$61)</f>
        <v/>
      </c>
      <c r="F70" s="11">
        <f>IF($A70="","",'Employés'!$H$61)</f>
        <v/>
      </c>
      <c r="G70" s="10">
        <f>IF($A70="","",IF($F70&lt;0,"Solde négatif",IF($F70=0,"Banque épuisée","Disponible")))</f>
        <v/>
      </c>
    </row>
    <row r="71">
      <c r="A71" s="10">
        <f>IF('Employés'!$A$62="","",'Employés'!$A$62)</f>
        <v/>
      </c>
      <c r="B71" s="10">
        <f>IF($A71="","",'Employés'!$B$62)</f>
        <v/>
      </c>
      <c r="C71" s="10">
        <f>IF($A71="","",'Employés'!$C$62)</f>
        <v/>
      </c>
      <c r="D71" s="11">
        <f>IF($A71="","",'Employés'!$F$62)</f>
        <v/>
      </c>
      <c r="E71" s="11">
        <f>IF($A71="","",'Employés'!$G$62)</f>
        <v/>
      </c>
      <c r="F71" s="11">
        <f>IF($A71="","",'Employés'!$H$62)</f>
        <v/>
      </c>
      <c r="G71" s="10">
        <f>IF($A71="","",IF($F71&lt;0,"Solde négatif",IF($F71=0,"Banque épuisée","Disponible")))</f>
        <v/>
      </c>
    </row>
    <row r="72">
      <c r="A72" s="10">
        <f>IF('Employés'!$A$63="","",'Employés'!$A$63)</f>
        <v/>
      </c>
      <c r="B72" s="10">
        <f>IF($A72="","",'Employés'!$B$63)</f>
        <v/>
      </c>
      <c r="C72" s="10">
        <f>IF($A72="","",'Employés'!$C$63)</f>
        <v/>
      </c>
      <c r="D72" s="11">
        <f>IF($A72="","",'Employés'!$F$63)</f>
        <v/>
      </c>
      <c r="E72" s="11">
        <f>IF($A72="","",'Employés'!$G$63)</f>
        <v/>
      </c>
      <c r="F72" s="11">
        <f>IF($A72="","",'Employés'!$H$63)</f>
        <v/>
      </c>
      <c r="G72" s="10">
        <f>IF($A72="","",IF($F72&lt;0,"Solde négatif",IF($F72=0,"Banque épuisée","Disponible")))</f>
        <v/>
      </c>
    </row>
    <row r="73">
      <c r="A73" s="10">
        <f>IF('Employés'!$A$64="","",'Employés'!$A$64)</f>
        <v/>
      </c>
      <c r="B73" s="10">
        <f>IF($A73="","",'Employés'!$B$64)</f>
        <v/>
      </c>
      <c r="C73" s="10">
        <f>IF($A73="","",'Employés'!$C$64)</f>
        <v/>
      </c>
      <c r="D73" s="11">
        <f>IF($A73="","",'Employés'!$F$64)</f>
        <v/>
      </c>
      <c r="E73" s="11">
        <f>IF($A73="","",'Employés'!$G$64)</f>
        <v/>
      </c>
      <c r="F73" s="11">
        <f>IF($A73="","",'Employés'!$H$64)</f>
        <v/>
      </c>
      <c r="G73" s="10">
        <f>IF($A73="","",IF($F73&lt;0,"Solde négatif",IF($F73=0,"Banque épuisée","Disponible")))</f>
        <v/>
      </c>
    </row>
    <row r="74">
      <c r="A74" s="10">
        <f>IF('Employés'!$A$65="","",'Employés'!$A$65)</f>
        <v/>
      </c>
      <c r="B74" s="10">
        <f>IF($A74="","",'Employés'!$B$65)</f>
        <v/>
      </c>
      <c r="C74" s="10">
        <f>IF($A74="","",'Employés'!$C$65)</f>
        <v/>
      </c>
      <c r="D74" s="11">
        <f>IF($A74="","",'Employés'!$F$65)</f>
        <v/>
      </c>
      <c r="E74" s="11">
        <f>IF($A74="","",'Employés'!$G$65)</f>
        <v/>
      </c>
      <c r="F74" s="11">
        <f>IF($A74="","",'Employés'!$H$65)</f>
        <v/>
      </c>
      <c r="G74" s="10">
        <f>IF($A74="","",IF($F74&lt;0,"Solde négatif",IF($F74=0,"Banque épuisée","Disponible")))</f>
        <v/>
      </c>
    </row>
    <row r="75">
      <c r="A75" s="10">
        <f>IF('Employés'!$A$66="","",'Employés'!$A$66)</f>
        <v/>
      </c>
      <c r="B75" s="10">
        <f>IF($A75="","",'Employés'!$B$66)</f>
        <v/>
      </c>
      <c r="C75" s="10">
        <f>IF($A75="","",'Employés'!$C$66)</f>
        <v/>
      </c>
      <c r="D75" s="11">
        <f>IF($A75="","",'Employés'!$F$66)</f>
        <v/>
      </c>
      <c r="E75" s="11">
        <f>IF($A75="","",'Employés'!$G$66)</f>
        <v/>
      </c>
      <c r="F75" s="11">
        <f>IF($A75="","",'Employés'!$H$66)</f>
        <v/>
      </c>
      <c r="G75" s="10">
        <f>IF($A75="","",IF($F75&lt;0,"Solde négatif",IF($F75=0,"Banque épuisée","Disponible")))</f>
        <v/>
      </c>
    </row>
    <row r="76">
      <c r="A76" s="10">
        <f>IF('Employés'!$A$67="","",'Employés'!$A$67)</f>
        <v/>
      </c>
      <c r="B76" s="10">
        <f>IF($A76="","",'Employés'!$B$67)</f>
        <v/>
      </c>
      <c r="C76" s="10">
        <f>IF($A76="","",'Employés'!$C$67)</f>
        <v/>
      </c>
      <c r="D76" s="11">
        <f>IF($A76="","",'Employés'!$F$67)</f>
        <v/>
      </c>
      <c r="E76" s="11">
        <f>IF($A76="","",'Employés'!$G$67)</f>
        <v/>
      </c>
      <c r="F76" s="11">
        <f>IF($A76="","",'Employés'!$H$67)</f>
        <v/>
      </c>
      <c r="G76" s="10">
        <f>IF($A76="","",IF($F76&lt;0,"Solde négatif",IF($F76=0,"Banque épuisée","Disponible")))</f>
        <v/>
      </c>
    </row>
    <row r="77">
      <c r="A77" s="10">
        <f>IF('Employés'!$A$68="","",'Employés'!$A$68)</f>
        <v/>
      </c>
      <c r="B77" s="10">
        <f>IF($A77="","",'Employés'!$B$68)</f>
        <v/>
      </c>
      <c r="C77" s="10">
        <f>IF($A77="","",'Employés'!$C$68)</f>
        <v/>
      </c>
      <c r="D77" s="11">
        <f>IF($A77="","",'Employés'!$F$68)</f>
        <v/>
      </c>
      <c r="E77" s="11">
        <f>IF($A77="","",'Employés'!$G$68)</f>
        <v/>
      </c>
      <c r="F77" s="11">
        <f>IF($A77="","",'Employés'!$H$68)</f>
        <v/>
      </c>
      <c r="G77" s="10">
        <f>IF($A77="","",IF($F77&lt;0,"Solde négatif",IF($F77=0,"Banque épuisée","Disponible")))</f>
        <v/>
      </c>
    </row>
    <row r="78">
      <c r="A78" s="10">
        <f>IF('Employés'!$A$69="","",'Employés'!$A$69)</f>
        <v/>
      </c>
      <c r="B78" s="10">
        <f>IF($A78="","",'Employés'!$B$69)</f>
        <v/>
      </c>
      <c r="C78" s="10">
        <f>IF($A78="","",'Employés'!$C$69)</f>
        <v/>
      </c>
      <c r="D78" s="11">
        <f>IF($A78="","",'Employés'!$F$69)</f>
        <v/>
      </c>
      <c r="E78" s="11">
        <f>IF($A78="","",'Employés'!$G$69)</f>
        <v/>
      </c>
      <c r="F78" s="11">
        <f>IF($A78="","",'Employés'!$H$69)</f>
        <v/>
      </c>
      <c r="G78" s="10">
        <f>IF($A78="","",IF($F78&lt;0,"Solde négatif",IF($F78=0,"Banque épuisée","Disponible")))</f>
        <v/>
      </c>
    </row>
    <row r="79">
      <c r="A79" s="10">
        <f>IF('Employés'!$A$70="","",'Employés'!$A$70)</f>
        <v/>
      </c>
      <c r="B79" s="10">
        <f>IF($A79="","",'Employés'!$B$70)</f>
        <v/>
      </c>
      <c r="C79" s="10">
        <f>IF($A79="","",'Employés'!$C$70)</f>
        <v/>
      </c>
      <c r="D79" s="11">
        <f>IF($A79="","",'Employés'!$F$70)</f>
        <v/>
      </c>
      <c r="E79" s="11">
        <f>IF($A79="","",'Employés'!$G$70)</f>
        <v/>
      </c>
      <c r="F79" s="11">
        <f>IF($A79="","",'Employés'!$H$70)</f>
        <v/>
      </c>
      <c r="G79" s="10">
        <f>IF($A79="","",IF($F79&lt;0,"Solde négatif",IF($F79=0,"Banque épuisée","Disponible")))</f>
        <v/>
      </c>
    </row>
    <row r="80">
      <c r="A80" s="10">
        <f>IF('Employés'!$A$71="","",'Employés'!$A$71)</f>
        <v/>
      </c>
      <c r="B80" s="10">
        <f>IF($A80="","",'Employés'!$B$71)</f>
        <v/>
      </c>
      <c r="C80" s="10">
        <f>IF($A80="","",'Employés'!$C$71)</f>
        <v/>
      </c>
      <c r="D80" s="11">
        <f>IF($A80="","",'Employés'!$F$71)</f>
        <v/>
      </c>
      <c r="E80" s="11">
        <f>IF($A80="","",'Employés'!$G$71)</f>
        <v/>
      </c>
      <c r="F80" s="11">
        <f>IF($A80="","",'Employés'!$H$71)</f>
        <v/>
      </c>
      <c r="G80" s="10">
        <f>IF($A80="","",IF($F80&lt;0,"Solde négatif",IF($F80=0,"Banque épuisée","Disponible")))</f>
        <v/>
      </c>
    </row>
    <row r="81">
      <c r="A81" s="10">
        <f>IF('Employés'!$A$72="","",'Employés'!$A$72)</f>
        <v/>
      </c>
      <c r="B81" s="10">
        <f>IF($A81="","",'Employés'!$B$72)</f>
        <v/>
      </c>
      <c r="C81" s="10">
        <f>IF($A81="","",'Employés'!$C$72)</f>
        <v/>
      </c>
      <c r="D81" s="11">
        <f>IF($A81="","",'Employés'!$F$72)</f>
        <v/>
      </c>
      <c r="E81" s="11">
        <f>IF($A81="","",'Employés'!$G$72)</f>
        <v/>
      </c>
      <c r="F81" s="11">
        <f>IF($A81="","",'Employés'!$H$72)</f>
        <v/>
      </c>
      <c r="G81" s="10">
        <f>IF($A81="","",IF($F81&lt;0,"Solde négatif",IF($F81=0,"Banque épuisée","Disponible")))</f>
        <v/>
      </c>
    </row>
    <row r="82">
      <c r="A82" s="10">
        <f>IF('Employés'!$A$73="","",'Employés'!$A$73)</f>
        <v/>
      </c>
      <c r="B82" s="10">
        <f>IF($A82="","",'Employés'!$B$73)</f>
        <v/>
      </c>
      <c r="C82" s="10">
        <f>IF($A82="","",'Employés'!$C$73)</f>
        <v/>
      </c>
      <c r="D82" s="11">
        <f>IF($A82="","",'Employés'!$F$73)</f>
        <v/>
      </c>
      <c r="E82" s="11">
        <f>IF($A82="","",'Employés'!$G$73)</f>
        <v/>
      </c>
      <c r="F82" s="11">
        <f>IF($A82="","",'Employés'!$H$73)</f>
        <v/>
      </c>
      <c r="G82" s="10">
        <f>IF($A82="","",IF($F82&lt;0,"Solde négatif",IF($F82=0,"Banque épuisée","Disponible")))</f>
        <v/>
      </c>
    </row>
    <row r="83">
      <c r="A83" s="10">
        <f>IF('Employés'!$A$74="","",'Employés'!$A$74)</f>
        <v/>
      </c>
      <c r="B83" s="10">
        <f>IF($A83="","",'Employés'!$B$74)</f>
        <v/>
      </c>
      <c r="C83" s="10">
        <f>IF($A83="","",'Employés'!$C$74)</f>
        <v/>
      </c>
      <c r="D83" s="11">
        <f>IF($A83="","",'Employés'!$F$74)</f>
        <v/>
      </c>
      <c r="E83" s="11">
        <f>IF($A83="","",'Employés'!$G$74)</f>
        <v/>
      </c>
      <c r="F83" s="11">
        <f>IF($A83="","",'Employés'!$H$74)</f>
        <v/>
      </c>
      <c r="G83" s="10">
        <f>IF($A83="","",IF($F83&lt;0,"Solde négatif",IF($F83=0,"Banque épuisée","Disponible")))</f>
        <v/>
      </c>
    </row>
    <row r="84">
      <c r="A84" s="10">
        <f>IF('Employés'!$A$75="","",'Employés'!$A$75)</f>
        <v/>
      </c>
      <c r="B84" s="10">
        <f>IF($A84="","",'Employés'!$B$75)</f>
        <v/>
      </c>
      <c r="C84" s="10">
        <f>IF($A84="","",'Employés'!$C$75)</f>
        <v/>
      </c>
      <c r="D84" s="11">
        <f>IF($A84="","",'Employés'!$F$75)</f>
        <v/>
      </c>
      <c r="E84" s="11">
        <f>IF($A84="","",'Employés'!$G$75)</f>
        <v/>
      </c>
      <c r="F84" s="11">
        <f>IF($A84="","",'Employés'!$H$75)</f>
        <v/>
      </c>
      <c r="G84" s="10">
        <f>IF($A84="","",IF($F84&lt;0,"Solde négatif",IF($F84=0,"Banque épuisée","Disponible")))</f>
        <v/>
      </c>
    </row>
    <row r="85">
      <c r="A85" s="10">
        <f>IF('Employés'!$A$76="","",'Employés'!$A$76)</f>
        <v/>
      </c>
      <c r="B85" s="10">
        <f>IF($A85="","",'Employés'!$B$76)</f>
        <v/>
      </c>
      <c r="C85" s="10">
        <f>IF($A85="","",'Employés'!$C$76)</f>
        <v/>
      </c>
      <c r="D85" s="11">
        <f>IF($A85="","",'Employés'!$F$76)</f>
        <v/>
      </c>
      <c r="E85" s="11">
        <f>IF($A85="","",'Employés'!$G$76)</f>
        <v/>
      </c>
      <c r="F85" s="11">
        <f>IF($A85="","",'Employés'!$H$76)</f>
        <v/>
      </c>
      <c r="G85" s="10">
        <f>IF($A85="","",IF($F85&lt;0,"Solde négatif",IF($F85=0,"Banque épuisée","Disponible")))</f>
        <v/>
      </c>
    </row>
    <row r="86">
      <c r="A86" s="10">
        <f>IF('Employés'!$A$77="","",'Employés'!$A$77)</f>
        <v/>
      </c>
      <c r="B86" s="10">
        <f>IF($A86="","",'Employés'!$B$77)</f>
        <v/>
      </c>
      <c r="C86" s="10">
        <f>IF($A86="","",'Employés'!$C$77)</f>
        <v/>
      </c>
      <c r="D86" s="11">
        <f>IF($A86="","",'Employés'!$F$77)</f>
        <v/>
      </c>
      <c r="E86" s="11">
        <f>IF($A86="","",'Employés'!$G$77)</f>
        <v/>
      </c>
      <c r="F86" s="11">
        <f>IF($A86="","",'Employés'!$H$77)</f>
        <v/>
      </c>
      <c r="G86" s="10">
        <f>IF($A86="","",IF($F86&lt;0,"Solde négatif",IF($F86=0,"Banque épuisée","Disponible")))</f>
        <v/>
      </c>
    </row>
    <row r="87">
      <c r="A87" s="10">
        <f>IF('Employés'!$A$78="","",'Employés'!$A$78)</f>
        <v/>
      </c>
      <c r="B87" s="10">
        <f>IF($A87="","",'Employés'!$B$78)</f>
        <v/>
      </c>
      <c r="C87" s="10">
        <f>IF($A87="","",'Employés'!$C$78)</f>
        <v/>
      </c>
      <c r="D87" s="11">
        <f>IF($A87="","",'Employés'!$F$78)</f>
        <v/>
      </c>
      <c r="E87" s="11">
        <f>IF($A87="","",'Employés'!$G$78)</f>
        <v/>
      </c>
      <c r="F87" s="11">
        <f>IF($A87="","",'Employés'!$H$78)</f>
        <v/>
      </c>
      <c r="G87" s="10">
        <f>IF($A87="","",IF($F87&lt;0,"Solde négatif",IF($F87=0,"Banque épuisée","Disponible")))</f>
        <v/>
      </c>
    </row>
    <row r="88">
      <c r="A88" s="10">
        <f>IF('Employés'!$A$79="","",'Employés'!$A$79)</f>
        <v/>
      </c>
      <c r="B88" s="10">
        <f>IF($A88="","",'Employés'!$B$79)</f>
        <v/>
      </c>
      <c r="C88" s="10">
        <f>IF($A88="","",'Employés'!$C$79)</f>
        <v/>
      </c>
      <c r="D88" s="11">
        <f>IF($A88="","",'Employés'!$F$79)</f>
        <v/>
      </c>
      <c r="E88" s="11">
        <f>IF($A88="","",'Employés'!$G$79)</f>
        <v/>
      </c>
      <c r="F88" s="11">
        <f>IF($A88="","",'Employés'!$H$79)</f>
        <v/>
      </c>
      <c r="G88" s="10">
        <f>IF($A88="","",IF($F88&lt;0,"Solde négatif",IF($F88=0,"Banque épuisée","Disponible")))</f>
        <v/>
      </c>
    </row>
    <row r="89">
      <c r="A89" s="10">
        <f>IF('Employés'!$A$80="","",'Employés'!$A$80)</f>
        <v/>
      </c>
      <c r="B89" s="10">
        <f>IF($A89="","",'Employés'!$B$80)</f>
        <v/>
      </c>
      <c r="C89" s="10">
        <f>IF($A89="","",'Employés'!$C$80)</f>
        <v/>
      </c>
      <c r="D89" s="11">
        <f>IF($A89="","",'Employés'!$F$80)</f>
        <v/>
      </c>
      <c r="E89" s="11">
        <f>IF($A89="","",'Employés'!$G$80)</f>
        <v/>
      </c>
      <c r="F89" s="11">
        <f>IF($A89="","",'Employés'!$H$80)</f>
        <v/>
      </c>
      <c r="G89" s="10">
        <f>IF($A89="","",IF($F89&lt;0,"Solde négatif",IF($F89=0,"Banque épuisée","Disponible")))</f>
        <v/>
      </c>
    </row>
    <row r="90">
      <c r="A90" s="10">
        <f>IF('Employés'!$A$81="","",'Employés'!$A$81)</f>
        <v/>
      </c>
      <c r="B90" s="10">
        <f>IF($A90="","",'Employés'!$B$81)</f>
        <v/>
      </c>
      <c r="C90" s="10">
        <f>IF($A90="","",'Employés'!$C$81)</f>
        <v/>
      </c>
      <c r="D90" s="11">
        <f>IF($A90="","",'Employés'!$F$81)</f>
        <v/>
      </c>
      <c r="E90" s="11">
        <f>IF($A90="","",'Employés'!$G$81)</f>
        <v/>
      </c>
      <c r="F90" s="11">
        <f>IF($A90="","",'Employés'!$H$81)</f>
        <v/>
      </c>
      <c r="G90" s="10">
        <f>IF($A90="","",IF($F90&lt;0,"Solde négatif",IF($F90=0,"Banque épuisée","Disponible")))</f>
        <v/>
      </c>
    </row>
    <row r="91">
      <c r="A91" s="10">
        <f>IF('Employés'!$A$82="","",'Employés'!$A$82)</f>
        <v/>
      </c>
      <c r="B91" s="10">
        <f>IF($A91="","",'Employés'!$B$82)</f>
        <v/>
      </c>
      <c r="C91" s="10">
        <f>IF($A91="","",'Employés'!$C$82)</f>
        <v/>
      </c>
      <c r="D91" s="11">
        <f>IF($A91="","",'Employés'!$F$82)</f>
        <v/>
      </c>
      <c r="E91" s="11">
        <f>IF($A91="","",'Employés'!$G$82)</f>
        <v/>
      </c>
      <c r="F91" s="11">
        <f>IF($A91="","",'Employés'!$H$82)</f>
        <v/>
      </c>
      <c r="G91" s="10">
        <f>IF($A91="","",IF($F91&lt;0,"Solde négatif",IF($F91=0,"Banque épuisée","Disponible")))</f>
        <v/>
      </c>
    </row>
    <row r="92">
      <c r="A92" s="10">
        <f>IF('Employés'!$A$83="","",'Employés'!$A$83)</f>
        <v/>
      </c>
      <c r="B92" s="10">
        <f>IF($A92="","",'Employés'!$B$83)</f>
        <v/>
      </c>
      <c r="C92" s="10">
        <f>IF($A92="","",'Employés'!$C$83)</f>
        <v/>
      </c>
      <c r="D92" s="11">
        <f>IF($A92="","",'Employés'!$F$83)</f>
        <v/>
      </c>
      <c r="E92" s="11">
        <f>IF($A92="","",'Employés'!$G$83)</f>
        <v/>
      </c>
      <c r="F92" s="11">
        <f>IF($A92="","",'Employés'!$H$83)</f>
        <v/>
      </c>
      <c r="G92" s="10">
        <f>IF($A92="","",IF($F92&lt;0,"Solde négatif",IF($F92=0,"Banque épuisée","Disponible")))</f>
        <v/>
      </c>
    </row>
    <row r="93">
      <c r="A93" s="10">
        <f>IF('Employés'!$A$84="","",'Employés'!$A$84)</f>
        <v/>
      </c>
      <c r="B93" s="10">
        <f>IF($A93="","",'Employés'!$B$84)</f>
        <v/>
      </c>
      <c r="C93" s="10">
        <f>IF($A93="","",'Employés'!$C$84)</f>
        <v/>
      </c>
      <c r="D93" s="11">
        <f>IF($A93="","",'Employés'!$F$84)</f>
        <v/>
      </c>
      <c r="E93" s="11">
        <f>IF($A93="","",'Employés'!$G$84)</f>
        <v/>
      </c>
      <c r="F93" s="11">
        <f>IF($A93="","",'Employés'!$H$84)</f>
        <v/>
      </c>
      <c r="G93" s="10">
        <f>IF($A93="","",IF($F93&lt;0,"Solde négatif",IF($F93=0,"Banque épuisée","Disponible")))</f>
        <v/>
      </c>
    </row>
    <row r="94">
      <c r="A94" s="10">
        <f>IF('Employés'!$A$85="","",'Employés'!$A$85)</f>
        <v/>
      </c>
      <c r="B94" s="10">
        <f>IF($A94="","",'Employés'!$B$85)</f>
        <v/>
      </c>
      <c r="C94" s="10">
        <f>IF($A94="","",'Employés'!$C$85)</f>
        <v/>
      </c>
      <c r="D94" s="11">
        <f>IF($A94="","",'Employés'!$F$85)</f>
        <v/>
      </c>
      <c r="E94" s="11">
        <f>IF($A94="","",'Employés'!$G$85)</f>
        <v/>
      </c>
      <c r="F94" s="11">
        <f>IF($A94="","",'Employés'!$H$85)</f>
        <v/>
      </c>
      <c r="G94" s="10">
        <f>IF($A94="","",IF($F94&lt;0,"Solde négatif",IF($F94=0,"Banque épuisée","Disponible")))</f>
        <v/>
      </c>
    </row>
    <row r="95">
      <c r="A95" s="10">
        <f>IF('Employés'!$A$86="","",'Employés'!$A$86)</f>
        <v/>
      </c>
      <c r="B95" s="10">
        <f>IF($A95="","",'Employés'!$B$86)</f>
        <v/>
      </c>
      <c r="C95" s="10">
        <f>IF($A95="","",'Employés'!$C$86)</f>
        <v/>
      </c>
      <c r="D95" s="11">
        <f>IF($A95="","",'Employés'!$F$86)</f>
        <v/>
      </c>
      <c r="E95" s="11">
        <f>IF($A95="","",'Employés'!$G$86)</f>
        <v/>
      </c>
      <c r="F95" s="11">
        <f>IF($A95="","",'Employés'!$H$86)</f>
        <v/>
      </c>
      <c r="G95" s="10">
        <f>IF($A95="","",IF($F95&lt;0,"Solde négatif",IF($F95=0,"Banque épuisée","Disponible")))</f>
        <v/>
      </c>
    </row>
    <row r="96">
      <c r="A96" s="10">
        <f>IF('Employés'!$A$87="","",'Employés'!$A$87)</f>
        <v/>
      </c>
      <c r="B96" s="10">
        <f>IF($A96="","",'Employés'!$B$87)</f>
        <v/>
      </c>
      <c r="C96" s="10">
        <f>IF($A96="","",'Employés'!$C$87)</f>
        <v/>
      </c>
      <c r="D96" s="11">
        <f>IF($A96="","",'Employés'!$F$87)</f>
        <v/>
      </c>
      <c r="E96" s="11">
        <f>IF($A96="","",'Employés'!$G$87)</f>
        <v/>
      </c>
      <c r="F96" s="11">
        <f>IF($A96="","",'Employés'!$H$87)</f>
        <v/>
      </c>
      <c r="G96" s="10">
        <f>IF($A96="","",IF($F96&lt;0,"Solde négatif",IF($F96=0,"Banque épuisée","Disponible")))</f>
        <v/>
      </c>
    </row>
    <row r="97">
      <c r="A97" s="10">
        <f>IF('Employés'!$A$88="","",'Employés'!$A$88)</f>
        <v/>
      </c>
      <c r="B97" s="10">
        <f>IF($A97="","",'Employés'!$B$88)</f>
        <v/>
      </c>
      <c r="C97" s="10">
        <f>IF($A97="","",'Employés'!$C$88)</f>
        <v/>
      </c>
      <c r="D97" s="11">
        <f>IF($A97="","",'Employés'!$F$88)</f>
        <v/>
      </c>
      <c r="E97" s="11">
        <f>IF($A97="","",'Employés'!$G$88)</f>
        <v/>
      </c>
      <c r="F97" s="11">
        <f>IF($A97="","",'Employés'!$H$88)</f>
        <v/>
      </c>
      <c r="G97" s="10">
        <f>IF($A97="","",IF($F97&lt;0,"Solde négatif",IF($F97=0,"Banque épuisée","Disponible")))</f>
        <v/>
      </c>
    </row>
    <row r="98">
      <c r="A98" s="10">
        <f>IF('Employés'!$A$89="","",'Employés'!$A$89)</f>
        <v/>
      </c>
      <c r="B98" s="10">
        <f>IF($A98="","",'Employés'!$B$89)</f>
        <v/>
      </c>
      <c r="C98" s="10">
        <f>IF($A98="","",'Employés'!$C$89)</f>
        <v/>
      </c>
      <c r="D98" s="11">
        <f>IF($A98="","",'Employés'!$F$89)</f>
        <v/>
      </c>
      <c r="E98" s="11">
        <f>IF($A98="","",'Employés'!$G$89)</f>
        <v/>
      </c>
      <c r="F98" s="11">
        <f>IF($A98="","",'Employés'!$H$89)</f>
        <v/>
      </c>
      <c r="G98" s="10">
        <f>IF($A98="","",IF($F98&lt;0,"Solde négatif",IF($F98=0,"Banque épuisée","Disponible")))</f>
        <v/>
      </c>
    </row>
    <row r="99">
      <c r="A99" s="10">
        <f>IF('Employés'!$A$90="","",'Employés'!$A$90)</f>
        <v/>
      </c>
      <c r="B99" s="10">
        <f>IF($A99="","",'Employés'!$B$90)</f>
        <v/>
      </c>
      <c r="C99" s="10">
        <f>IF($A99="","",'Employés'!$C$90)</f>
        <v/>
      </c>
      <c r="D99" s="11">
        <f>IF($A99="","",'Employés'!$F$90)</f>
        <v/>
      </c>
      <c r="E99" s="11">
        <f>IF($A99="","",'Employés'!$G$90)</f>
        <v/>
      </c>
      <c r="F99" s="11">
        <f>IF($A99="","",'Employés'!$H$90)</f>
        <v/>
      </c>
      <c r="G99" s="10">
        <f>IF($A99="","",IF($F99&lt;0,"Solde négatif",IF($F99=0,"Banque épuisée","Disponible")))</f>
        <v/>
      </c>
    </row>
    <row r="100">
      <c r="A100" s="10">
        <f>IF('Employés'!$A$91="","",'Employés'!$A$91)</f>
        <v/>
      </c>
      <c r="B100" s="10">
        <f>IF($A100="","",'Employés'!$B$91)</f>
        <v/>
      </c>
      <c r="C100" s="10">
        <f>IF($A100="","",'Employés'!$C$91)</f>
        <v/>
      </c>
      <c r="D100" s="11">
        <f>IF($A100="","",'Employés'!$F$91)</f>
        <v/>
      </c>
      <c r="E100" s="11">
        <f>IF($A100="","",'Employés'!$G$91)</f>
        <v/>
      </c>
      <c r="F100" s="11">
        <f>IF($A100="","",'Employés'!$H$91)</f>
        <v/>
      </c>
      <c r="G100" s="10">
        <f>IF($A100="","",IF($F100&lt;0,"Solde négatif",IF($F100=0,"Banque épuisée","Disponible")))</f>
        <v/>
      </c>
    </row>
    <row r="101">
      <c r="A101" s="10">
        <f>IF('Employés'!$A$92="","",'Employés'!$A$92)</f>
        <v/>
      </c>
      <c r="B101" s="10">
        <f>IF($A101="","",'Employés'!$B$92)</f>
        <v/>
      </c>
      <c r="C101" s="10">
        <f>IF($A101="","",'Employés'!$C$92)</f>
        <v/>
      </c>
      <c r="D101" s="11">
        <f>IF($A101="","",'Employés'!$F$92)</f>
        <v/>
      </c>
      <c r="E101" s="11">
        <f>IF($A101="","",'Employés'!$G$92)</f>
        <v/>
      </c>
      <c r="F101" s="11">
        <f>IF($A101="","",'Employés'!$H$92)</f>
        <v/>
      </c>
      <c r="G101" s="10">
        <f>IF($A101="","",IF($F101&lt;0,"Solde négatif",IF($F101=0,"Banque épuisée","Disponible")))</f>
        <v/>
      </c>
    </row>
    <row r="102">
      <c r="A102" s="10">
        <f>IF('Employés'!$A$93="","",'Employés'!$A$93)</f>
        <v/>
      </c>
      <c r="B102" s="10">
        <f>IF($A102="","",'Employés'!$B$93)</f>
        <v/>
      </c>
      <c r="C102" s="10">
        <f>IF($A102="","",'Employés'!$C$93)</f>
        <v/>
      </c>
      <c r="D102" s="11">
        <f>IF($A102="","",'Employés'!$F$93)</f>
        <v/>
      </c>
      <c r="E102" s="11">
        <f>IF($A102="","",'Employés'!$G$93)</f>
        <v/>
      </c>
      <c r="F102" s="11">
        <f>IF($A102="","",'Employés'!$H$93)</f>
        <v/>
      </c>
      <c r="G102" s="10">
        <f>IF($A102="","",IF($F102&lt;0,"Solde négatif",IF($F102=0,"Banque épuisée","Disponible")))</f>
        <v/>
      </c>
    </row>
    <row r="103">
      <c r="A103" s="10">
        <f>IF('Employés'!$A$94="","",'Employés'!$A$94)</f>
        <v/>
      </c>
      <c r="B103" s="10">
        <f>IF($A103="","",'Employés'!$B$94)</f>
        <v/>
      </c>
      <c r="C103" s="10">
        <f>IF($A103="","",'Employés'!$C$94)</f>
        <v/>
      </c>
      <c r="D103" s="11">
        <f>IF($A103="","",'Employés'!$F$94)</f>
        <v/>
      </c>
      <c r="E103" s="11">
        <f>IF($A103="","",'Employés'!$G$94)</f>
        <v/>
      </c>
      <c r="F103" s="11">
        <f>IF($A103="","",'Employés'!$H$94)</f>
        <v/>
      </c>
      <c r="G103" s="10">
        <f>IF($A103="","",IF($F103&lt;0,"Solde négatif",IF($F103=0,"Banque épuisée","Disponible")))</f>
        <v/>
      </c>
    </row>
    <row r="104">
      <c r="A104" s="10">
        <f>IF('Employés'!$A$95="","",'Employés'!$A$95)</f>
        <v/>
      </c>
      <c r="B104" s="10">
        <f>IF($A104="","",'Employés'!$B$95)</f>
        <v/>
      </c>
      <c r="C104" s="10">
        <f>IF($A104="","",'Employés'!$C$95)</f>
        <v/>
      </c>
      <c r="D104" s="11">
        <f>IF($A104="","",'Employés'!$F$95)</f>
        <v/>
      </c>
      <c r="E104" s="11">
        <f>IF($A104="","",'Employés'!$G$95)</f>
        <v/>
      </c>
      <c r="F104" s="11">
        <f>IF($A104="","",'Employés'!$H$95)</f>
        <v/>
      </c>
      <c r="G104" s="10">
        <f>IF($A104="","",IF($F104&lt;0,"Solde négatif",IF($F104=0,"Banque épuisée","Disponible")))</f>
        <v/>
      </c>
    </row>
    <row r="105">
      <c r="A105" s="10">
        <f>IF('Employés'!$A$96="","",'Employés'!$A$96)</f>
        <v/>
      </c>
      <c r="B105" s="10">
        <f>IF($A105="","",'Employés'!$B$96)</f>
        <v/>
      </c>
      <c r="C105" s="10">
        <f>IF($A105="","",'Employés'!$C$96)</f>
        <v/>
      </c>
      <c r="D105" s="11">
        <f>IF($A105="","",'Employés'!$F$96)</f>
        <v/>
      </c>
      <c r="E105" s="11">
        <f>IF($A105="","",'Employés'!$G$96)</f>
        <v/>
      </c>
      <c r="F105" s="11">
        <f>IF($A105="","",'Employés'!$H$96)</f>
        <v/>
      </c>
      <c r="G105" s="10">
        <f>IF($A105="","",IF($F105&lt;0,"Solde négatif",IF($F105=0,"Banque épuisée","Disponible")))</f>
        <v/>
      </c>
    </row>
    <row r="106">
      <c r="A106" s="10">
        <f>IF('Employés'!$A$97="","",'Employés'!$A$97)</f>
        <v/>
      </c>
      <c r="B106" s="10">
        <f>IF($A106="","",'Employés'!$B$97)</f>
        <v/>
      </c>
      <c r="C106" s="10">
        <f>IF($A106="","",'Employés'!$C$97)</f>
        <v/>
      </c>
      <c r="D106" s="11">
        <f>IF($A106="","",'Employés'!$F$97)</f>
        <v/>
      </c>
      <c r="E106" s="11">
        <f>IF($A106="","",'Employés'!$G$97)</f>
        <v/>
      </c>
      <c r="F106" s="11">
        <f>IF($A106="","",'Employés'!$H$97)</f>
        <v/>
      </c>
      <c r="G106" s="10">
        <f>IF($A106="","",IF($F106&lt;0,"Solde négatif",IF($F106=0,"Banque épuisée","Disponible")))</f>
        <v/>
      </c>
    </row>
    <row r="107">
      <c r="A107" s="10">
        <f>IF('Employés'!$A$98="","",'Employés'!$A$98)</f>
        <v/>
      </c>
      <c r="B107" s="10">
        <f>IF($A107="","",'Employés'!$B$98)</f>
        <v/>
      </c>
      <c r="C107" s="10">
        <f>IF($A107="","",'Employés'!$C$98)</f>
        <v/>
      </c>
      <c r="D107" s="11">
        <f>IF($A107="","",'Employés'!$F$98)</f>
        <v/>
      </c>
      <c r="E107" s="11">
        <f>IF($A107="","",'Employés'!$G$98)</f>
        <v/>
      </c>
      <c r="F107" s="11">
        <f>IF($A107="","",'Employés'!$H$98)</f>
        <v/>
      </c>
      <c r="G107" s="10">
        <f>IF($A107="","",IF($F107&lt;0,"Solde négatif",IF($F107=0,"Banque épuisée","Disponible")))</f>
        <v/>
      </c>
    </row>
    <row r="108">
      <c r="A108" s="10">
        <f>IF('Employés'!$A$99="","",'Employés'!$A$99)</f>
        <v/>
      </c>
      <c r="B108" s="10">
        <f>IF($A108="","",'Employés'!$B$99)</f>
        <v/>
      </c>
      <c r="C108" s="10">
        <f>IF($A108="","",'Employés'!$C$99)</f>
        <v/>
      </c>
      <c r="D108" s="11">
        <f>IF($A108="","",'Employés'!$F$99)</f>
        <v/>
      </c>
      <c r="E108" s="11">
        <f>IF($A108="","",'Employés'!$G$99)</f>
        <v/>
      </c>
      <c r="F108" s="11">
        <f>IF($A108="","",'Employés'!$H$99)</f>
        <v/>
      </c>
      <c r="G108" s="10">
        <f>IF($A108="","",IF($F108&lt;0,"Solde négatif",IF($F108=0,"Banque épuisée","Disponible")))</f>
        <v/>
      </c>
    </row>
    <row r="109">
      <c r="A109" s="10">
        <f>IF('Employés'!$A$100="","",'Employés'!$A$100)</f>
        <v/>
      </c>
      <c r="B109" s="10">
        <f>IF($A109="","",'Employés'!$B$100)</f>
        <v/>
      </c>
      <c r="C109" s="10">
        <f>IF($A109="","",'Employés'!$C$100)</f>
        <v/>
      </c>
      <c r="D109" s="11">
        <f>IF($A109="","",'Employés'!$F$100)</f>
        <v/>
      </c>
      <c r="E109" s="11">
        <f>IF($A109="","",'Employés'!$G$100)</f>
        <v/>
      </c>
      <c r="F109" s="11">
        <f>IF($A109="","",'Employés'!$H$100)</f>
        <v/>
      </c>
      <c r="G109" s="10">
        <f>IF($A109="","",IF($F109&lt;0,"Solde négatif",IF($F109=0,"Banque épuisée","Disponible")))</f>
        <v/>
      </c>
    </row>
    <row r="110">
      <c r="A110" s="10">
        <f>IF('Employés'!$A$101="","",'Employés'!$A$101)</f>
        <v/>
      </c>
      <c r="B110" s="10">
        <f>IF($A110="","",'Employés'!$B$101)</f>
        <v/>
      </c>
      <c r="C110" s="10">
        <f>IF($A110="","",'Employés'!$C$101)</f>
        <v/>
      </c>
      <c r="D110" s="11">
        <f>IF($A110="","",'Employés'!$F$101)</f>
        <v/>
      </c>
      <c r="E110" s="11">
        <f>IF($A110="","",'Employés'!$G$101)</f>
        <v/>
      </c>
      <c r="F110" s="11">
        <f>IF($A110="","",'Employés'!$H$101)</f>
        <v/>
      </c>
      <c r="G110" s="10">
        <f>IF($A110="","",IF($F110&lt;0,"Solde négatif",IF($F110=0,"Banque épuisée","Disponible")))</f>
        <v/>
      </c>
    </row>
    <row r="111">
      <c r="A111" s="10">
        <f>IF('Employés'!$A$102="","",'Employés'!$A$102)</f>
        <v/>
      </c>
      <c r="B111" s="10">
        <f>IF($A111="","",'Employés'!$B$102)</f>
        <v/>
      </c>
      <c r="C111" s="10">
        <f>IF($A111="","",'Employés'!$C$102)</f>
        <v/>
      </c>
      <c r="D111" s="11">
        <f>IF($A111="","",'Employés'!$F$102)</f>
        <v/>
      </c>
      <c r="E111" s="11">
        <f>IF($A111="","",'Employés'!$G$102)</f>
        <v/>
      </c>
      <c r="F111" s="11">
        <f>IF($A111="","",'Employés'!$H$102)</f>
        <v/>
      </c>
      <c r="G111" s="10">
        <f>IF($A111="","",IF($F111&lt;0,"Solde négatif",IF($F111=0,"Banque épuisée","Disponible")))</f>
        <v/>
      </c>
    </row>
    <row r="112">
      <c r="A112" s="10">
        <f>IF('Employés'!$A$103="","",'Employés'!$A$103)</f>
        <v/>
      </c>
      <c r="B112" s="10">
        <f>IF($A112="","",'Employés'!$B$103)</f>
        <v/>
      </c>
      <c r="C112" s="10">
        <f>IF($A112="","",'Employés'!$C$103)</f>
        <v/>
      </c>
      <c r="D112" s="11">
        <f>IF($A112="","",'Employés'!$F$103)</f>
        <v/>
      </c>
      <c r="E112" s="11">
        <f>IF($A112="","",'Employés'!$G$103)</f>
        <v/>
      </c>
      <c r="F112" s="11">
        <f>IF($A112="","",'Employés'!$H$103)</f>
        <v/>
      </c>
      <c r="G112" s="10">
        <f>IF($A112="","",IF($F112&lt;0,"Solde négatif",IF($F112=0,"Banque épuisée","Disponible")))</f>
        <v/>
      </c>
    </row>
    <row r="113">
      <c r="A113" s="10">
        <f>IF('Employés'!$A$104="","",'Employés'!$A$104)</f>
        <v/>
      </c>
      <c r="B113" s="10">
        <f>IF($A113="","",'Employés'!$B$104)</f>
        <v/>
      </c>
      <c r="C113" s="10">
        <f>IF($A113="","",'Employés'!$C$104)</f>
        <v/>
      </c>
      <c r="D113" s="11">
        <f>IF($A113="","",'Employés'!$F$104)</f>
        <v/>
      </c>
      <c r="E113" s="11">
        <f>IF($A113="","",'Employés'!$G$104)</f>
        <v/>
      </c>
      <c r="F113" s="11">
        <f>IF($A113="","",'Employés'!$H$104)</f>
        <v/>
      </c>
      <c r="G113" s="10">
        <f>IF($A113="","",IF($F113&lt;0,"Solde négatif",IF($F113=0,"Banque épuisée","Disponible")))</f>
        <v/>
      </c>
    </row>
    <row r="116">
      <c r="A116" s="14" t="inlineStr">
        <is>
          <t>Contrôles de validation</t>
        </is>
      </c>
    </row>
    <row r="117">
      <c r="A117" s="9" t="inlineStr">
        <is>
          <t>Contrôle</t>
        </is>
      </c>
      <c r="B117" s="9" t="inlineStr">
        <is>
          <t>Résultat</t>
        </is>
      </c>
      <c r="C117" s="9" t="inlineStr">
        <is>
          <t>État</t>
        </is>
      </c>
    </row>
    <row r="118">
      <c r="A118" s="10" t="inlineStr">
        <is>
          <t>Total des jours déduits concorde avec les employés</t>
        </is>
      </c>
      <c r="B118" s="15">
        <f>IFERROR(SUM('Demandes de vacances'!$J$5:$J$104)-SUM('Employés'!$G$5:$G$104),0)</f>
        <v/>
      </c>
      <c r="C118" s="10">
        <f>IF(B118=0,"Conforme","À vérifier")</f>
        <v/>
      </c>
    </row>
    <row r="119">
      <c r="A119" s="10" t="inlineStr">
        <is>
          <t>Employés avec solde négatif</t>
        </is>
      </c>
      <c r="B119" s="15">
        <f>COUNTIF('Employés'!$H$5:$H$104,"&lt;0")</f>
        <v/>
      </c>
      <c r="C119" s="10">
        <f>IF(B119=0,"Conforme","À vérifier")</f>
        <v/>
      </c>
    </row>
    <row r="120">
      <c r="A120" s="10" t="inlineStr">
        <is>
          <t>Demandes approuvées sans date d’approbation</t>
        </is>
      </c>
      <c r="B120" s="15">
        <f>COUNTIFS('Demandes de vacances'!$I$5:$I$104,"Approuvée",'Demandes de vacances'!$L$5:$L$104,"")</f>
        <v/>
      </c>
      <c r="C120" s="10">
        <f>IF(B120=0,"Conforme","À vérifier")</f>
        <v/>
      </c>
    </row>
    <row r="121">
      <c r="A121" s="10" t="inlineStr">
        <is>
          <t>Demandes avec date de fin antérieure à la date de début</t>
        </is>
      </c>
      <c r="B121" s="15">
        <f>SUMPRODUCT(--('Demandes de vacances'!$A$5:$A$104&lt;&gt;""),--('Demandes de vacances'!$G$5:$G$104&lt;'Demandes de vacances'!$F$5:$F$104))</f>
        <v/>
      </c>
      <c r="C121" s="10">
        <f>IF(B121=0,"Conforme","À vérifier")</f>
        <v/>
      </c>
    </row>
    <row r="122">
      <c r="A122" s="10" t="inlineStr">
        <is>
          <t>Numéros de demandes en double</t>
        </is>
      </c>
      <c r="B122" s="15">
        <f>SUMPRODUCT(--('Demandes de vacances'!$A$5:$A$104&lt;&gt;""),--(COUNTIF('Demandes de vacances'!$A$5:$A$104,'Demandes de vacances'!$A$5:$A$104)&gt;1))</f>
        <v/>
      </c>
      <c r="C122" s="10">
        <f>IF(B122=0,"Conforme","À vérifier")</f>
        <v/>
      </c>
    </row>
  </sheetData>
  <mergeCells count="1">
    <mergeCell ref="A1:H1"/>
  </mergeCells>
  <conditionalFormatting sqref="H8">
    <cfRule type="expression" priority="1" dxfId="0">
      <formula>$H$8=0</formula>
    </cfRule>
    <cfRule type="expression" priority="2" dxfId="1">
      <formula>$H$8&gt;0</formula>
    </cfRule>
  </conditionalFormatting>
  <conditionalFormatting sqref="D14:G113">
    <cfRule type="expression" priority="3" dxfId="2">
      <formula>$A14&lt;&gt;""</formula>
    </cfRule>
  </conditionalFormatting>
  <conditionalFormatting sqref="F14:F113">
    <cfRule type="expression" priority="4" dxfId="1">
      <formula>AND($F14&lt;&gt;"",$F14&lt;0)</formula>
    </cfRule>
  </conditionalFormatting>
  <conditionalFormatting sqref="G14:G113">
    <cfRule type="expression" priority="5" dxfId="1">
      <formula>$G14="Solde négatif"</formula>
    </cfRule>
    <cfRule type="expression" priority="6" dxfId="3">
      <formula>$G14="Banque épuisée"</formula>
    </cfRule>
    <cfRule type="expression" priority="7" dxfId="0">
      <formula>$G14="Disponible"</formula>
    </cfRule>
  </conditionalFormatting>
  <conditionalFormatting sqref="C118:C122">
    <cfRule type="expression" priority="8" dxfId="0">
      <formula>$C118="Conforme"</formula>
    </cfRule>
    <cfRule type="expression" priority="9" dxfId="1">
      <formula>$C118="À vérifier"</formula>
    </cfRule>
  </conditionalFormatting>
  <pageMargins left="0.75" right="0.75" top="1" bottom="1" header="0.5" footer="0.5"/>
  <drawing xmlns:r="http://schemas.openxmlformats.org/officeDocument/2006/relationships" r:id="rId1"/>
  <tableParts count="1">
    <tablePart xmlns:r="http://schemas.openxmlformats.org/officeDocument/2006/relationships" r:id="rId2"/>
  </tableParts>
</worksheet>
</file>

<file path=xl/worksheets/sheet2.xml><?xml version="1.0" encoding="utf-8"?>
<worksheet xmlns="http://schemas.openxmlformats.org/spreadsheetml/2006/main">
  <sheetPr>
    <outlinePr summaryBelow="1" summaryRight="1"/>
    <pageSetUpPr/>
  </sheetPr>
  <dimension ref="A1:J104"/>
  <sheetViews>
    <sheetView showGridLines="0" workbookViewId="0">
      <pane ySplit="4" topLeftCell="A5" activePane="bottomLeft" state="frozen"/>
      <selection pane="bottomLeft" activeCell="A1" sqref="A1"/>
    </sheetView>
  </sheetViews>
  <sheetFormatPr baseColWidth="8" defaultRowHeight="15"/>
  <cols>
    <col width="15" customWidth="1" min="1" max="1"/>
    <col width="28" customWidth="1" min="2" max="2"/>
    <col width="24" customWidth="1" min="3" max="3"/>
    <col width="16" customWidth="1" min="4" max="4"/>
    <col width="18" customWidth="1" min="5" max="5"/>
    <col width="22" customWidth="1" min="6" max="6"/>
    <col width="18" customWidth="1" min="7" max="7"/>
    <col width="18" customWidth="1" min="8" max="8"/>
    <col width="18" customWidth="1" min="9" max="9"/>
    <col width="32" customWidth="1" min="10" max="10"/>
  </cols>
  <sheetData>
    <row r="1" ht="26" customHeight="1">
      <c r="A1" s="1" t="inlineStr">
        <is>
          <t>Registre des employés</t>
        </is>
      </c>
    </row>
    <row r="2" ht="30" customHeight="1">
      <c r="A2" s="5" t="inlineStr">
        <is>
          <t>Saisir ou confirmer la banque annuelle de vacances attribuée à chaque employé. Les jours approuvés et le solde sont calculés automatiquement.</t>
        </is>
      </c>
    </row>
    <row r="4">
      <c r="A4" s="9" t="inlineStr">
        <is>
          <t>No employé</t>
        </is>
      </c>
      <c r="B4" s="9" t="inlineStr">
        <is>
          <t>Prénom et nom</t>
        </is>
      </c>
      <c r="C4" s="9" t="inlineStr">
        <is>
          <t>Service</t>
        </is>
      </c>
      <c r="D4" s="9" t="inlineStr">
        <is>
          <t>Date d’embauche</t>
        </is>
      </c>
      <c r="E4" s="9" t="inlineStr">
        <is>
          <t>Statut d’emploi</t>
        </is>
      </c>
      <c r="F4" s="9" t="inlineStr">
        <is>
          <t>Banque annuelle (jours)</t>
        </is>
      </c>
      <c r="G4" s="9" t="inlineStr">
        <is>
          <t>Jours approuvés</t>
        </is>
      </c>
      <c r="H4" s="9" t="inlineStr">
        <is>
          <t>Solde disponible</t>
        </is>
      </c>
      <c r="I4" s="9" t="inlineStr">
        <is>
          <t>Alerte solde</t>
        </is>
      </c>
      <c r="J4" s="9" t="inlineStr">
        <is>
          <t>Commentaires</t>
        </is>
      </c>
    </row>
    <row r="5">
      <c r="A5" s="16" t="inlineStr">
        <is>
          <t>EMP-001</t>
        </is>
      </c>
      <c r="B5" s="16" t="inlineStr">
        <is>
          <t>Marie-Claude Tremblay</t>
        </is>
      </c>
      <c r="C5" s="16" t="inlineStr">
        <is>
          <t>Administration</t>
        </is>
      </c>
      <c r="D5" s="17" t="n">
        <v>46034</v>
      </c>
      <c r="E5" s="16" t="inlineStr">
        <is>
          <t>Actif</t>
        </is>
      </c>
      <c r="F5" s="18" t="n">
        <v>20</v>
      </c>
      <c r="G5" s="11">
        <f>IF($A5="","",IFERROR(SUMIFS('Demandes de vacances'!$J$5:$J$104,'Demandes de vacances'!$B$5:$B$104,$A5,'Demandes de vacances'!$I$5:$I$104,"Approuvée",'Demandes de vacances'!$E$5:$E$104,"Vacances"),0))</f>
        <v/>
      </c>
      <c r="H5" s="11">
        <f>IF($A5="","",IFERROR($F5-$G5,0))</f>
        <v/>
      </c>
      <c r="I5" s="10">
        <f>IF($A5="","",IF($H5&lt;0,"Solde négatif",""))</f>
        <v/>
      </c>
      <c r="J5" s="16" t="inlineStr">
        <is>
          <t>Adjointe administrative</t>
        </is>
      </c>
    </row>
    <row r="6">
      <c r="A6" s="16" t="inlineStr">
        <is>
          <t>EMP-002</t>
        </is>
      </c>
      <c r="B6" s="16" t="inlineStr">
        <is>
          <t>Jean-François Gagnon</t>
        </is>
      </c>
      <c r="C6" s="16" t="inlineStr">
        <is>
          <t>Opérations</t>
        </is>
      </c>
      <c r="D6" s="17" t="n">
        <v>46055</v>
      </c>
      <c r="E6" s="16" t="inlineStr">
        <is>
          <t>Actif</t>
        </is>
      </c>
      <c r="F6" s="18" t="n">
        <v>15</v>
      </c>
      <c r="G6" s="11">
        <f>IF($A6="","",IFERROR(SUMIFS('Demandes de vacances'!$J$5:$J$104,'Demandes de vacances'!$B$5:$B$104,$A6,'Demandes de vacances'!$I$5:$I$104,"Approuvée",'Demandes de vacances'!$E$5:$E$104,"Vacances"),0))</f>
        <v/>
      </c>
      <c r="H6" s="11">
        <f>IF($A6="","",IFERROR($F6-$G6,0))</f>
        <v/>
      </c>
      <c r="I6" s="10">
        <f>IF($A6="","",IF($H6&lt;0,"Solde négatif",""))</f>
        <v/>
      </c>
      <c r="J6" s="16" t="inlineStr">
        <is>
          <t>Technicien terrain</t>
        </is>
      </c>
    </row>
    <row r="7">
      <c r="A7" s="16" t="inlineStr">
        <is>
          <t>EMP-003</t>
        </is>
      </c>
      <c r="B7" s="16" t="inlineStr">
        <is>
          <t>Amélie Bouchard</t>
        </is>
      </c>
      <c r="C7" s="16" t="inlineStr">
        <is>
          <t>Ventes</t>
        </is>
      </c>
      <c r="D7" s="17" t="n">
        <v>46031</v>
      </c>
      <c r="E7" s="16" t="inlineStr">
        <is>
          <t>Actif</t>
        </is>
      </c>
      <c r="F7" s="18" t="n">
        <v>15</v>
      </c>
      <c r="G7" s="11">
        <f>IF($A7="","",IFERROR(SUMIFS('Demandes de vacances'!$J$5:$J$104,'Demandes de vacances'!$B$5:$B$104,$A7,'Demandes de vacances'!$I$5:$I$104,"Approuvée",'Demandes de vacances'!$E$5:$E$104,"Vacances"),0))</f>
        <v/>
      </c>
      <c r="H7" s="11">
        <f>IF($A7="","",IFERROR($F7-$G7,0))</f>
        <v/>
      </c>
      <c r="I7" s="10">
        <f>IF($A7="","",IF($H7&lt;0,"Solde négatif",""))</f>
        <v/>
      </c>
      <c r="J7" s="16" t="inlineStr">
        <is>
          <t>Représentante</t>
        </is>
      </c>
    </row>
    <row r="8">
      <c r="A8" s="16" t="inlineStr">
        <is>
          <t>EMP-004</t>
        </is>
      </c>
      <c r="B8" s="16" t="inlineStr">
        <is>
          <t>Samuel Roy</t>
        </is>
      </c>
      <c r="C8" s="16" t="inlineStr">
        <is>
          <t>Comptabilité</t>
        </is>
      </c>
      <c r="D8" s="17" t="n">
        <v>46097</v>
      </c>
      <c r="E8" s="16" t="inlineStr">
        <is>
          <t>Actif</t>
        </is>
      </c>
      <c r="F8" s="18" t="n">
        <v>20</v>
      </c>
      <c r="G8" s="11">
        <f>IF($A8="","",IFERROR(SUMIFS('Demandes de vacances'!$J$5:$J$104,'Demandes de vacances'!$B$5:$B$104,$A8,'Demandes de vacances'!$I$5:$I$104,"Approuvée",'Demandes de vacances'!$E$5:$E$104,"Vacances"),0))</f>
        <v/>
      </c>
      <c r="H8" s="11">
        <f>IF($A8="","",IFERROR($F8-$G8,0))</f>
        <v/>
      </c>
      <c r="I8" s="10">
        <f>IF($A8="","",IF($H8&lt;0,"Solde négatif",""))</f>
        <v/>
      </c>
      <c r="J8" s="16" t="inlineStr">
        <is>
          <t>Technicien comptable</t>
        </is>
      </c>
    </row>
    <row r="9">
      <c r="A9" s="16" t="inlineStr">
        <is>
          <t>EMP-005</t>
        </is>
      </c>
      <c r="B9" s="16" t="inlineStr">
        <is>
          <t>Karine Lavoie</t>
        </is>
      </c>
      <c r="C9" s="16" t="inlineStr">
        <is>
          <t>Service à la clientèle</t>
        </is>
      </c>
      <c r="D9" s="17" t="n">
        <v>46148</v>
      </c>
      <c r="E9" s="16" t="inlineStr">
        <is>
          <t>Actif</t>
        </is>
      </c>
      <c r="F9" s="18" t="n">
        <v>10</v>
      </c>
      <c r="G9" s="11">
        <f>IF($A9="","",IFERROR(SUMIFS('Demandes de vacances'!$J$5:$J$104,'Demandes de vacances'!$B$5:$B$104,$A9,'Demandes de vacances'!$I$5:$I$104,"Approuvée",'Demandes de vacances'!$E$5:$E$104,"Vacances"),0))</f>
        <v/>
      </c>
      <c r="H9" s="11">
        <f>IF($A9="","",IFERROR($F9-$G9,0))</f>
        <v/>
      </c>
      <c r="I9" s="10">
        <f>IF($A9="","",IF($H9&lt;0,"Solde négatif",""))</f>
        <v/>
      </c>
      <c r="J9" s="16" t="inlineStr">
        <is>
          <t>Horaire à temps partiel</t>
        </is>
      </c>
    </row>
    <row r="10">
      <c r="A10" s="16" t="inlineStr">
        <is>
          <t>EMP-006</t>
        </is>
      </c>
      <c r="B10" s="16" t="inlineStr">
        <is>
          <t>Philippe Martel</t>
        </is>
      </c>
      <c r="C10" s="16" t="inlineStr">
        <is>
          <t>Direction</t>
        </is>
      </c>
      <c r="D10" s="17" t="n">
        <v>46027</v>
      </c>
      <c r="E10" s="16" t="inlineStr">
        <is>
          <t>Actif</t>
        </is>
      </c>
      <c r="F10" s="18" t="n">
        <v>25</v>
      </c>
      <c r="G10" s="11">
        <f>IF($A10="","",IFERROR(SUMIFS('Demandes de vacances'!$J$5:$J$104,'Demandes de vacances'!$B$5:$B$104,$A10,'Demandes de vacances'!$I$5:$I$104,"Approuvée",'Demandes de vacances'!$E$5:$E$104,"Vacances"),0))</f>
        <v/>
      </c>
      <c r="H10" s="11">
        <f>IF($A10="","",IFERROR($F10-$G10,0))</f>
        <v/>
      </c>
      <c r="I10" s="10">
        <f>IF($A10="","",IF($H10&lt;0,"Solde négatif",""))</f>
        <v/>
      </c>
      <c r="J10" s="16" t="inlineStr">
        <is>
          <t>Directeur général</t>
        </is>
      </c>
    </row>
    <row r="11">
      <c r="A11" s="16" t="n"/>
      <c r="B11" s="16" t="n"/>
      <c r="C11" s="16" t="n"/>
      <c r="D11" s="17" t="n"/>
      <c r="E11" s="16" t="n"/>
      <c r="F11" s="18" t="n"/>
      <c r="G11" s="11">
        <f>IF($A11="","",IFERROR(SUMIFS('Demandes de vacances'!$J$5:$J$104,'Demandes de vacances'!$B$5:$B$104,$A11,'Demandes de vacances'!$I$5:$I$104,"Approuvée",'Demandes de vacances'!$E$5:$E$104,"Vacances"),0))</f>
        <v/>
      </c>
      <c r="H11" s="11">
        <f>IF($A11="","",IFERROR($F11-$G11,0))</f>
        <v/>
      </c>
      <c r="I11" s="10">
        <f>IF($A11="","",IF($H11&lt;0,"Solde négatif",""))</f>
        <v/>
      </c>
      <c r="J11" s="16" t="n"/>
    </row>
    <row r="12">
      <c r="A12" s="16" t="n"/>
      <c r="B12" s="16" t="n"/>
      <c r="C12" s="16" t="n"/>
      <c r="D12" s="17" t="n"/>
      <c r="E12" s="16" t="n"/>
      <c r="F12" s="18" t="n"/>
      <c r="G12" s="11">
        <f>IF($A12="","",IFERROR(SUMIFS('Demandes de vacances'!$J$5:$J$104,'Demandes de vacances'!$B$5:$B$104,$A12,'Demandes de vacances'!$I$5:$I$104,"Approuvée",'Demandes de vacances'!$E$5:$E$104,"Vacances"),0))</f>
        <v/>
      </c>
      <c r="H12" s="11">
        <f>IF($A12="","",IFERROR($F12-$G12,0))</f>
        <v/>
      </c>
      <c r="I12" s="10">
        <f>IF($A12="","",IF($H12&lt;0,"Solde négatif",""))</f>
        <v/>
      </c>
      <c r="J12" s="16" t="n"/>
    </row>
    <row r="13">
      <c r="A13" s="16" t="n"/>
      <c r="B13" s="16" t="n"/>
      <c r="C13" s="16" t="n"/>
      <c r="D13" s="17" t="n"/>
      <c r="E13" s="16" t="n"/>
      <c r="F13" s="18" t="n"/>
      <c r="G13" s="11">
        <f>IF($A13="","",IFERROR(SUMIFS('Demandes de vacances'!$J$5:$J$104,'Demandes de vacances'!$B$5:$B$104,$A13,'Demandes de vacances'!$I$5:$I$104,"Approuvée",'Demandes de vacances'!$E$5:$E$104,"Vacances"),0))</f>
        <v/>
      </c>
      <c r="H13" s="11">
        <f>IF($A13="","",IFERROR($F13-$G13,0))</f>
        <v/>
      </c>
      <c r="I13" s="10">
        <f>IF($A13="","",IF($H13&lt;0,"Solde négatif",""))</f>
        <v/>
      </c>
      <c r="J13" s="16" t="n"/>
    </row>
    <row r="14">
      <c r="A14" s="16" t="n"/>
      <c r="B14" s="16" t="n"/>
      <c r="C14" s="16" t="n"/>
      <c r="D14" s="17" t="n"/>
      <c r="E14" s="16" t="n"/>
      <c r="F14" s="18" t="n"/>
      <c r="G14" s="11">
        <f>IF($A14="","",IFERROR(SUMIFS('Demandes de vacances'!$J$5:$J$104,'Demandes de vacances'!$B$5:$B$104,$A14,'Demandes de vacances'!$I$5:$I$104,"Approuvée",'Demandes de vacances'!$E$5:$E$104,"Vacances"),0))</f>
        <v/>
      </c>
      <c r="H14" s="11">
        <f>IF($A14="","",IFERROR($F14-$G14,0))</f>
        <v/>
      </c>
      <c r="I14" s="10">
        <f>IF($A14="","",IF($H14&lt;0,"Solde négatif",""))</f>
        <v/>
      </c>
      <c r="J14" s="16" t="n"/>
    </row>
    <row r="15">
      <c r="A15" s="16" t="n"/>
      <c r="B15" s="16" t="n"/>
      <c r="C15" s="16" t="n"/>
      <c r="D15" s="17" t="n"/>
      <c r="E15" s="16" t="n"/>
      <c r="F15" s="18" t="n"/>
      <c r="G15" s="11">
        <f>IF($A15="","",IFERROR(SUMIFS('Demandes de vacances'!$J$5:$J$104,'Demandes de vacances'!$B$5:$B$104,$A15,'Demandes de vacances'!$I$5:$I$104,"Approuvée",'Demandes de vacances'!$E$5:$E$104,"Vacances"),0))</f>
        <v/>
      </c>
      <c r="H15" s="11">
        <f>IF($A15="","",IFERROR($F15-$G15,0))</f>
        <v/>
      </c>
      <c r="I15" s="10">
        <f>IF($A15="","",IF($H15&lt;0,"Solde négatif",""))</f>
        <v/>
      </c>
      <c r="J15" s="16" t="n"/>
    </row>
    <row r="16">
      <c r="A16" s="16" t="n"/>
      <c r="B16" s="16" t="n"/>
      <c r="C16" s="16" t="n"/>
      <c r="D16" s="17" t="n"/>
      <c r="E16" s="16" t="n"/>
      <c r="F16" s="18" t="n"/>
      <c r="G16" s="11">
        <f>IF($A16="","",IFERROR(SUMIFS('Demandes de vacances'!$J$5:$J$104,'Demandes de vacances'!$B$5:$B$104,$A16,'Demandes de vacances'!$I$5:$I$104,"Approuvée",'Demandes de vacances'!$E$5:$E$104,"Vacances"),0))</f>
        <v/>
      </c>
      <c r="H16" s="11">
        <f>IF($A16="","",IFERROR($F16-$G16,0))</f>
        <v/>
      </c>
      <c r="I16" s="10">
        <f>IF($A16="","",IF($H16&lt;0,"Solde négatif",""))</f>
        <v/>
      </c>
      <c r="J16" s="16" t="n"/>
    </row>
    <row r="17">
      <c r="A17" s="16" t="n"/>
      <c r="B17" s="16" t="n"/>
      <c r="C17" s="16" t="n"/>
      <c r="D17" s="17" t="n"/>
      <c r="E17" s="16" t="n"/>
      <c r="F17" s="18" t="n"/>
      <c r="G17" s="11">
        <f>IF($A17="","",IFERROR(SUMIFS('Demandes de vacances'!$J$5:$J$104,'Demandes de vacances'!$B$5:$B$104,$A17,'Demandes de vacances'!$I$5:$I$104,"Approuvée",'Demandes de vacances'!$E$5:$E$104,"Vacances"),0))</f>
        <v/>
      </c>
      <c r="H17" s="11">
        <f>IF($A17="","",IFERROR($F17-$G17,0))</f>
        <v/>
      </c>
      <c r="I17" s="10">
        <f>IF($A17="","",IF($H17&lt;0,"Solde négatif",""))</f>
        <v/>
      </c>
      <c r="J17" s="16" t="n"/>
    </row>
    <row r="18">
      <c r="A18" s="16" t="n"/>
      <c r="B18" s="16" t="n"/>
      <c r="C18" s="16" t="n"/>
      <c r="D18" s="17" t="n"/>
      <c r="E18" s="16" t="n"/>
      <c r="F18" s="18" t="n"/>
      <c r="G18" s="11">
        <f>IF($A18="","",IFERROR(SUMIFS('Demandes de vacances'!$J$5:$J$104,'Demandes de vacances'!$B$5:$B$104,$A18,'Demandes de vacances'!$I$5:$I$104,"Approuvée",'Demandes de vacances'!$E$5:$E$104,"Vacances"),0))</f>
        <v/>
      </c>
      <c r="H18" s="11">
        <f>IF($A18="","",IFERROR($F18-$G18,0))</f>
        <v/>
      </c>
      <c r="I18" s="10">
        <f>IF($A18="","",IF($H18&lt;0,"Solde négatif",""))</f>
        <v/>
      </c>
      <c r="J18" s="16" t="n"/>
    </row>
    <row r="19">
      <c r="A19" s="16" t="n"/>
      <c r="B19" s="16" t="n"/>
      <c r="C19" s="16" t="n"/>
      <c r="D19" s="17" t="n"/>
      <c r="E19" s="16" t="n"/>
      <c r="F19" s="18" t="n"/>
      <c r="G19" s="11">
        <f>IF($A19="","",IFERROR(SUMIFS('Demandes de vacances'!$J$5:$J$104,'Demandes de vacances'!$B$5:$B$104,$A19,'Demandes de vacances'!$I$5:$I$104,"Approuvée",'Demandes de vacances'!$E$5:$E$104,"Vacances"),0))</f>
        <v/>
      </c>
      <c r="H19" s="11">
        <f>IF($A19="","",IFERROR($F19-$G19,0))</f>
        <v/>
      </c>
      <c r="I19" s="10">
        <f>IF($A19="","",IF($H19&lt;0,"Solde négatif",""))</f>
        <v/>
      </c>
      <c r="J19" s="16" t="n"/>
    </row>
    <row r="20">
      <c r="A20" s="16" t="n"/>
      <c r="B20" s="16" t="n"/>
      <c r="C20" s="16" t="n"/>
      <c r="D20" s="17" t="n"/>
      <c r="E20" s="16" t="n"/>
      <c r="F20" s="18" t="n"/>
      <c r="G20" s="11">
        <f>IF($A20="","",IFERROR(SUMIFS('Demandes de vacances'!$J$5:$J$104,'Demandes de vacances'!$B$5:$B$104,$A20,'Demandes de vacances'!$I$5:$I$104,"Approuvée",'Demandes de vacances'!$E$5:$E$104,"Vacances"),0))</f>
        <v/>
      </c>
      <c r="H20" s="11">
        <f>IF($A20="","",IFERROR($F20-$G20,0))</f>
        <v/>
      </c>
      <c r="I20" s="10">
        <f>IF($A20="","",IF($H20&lt;0,"Solde négatif",""))</f>
        <v/>
      </c>
      <c r="J20" s="16" t="n"/>
    </row>
    <row r="21">
      <c r="A21" s="16" t="n"/>
      <c r="B21" s="16" t="n"/>
      <c r="C21" s="16" t="n"/>
      <c r="D21" s="17" t="n"/>
      <c r="E21" s="16" t="n"/>
      <c r="F21" s="18" t="n"/>
      <c r="G21" s="11">
        <f>IF($A21="","",IFERROR(SUMIFS('Demandes de vacances'!$J$5:$J$104,'Demandes de vacances'!$B$5:$B$104,$A21,'Demandes de vacances'!$I$5:$I$104,"Approuvée",'Demandes de vacances'!$E$5:$E$104,"Vacances"),0))</f>
        <v/>
      </c>
      <c r="H21" s="11">
        <f>IF($A21="","",IFERROR($F21-$G21,0))</f>
        <v/>
      </c>
      <c r="I21" s="10">
        <f>IF($A21="","",IF($H21&lt;0,"Solde négatif",""))</f>
        <v/>
      </c>
      <c r="J21" s="16" t="n"/>
    </row>
    <row r="22">
      <c r="A22" s="16" t="n"/>
      <c r="B22" s="16" t="n"/>
      <c r="C22" s="16" t="n"/>
      <c r="D22" s="17" t="n"/>
      <c r="E22" s="16" t="n"/>
      <c r="F22" s="18" t="n"/>
      <c r="G22" s="11">
        <f>IF($A22="","",IFERROR(SUMIFS('Demandes de vacances'!$J$5:$J$104,'Demandes de vacances'!$B$5:$B$104,$A22,'Demandes de vacances'!$I$5:$I$104,"Approuvée",'Demandes de vacances'!$E$5:$E$104,"Vacances"),0))</f>
        <v/>
      </c>
      <c r="H22" s="11">
        <f>IF($A22="","",IFERROR($F22-$G22,0))</f>
        <v/>
      </c>
      <c r="I22" s="10">
        <f>IF($A22="","",IF($H22&lt;0,"Solde négatif",""))</f>
        <v/>
      </c>
      <c r="J22" s="16" t="n"/>
    </row>
    <row r="23">
      <c r="A23" s="16" t="n"/>
      <c r="B23" s="16" t="n"/>
      <c r="C23" s="16" t="n"/>
      <c r="D23" s="17" t="n"/>
      <c r="E23" s="16" t="n"/>
      <c r="F23" s="18" t="n"/>
      <c r="G23" s="11">
        <f>IF($A23="","",IFERROR(SUMIFS('Demandes de vacances'!$J$5:$J$104,'Demandes de vacances'!$B$5:$B$104,$A23,'Demandes de vacances'!$I$5:$I$104,"Approuvée",'Demandes de vacances'!$E$5:$E$104,"Vacances"),0))</f>
        <v/>
      </c>
      <c r="H23" s="11">
        <f>IF($A23="","",IFERROR($F23-$G23,0))</f>
        <v/>
      </c>
      <c r="I23" s="10">
        <f>IF($A23="","",IF($H23&lt;0,"Solde négatif",""))</f>
        <v/>
      </c>
      <c r="J23" s="16" t="n"/>
    </row>
    <row r="24">
      <c r="A24" s="16" t="n"/>
      <c r="B24" s="16" t="n"/>
      <c r="C24" s="16" t="n"/>
      <c r="D24" s="17" t="n"/>
      <c r="E24" s="16" t="n"/>
      <c r="F24" s="18" t="n"/>
      <c r="G24" s="11">
        <f>IF($A24="","",IFERROR(SUMIFS('Demandes de vacances'!$J$5:$J$104,'Demandes de vacances'!$B$5:$B$104,$A24,'Demandes de vacances'!$I$5:$I$104,"Approuvée",'Demandes de vacances'!$E$5:$E$104,"Vacances"),0))</f>
        <v/>
      </c>
      <c r="H24" s="11">
        <f>IF($A24="","",IFERROR($F24-$G24,0))</f>
        <v/>
      </c>
      <c r="I24" s="10">
        <f>IF($A24="","",IF($H24&lt;0,"Solde négatif",""))</f>
        <v/>
      </c>
      <c r="J24" s="16" t="n"/>
    </row>
    <row r="25">
      <c r="A25" s="16" t="n"/>
      <c r="B25" s="16" t="n"/>
      <c r="C25" s="16" t="n"/>
      <c r="D25" s="17" t="n"/>
      <c r="E25" s="16" t="n"/>
      <c r="F25" s="18" t="n"/>
      <c r="G25" s="11">
        <f>IF($A25="","",IFERROR(SUMIFS('Demandes de vacances'!$J$5:$J$104,'Demandes de vacances'!$B$5:$B$104,$A25,'Demandes de vacances'!$I$5:$I$104,"Approuvée",'Demandes de vacances'!$E$5:$E$104,"Vacances"),0))</f>
        <v/>
      </c>
      <c r="H25" s="11">
        <f>IF($A25="","",IFERROR($F25-$G25,0))</f>
        <v/>
      </c>
      <c r="I25" s="10">
        <f>IF($A25="","",IF($H25&lt;0,"Solde négatif",""))</f>
        <v/>
      </c>
      <c r="J25" s="16" t="n"/>
    </row>
    <row r="26">
      <c r="A26" s="16" t="n"/>
      <c r="B26" s="16" t="n"/>
      <c r="C26" s="16" t="n"/>
      <c r="D26" s="17" t="n"/>
      <c r="E26" s="16" t="n"/>
      <c r="F26" s="18" t="n"/>
      <c r="G26" s="11">
        <f>IF($A26="","",IFERROR(SUMIFS('Demandes de vacances'!$J$5:$J$104,'Demandes de vacances'!$B$5:$B$104,$A26,'Demandes de vacances'!$I$5:$I$104,"Approuvée",'Demandes de vacances'!$E$5:$E$104,"Vacances"),0))</f>
        <v/>
      </c>
      <c r="H26" s="11">
        <f>IF($A26="","",IFERROR($F26-$G26,0))</f>
        <v/>
      </c>
      <c r="I26" s="10">
        <f>IF($A26="","",IF($H26&lt;0,"Solde négatif",""))</f>
        <v/>
      </c>
      <c r="J26" s="16" t="n"/>
    </row>
    <row r="27">
      <c r="A27" s="16" t="n"/>
      <c r="B27" s="16" t="n"/>
      <c r="C27" s="16" t="n"/>
      <c r="D27" s="17" t="n"/>
      <c r="E27" s="16" t="n"/>
      <c r="F27" s="18" t="n"/>
      <c r="G27" s="11">
        <f>IF($A27="","",IFERROR(SUMIFS('Demandes de vacances'!$J$5:$J$104,'Demandes de vacances'!$B$5:$B$104,$A27,'Demandes de vacances'!$I$5:$I$104,"Approuvée",'Demandes de vacances'!$E$5:$E$104,"Vacances"),0))</f>
        <v/>
      </c>
      <c r="H27" s="11">
        <f>IF($A27="","",IFERROR($F27-$G27,0))</f>
        <v/>
      </c>
      <c r="I27" s="10">
        <f>IF($A27="","",IF($H27&lt;0,"Solde négatif",""))</f>
        <v/>
      </c>
      <c r="J27" s="16" t="n"/>
    </row>
    <row r="28">
      <c r="A28" s="16" t="n"/>
      <c r="B28" s="16" t="n"/>
      <c r="C28" s="16" t="n"/>
      <c r="D28" s="17" t="n"/>
      <c r="E28" s="16" t="n"/>
      <c r="F28" s="18" t="n"/>
      <c r="G28" s="11">
        <f>IF($A28="","",IFERROR(SUMIFS('Demandes de vacances'!$J$5:$J$104,'Demandes de vacances'!$B$5:$B$104,$A28,'Demandes de vacances'!$I$5:$I$104,"Approuvée",'Demandes de vacances'!$E$5:$E$104,"Vacances"),0))</f>
        <v/>
      </c>
      <c r="H28" s="11">
        <f>IF($A28="","",IFERROR($F28-$G28,0))</f>
        <v/>
      </c>
      <c r="I28" s="10">
        <f>IF($A28="","",IF($H28&lt;0,"Solde négatif",""))</f>
        <v/>
      </c>
      <c r="J28" s="16" t="n"/>
    </row>
    <row r="29">
      <c r="A29" s="16" t="n"/>
      <c r="B29" s="16" t="n"/>
      <c r="C29" s="16" t="n"/>
      <c r="D29" s="17" t="n"/>
      <c r="E29" s="16" t="n"/>
      <c r="F29" s="18" t="n"/>
      <c r="G29" s="11">
        <f>IF($A29="","",IFERROR(SUMIFS('Demandes de vacances'!$J$5:$J$104,'Demandes de vacances'!$B$5:$B$104,$A29,'Demandes de vacances'!$I$5:$I$104,"Approuvée",'Demandes de vacances'!$E$5:$E$104,"Vacances"),0))</f>
        <v/>
      </c>
      <c r="H29" s="11">
        <f>IF($A29="","",IFERROR($F29-$G29,0))</f>
        <v/>
      </c>
      <c r="I29" s="10">
        <f>IF($A29="","",IF($H29&lt;0,"Solde négatif",""))</f>
        <v/>
      </c>
      <c r="J29" s="16" t="n"/>
    </row>
    <row r="30">
      <c r="A30" s="16" t="n"/>
      <c r="B30" s="16" t="n"/>
      <c r="C30" s="16" t="n"/>
      <c r="D30" s="17" t="n"/>
      <c r="E30" s="16" t="n"/>
      <c r="F30" s="18" t="n"/>
      <c r="G30" s="11">
        <f>IF($A30="","",IFERROR(SUMIFS('Demandes de vacances'!$J$5:$J$104,'Demandes de vacances'!$B$5:$B$104,$A30,'Demandes de vacances'!$I$5:$I$104,"Approuvée",'Demandes de vacances'!$E$5:$E$104,"Vacances"),0))</f>
        <v/>
      </c>
      <c r="H30" s="11">
        <f>IF($A30="","",IFERROR($F30-$G30,0))</f>
        <v/>
      </c>
      <c r="I30" s="10">
        <f>IF($A30="","",IF($H30&lt;0,"Solde négatif",""))</f>
        <v/>
      </c>
      <c r="J30" s="16" t="n"/>
    </row>
    <row r="31">
      <c r="A31" s="16" t="n"/>
      <c r="B31" s="16" t="n"/>
      <c r="C31" s="16" t="n"/>
      <c r="D31" s="17" t="n"/>
      <c r="E31" s="16" t="n"/>
      <c r="F31" s="18" t="n"/>
      <c r="G31" s="11">
        <f>IF($A31="","",IFERROR(SUMIFS('Demandes de vacances'!$J$5:$J$104,'Demandes de vacances'!$B$5:$B$104,$A31,'Demandes de vacances'!$I$5:$I$104,"Approuvée",'Demandes de vacances'!$E$5:$E$104,"Vacances"),0))</f>
        <v/>
      </c>
      <c r="H31" s="11">
        <f>IF($A31="","",IFERROR($F31-$G31,0))</f>
        <v/>
      </c>
      <c r="I31" s="10">
        <f>IF($A31="","",IF($H31&lt;0,"Solde négatif",""))</f>
        <v/>
      </c>
      <c r="J31" s="16" t="n"/>
    </row>
    <row r="32">
      <c r="A32" s="16" t="n"/>
      <c r="B32" s="16" t="n"/>
      <c r="C32" s="16" t="n"/>
      <c r="D32" s="17" t="n"/>
      <c r="E32" s="16" t="n"/>
      <c r="F32" s="18" t="n"/>
      <c r="G32" s="11">
        <f>IF($A32="","",IFERROR(SUMIFS('Demandes de vacances'!$J$5:$J$104,'Demandes de vacances'!$B$5:$B$104,$A32,'Demandes de vacances'!$I$5:$I$104,"Approuvée",'Demandes de vacances'!$E$5:$E$104,"Vacances"),0))</f>
        <v/>
      </c>
      <c r="H32" s="11">
        <f>IF($A32="","",IFERROR($F32-$G32,0))</f>
        <v/>
      </c>
      <c r="I32" s="10">
        <f>IF($A32="","",IF($H32&lt;0,"Solde négatif",""))</f>
        <v/>
      </c>
      <c r="J32" s="16" t="n"/>
    </row>
    <row r="33">
      <c r="A33" s="16" t="n"/>
      <c r="B33" s="16" t="n"/>
      <c r="C33" s="16" t="n"/>
      <c r="D33" s="17" t="n"/>
      <c r="E33" s="16" t="n"/>
      <c r="F33" s="18" t="n"/>
      <c r="G33" s="11">
        <f>IF($A33="","",IFERROR(SUMIFS('Demandes de vacances'!$J$5:$J$104,'Demandes de vacances'!$B$5:$B$104,$A33,'Demandes de vacances'!$I$5:$I$104,"Approuvée",'Demandes de vacances'!$E$5:$E$104,"Vacances"),0))</f>
        <v/>
      </c>
      <c r="H33" s="11">
        <f>IF($A33="","",IFERROR($F33-$G33,0))</f>
        <v/>
      </c>
      <c r="I33" s="10">
        <f>IF($A33="","",IF($H33&lt;0,"Solde négatif",""))</f>
        <v/>
      </c>
      <c r="J33" s="16" t="n"/>
    </row>
    <row r="34">
      <c r="A34" s="16" t="n"/>
      <c r="B34" s="16" t="n"/>
      <c r="C34" s="16" t="n"/>
      <c r="D34" s="17" t="n"/>
      <c r="E34" s="16" t="n"/>
      <c r="F34" s="18" t="n"/>
      <c r="G34" s="11">
        <f>IF($A34="","",IFERROR(SUMIFS('Demandes de vacances'!$J$5:$J$104,'Demandes de vacances'!$B$5:$B$104,$A34,'Demandes de vacances'!$I$5:$I$104,"Approuvée",'Demandes de vacances'!$E$5:$E$104,"Vacances"),0))</f>
        <v/>
      </c>
      <c r="H34" s="11">
        <f>IF($A34="","",IFERROR($F34-$G34,0))</f>
        <v/>
      </c>
      <c r="I34" s="10">
        <f>IF($A34="","",IF($H34&lt;0,"Solde négatif",""))</f>
        <v/>
      </c>
      <c r="J34" s="16" t="n"/>
    </row>
    <row r="35">
      <c r="A35" s="16" t="n"/>
      <c r="B35" s="16" t="n"/>
      <c r="C35" s="16" t="n"/>
      <c r="D35" s="17" t="n"/>
      <c r="E35" s="16" t="n"/>
      <c r="F35" s="18" t="n"/>
      <c r="G35" s="11">
        <f>IF($A35="","",IFERROR(SUMIFS('Demandes de vacances'!$J$5:$J$104,'Demandes de vacances'!$B$5:$B$104,$A35,'Demandes de vacances'!$I$5:$I$104,"Approuvée",'Demandes de vacances'!$E$5:$E$104,"Vacances"),0))</f>
        <v/>
      </c>
      <c r="H35" s="11">
        <f>IF($A35="","",IFERROR($F35-$G35,0))</f>
        <v/>
      </c>
      <c r="I35" s="10">
        <f>IF($A35="","",IF($H35&lt;0,"Solde négatif",""))</f>
        <v/>
      </c>
      <c r="J35" s="16" t="n"/>
    </row>
    <row r="36">
      <c r="A36" s="16" t="n"/>
      <c r="B36" s="16" t="n"/>
      <c r="C36" s="16" t="n"/>
      <c r="D36" s="17" t="n"/>
      <c r="E36" s="16" t="n"/>
      <c r="F36" s="18" t="n"/>
      <c r="G36" s="11">
        <f>IF($A36="","",IFERROR(SUMIFS('Demandes de vacances'!$J$5:$J$104,'Demandes de vacances'!$B$5:$B$104,$A36,'Demandes de vacances'!$I$5:$I$104,"Approuvée",'Demandes de vacances'!$E$5:$E$104,"Vacances"),0))</f>
        <v/>
      </c>
      <c r="H36" s="11">
        <f>IF($A36="","",IFERROR($F36-$G36,0))</f>
        <v/>
      </c>
      <c r="I36" s="10">
        <f>IF($A36="","",IF($H36&lt;0,"Solde négatif",""))</f>
        <v/>
      </c>
      <c r="J36" s="16" t="n"/>
    </row>
    <row r="37">
      <c r="A37" s="16" t="n"/>
      <c r="B37" s="16" t="n"/>
      <c r="C37" s="16" t="n"/>
      <c r="D37" s="17" t="n"/>
      <c r="E37" s="16" t="n"/>
      <c r="F37" s="18" t="n"/>
      <c r="G37" s="11">
        <f>IF($A37="","",IFERROR(SUMIFS('Demandes de vacances'!$J$5:$J$104,'Demandes de vacances'!$B$5:$B$104,$A37,'Demandes de vacances'!$I$5:$I$104,"Approuvée",'Demandes de vacances'!$E$5:$E$104,"Vacances"),0))</f>
        <v/>
      </c>
      <c r="H37" s="11">
        <f>IF($A37="","",IFERROR($F37-$G37,0))</f>
        <v/>
      </c>
      <c r="I37" s="10">
        <f>IF($A37="","",IF($H37&lt;0,"Solde négatif",""))</f>
        <v/>
      </c>
      <c r="J37" s="16" t="n"/>
    </row>
    <row r="38">
      <c r="A38" s="16" t="n"/>
      <c r="B38" s="16" t="n"/>
      <c r="C38" s="16" t="n"/>
      <c r="D38" s="17" t="n"/>
      <c r="E38" s="16" t="n"/>
      <c r="F38" s="18" t="n"/>
      <c r="G38" s="11">
        <f>IF($A38="","",IFERROR(SUMIFS('Demandes de vacances'!$J$5:$J$104,'Demandes de vacances'!$B$5:$B$104,$A38,'Demandes de vacances'!$I$5:$I$104,"Approuvée",'Demandes de vacances'!$E$5:$E$104,"Vacances"),0))</f>
        <v/>
      </c>
      <c r="H38" s="11">
        <f>IF($A38="","",IFERROR($F38-$G38,0))</f>
        <v/>
      </c>
      <c r="I38" s="10">
        <f>IF($A38="","",IF($H38&lt;0,"Solde négatif",""))</f>
        <v/>
      </c>
      <c r="J38" s="16" t="n"/>
    </row>
    <row r="39">
      <c r="A39" s="16" t="n"/>
      <c r="B39" s="16" t="n"/>
      <c r="C39" s="16" t="n"/>
      <c r="D39" s="17" t="n"/>
      <c r="E39" s="16" t="n"/>
      <c r="F39" s="18" t="n"/>
      <c r="G39" s="11">
        <f>IF($A39="","",IFERROR(SUMIFS('Demandes de vacances'!$J$5:$J$104,'Demandes de vacances'!$B$5:$B$104,$A39,'Demandes de vacances'!$I$5:$I$104,"Approuvée",'Demandes de vacances'!$E$5:$E$104,"Vacances"),0))</f>
        <v/>
      </c>
      <c r="H39" s="11">
        <f>IF($A39="","",IFERROR($F39-$G39,0))</f>
        <v/>
      </c>
      <c r="I39" s="10">
        <f>IF($A39="","",IF($H39&lt;0,"Solde négatif",""))</f>
        <v/>
      </c>
      <c r="J39" s="16" t="n"/>
    </row>
    <row r="40">
      <c r="A40" s="16" t="n"/>
      <c r="B40" s="16" t="n"/>
      <c r="C40" s="16" t="n"/>
      <c r="D40" s="17" t="n"/>
      <c r="E40" s="16" t="n"/>
      <c r="F40" s="18" t="n"/>
      <c r="G40" s="11">
        <f>IF($A40="","",IFERROR(SUMIFS('Demandes de vacances'!$J$5:$J$104,'Demandes de vacances'!$B$5:$B$104,$A40,'Demandes de vacances'!$I$5:$I$104,"Approuvée",'Demandes de vacances'!$E$5:$E$104,"Vacances"),0))</f>
        <v/>
      </c>
      <c r="H40" s="11">
        <f>IF($A40="","",IFERROR($F40-$G40,0))</f>
        <v/>
      </c>
      <c r="I40" s="10">
        <f>IF($A40="","",IF($H40&lt;0,"Solde négatif",""))</f>
        <v/>
      </c>
      <c r="J40" s="16" t="n"/>
    </row>
    <row r="41">
      <c r="A41" s="16" t="n"/>
      <c r="B41" s="16" t="n"/>
      <c r="C41" s="16" t="n"/>
      <c r="D41" s="17" t="n"/>
      <c r="E41" s="16" t="n"/>
      <c r="F41" s="18" t="n"/>
      <c r="G41" s="11">
        <f>IF($A41="","",IFERROR(SUMIFS('Demandes de vacances'!$J$5:$J$104,'Demandes de vacances'!$B$5:$B$104,$A41,'Demandes de vacances'!$I$5:$I$104,"Approuvée",'Demandes de vacances'!$E$5:$E$104,"Vacances"),0))</f>
        <v/>
      </c>
      <c r="H41" s="11">
        <f>IF($A41="","",IFERROR($F41-$G41,0))</f>
        <v/>
      </c>
      <c r="I41" s="10">
        <f>IF($A41="","",IF($H41&lt;0,"Solde négatif",""))</f>
        <v/>
      </c>
      <c r="J41" s="16" t="n"/>
    </row>
    <row r="42">
      <c r="A42" s="16" t="n"/>
      <c r="B42" s="16" t="n"/>
      <c r="C42" s="16" t="n"/>
      <c r="D42" s="17" t="n"/>
      <c r="E42" s="16" t="n"/>
      <c r="F42" s="18" t="n"/>
      <c r="G42" s="11">
        <f>IF($A42="","",IFERROR(SUMIFS('Demandes de vacances'!$J$5:$J$104,'Demandes de vacances'!$B$5:$B$104,$A42,'Demandes de vacances'!$I$5:$I$104,"Approuvée",'Demandes de vacances'!$E$5:$E$104,"Vacances"),0))</f>
        <v/>
      </c>
      <c r="H42" s="11">
        <f>IF($A42="","",IFERROR($F42-$G42,0))</f>
        <v/>
      </c>
      <c r="I42" s="10">
        <f>IF($A42="","",IF($H42&lt;0,"Solde négatif",""))</f>
        <v/>
      </c>
      <c r="J42" s="16" t="n"/>
    </row>
    <row r="43">
      <c r="A43" s="16" t="n"/>
      <c r="B43" s="16" t="n"/>
      <c r="C43" s="16" t="n"/>
      <c r="D43" s="17" t="n"/>
      <c r="E43" s="16" t="n"/>
      <c r="F43" s="18" t="n"/>
      <c r="G43" s="11">
        <f>IF($A43="","",IFERROR(SUMIFS('Demandes de vacances'!$J$5:$J$104,'Demandes de vacances'!$B$5:$B$104,$A43,'Demandes de vacances'!$I$5:$I$104,"Approuvée",'Demandes de vacances'!$E$5:$E$104,"Vacances"),0))</f>
        <v/>
      </c>
      <c r="H43" s="11">
        <f>IF($A43="","",IFERROR($F43-$G43,0))</f>
        <v/>
      </c>
      <c r="I43" s="10">
        <f>IF($A43="","",IF($H43&lt;0,"Solde négatif",""))</f>
        <v/>
      </c>
      <c r="J43" s="16" t="n"/>
    </row>
    <row r="44">
      <c r="A44" s="16" t="n"/>
      <c r="B44" s="16" t="n"/>
      <c r="C44" s="16" t="n"/>
      <c r="D44" s="17" t="n"/>
      <c r="E44" s="16" t="n"/>
      <c r="F44" s="18" t="n"/>
      <c r="G44" s="11">
        <f>IF($A44="","",IFERROR(SUMIFS('Demandes de vacances'!$J$5:$J$104,'Demandes de vacances'!$B$5:$B$104,$A44,'Demandes de vacances'!$I$5:$I$104,"Approuvée",'Demandes de vacances'!$E$5:$E$104,"Vacances"),0))</f>
        <v/>
      </c>
      <c r="H44" s="11">
        <f>IF($A44="","",IFERROR($F44-$G44,0))</f>
        <v/>
      </c>
      <c r="I44" s="10">
        <f>IF($A44="","",IF($H44&lt;0,"Solde négatif",""))</f>
        <v/>
      </c>
      <c r="J44" s="16" t="n"/>
    </row>
    <row r="45">
      <c r="A45" s="16" t="n"/>
      <c r="B45" s="16" t="n"/>
      <c r="C45" s="16" t="n"/>
      <c r="D45" s="17" t="n"/>
      <c r="E45" s="16" t="n"/>
      <c r="F45" s="18" t="n"/>
      <c r="G45" s="11">
        <f>IF($A45="","",IFERROR(SUMIFS('Demandes de vacances'!$J$5:$J$104,'Demandes de vacances'!$B$5:$B$104,$A45,'Demandes de vacances'!$I$5:$I$104,"Approuvée",'Demandes de vacances'!$E$5:$E$104,"Vacances"),0))</f>
        <v/>
      </c>
      <c r="H45" s="11">
        <f>IF($A45="","",IFERROR($F45-$G45,0))</f>
        <v/>
      </c>
      <c r="I45" s="10">
        <f>IF($A45="","",IF($H45&lt;0,"Solde négatif",""))</f>
        <v/>
      </c>
      <c r="J45" s="16" t="n"/>
    </row>
    <row r="46">
      <c r="A46" s="16" t="n"/>
      <c r="B46" s="16" t="n"/>
      <c r="C46" s="16" t="n"/>
      <c r="D46" s="17" t="n"/>
      <c r="E46" s="16" t="n"/>
      <c r="F46" s="18" t="n"/>
      <c r="G46" s="11">
        <f>IF($A46="","",IFERROR(SUMIFS('Demandes de vacances'!$J$5:$J$104,'Demandes de vacances'!$B$5:$B$104,$A46,'Demandes de vacances'!$I$5:$I$104,"Approuvée",'Demandes de vacances'!$E$5:$E$104,"Vacances"),0))</f>
        <v/>
      </c>
      <c r="H46" s="11">
        <f>IF($A46="","",IFERROR($F46-$G46,0))</f>
        <v/>
      </c>
      <c r="I46" s="10">
        <f>IF($A46="","",IF($H46&lt;0,"Solde négatif",""))</f>
        <v/>
      </c>
      <c r="J46" s="16" t="n"/>
    </row>
    <row r="47">
      <c r="A47" s="16" t="n"/>
      <c r="B47" s="16" t="n"/>
      <c r="C47" s="16" t="n"/>
      <c r="D47" s="17" t="n"/>
      <c r="E47" s="16" t="n"/>
      <c r="F47" s="18" t="n"/>
      <c r="G47" s="11">
        <f>IF($A47="","",IFERROR(SUMIFS('Demandes de vacances'!$J$5:$J$104,'Demandes de vacances'!$B$5:$B$104,$A47,'Demandes de vacances'!$I$5:$I$104,"Approuvée",'Demandes de vacances'!$E$5:$E$104,"Vacances"),0))</f>
        <v/>
      </c>
      <c r="H47" s="11">
        <f>IF($A47="","",IFERROR($F47-$G47,0))</f>
        <v/>
      </c>
      <c r="I47" s="10">
        <f>IF($A47="","",IF($H47&lt;0,"Solde négatif",""))</f>
        <v/>
      </c>
      <c r="J47" s="16" t="n"/>
    </row>
    <row r="48">
      <c r="A48" s="16" t="n"/>
      <c r="B48" s="16" t="n"/>
      <c r="C48" s="16" t="n"/>
      <c r="D48" s="17" t="n"/>
      <c r="E48" s="16" t="n"/>
      <c r="F48" s="18" t="n"/>
      <c r="G48" s="11">
        <f>IF($A48="","",IFERROR(SUMIFS('Demandes de vacances'!$J$5:$J$104,'Demandes de vacances'!$B$5:$B$104,$A48,'Demandes de vacances'!$I$5:$I$104,"Approuvée",'Demandes de vacances'!$E$5:$E$104,"Vacances"),0))</f>
        <v/>
      </c>
      <c r="H48" s="11">
        <f>IF($A48="","",IFERROR($F48-$G48,0))</f>
        <v/>
      </c>
      <c r="I48" s="10">
        <f>IF($A48="","",IF($H48&lt;0,"Solde négatif",""))</f>
        <v/>
      </c>
      <c r="J48" s="16" t="n"/>
    </row>
    <row r="49">
      <c r="A49" s="16" t="n"/>
      <c r="B49" s="16" t="n"/>
      <c r="C49" s="16" t="n"/>
      <c r="D49" s="17" t="n"/>
      <c r="E49" s="16" t="n"/>
      <c r="F49" s="18" t="n"/>
      <c r="G49" s="11">
        <f>IF($A49="","",IFERROR(SUMIFS('Demandes de vacances'!$J$5:$J$104,'Demandes de vacances'!$B$5:$B$104,$A49,'Demandes de vacances'!$I$5:$I$104,"Approuvée",'Demandes de vacances'!$E$5:$E$104,"Vacances"),0))</f>
        <v/>
      </c>
      <c r="H49" s="11">
        <f>IF($A49="","",IFERROR($F49-$G49,0))</f>
        <v/>
      </c>
      <c r="I49" s="10">
        <f>IF($A49="","",IF($H49&lt;0,"Solde négatif",""))</f>
        <v/>
      </c>
      <c r="J49" s="16" t="n"/>
    </row>
    <row r="50">
      <c r="A50" s="16" t="n"/>
      <c r="B50" s="16" t="n"/>
      <c r="C50" s="16" t="n"/>
      <c r="D50" s="17" t="n"/>
      <c r="E50" s="16" t="n"/>
      <c r="F50" s="18" t="n"/>
      <c r="G50" s="11">
        <f>IF($A50="","",IFERROR(SUMIFS('Demandes de vacances'!$J$5:$J$104,'Demandes de vacances'!$B$5:$B$104,$A50,'Demandes de vacances'!$I$5:$I$104,"Approuvée",'Demandes de vacances'!$E$5:$E$104,"Vacances"),0))</f>
        <v/>
      </c>
      <c r="H50" s="11">
        <f>IF($A50="","",IFERROR($F50-$G50,0))</f>
        <v/>
      </c>
      <c r="I50" s="10">
        <f>IF($A50="","",IF($H50&lt;0,"Solde négatif",""))</f>
        <v/>
      </c>
      <c r="J50" s="16" t="n"/>
    </row>
    <row r="51">
      <c r="A51" s="16" t="n"/>
      <c r="B51" s="16" t="n"/>
      <c r="C51" s="16" t="n"/>
      <c r="D51" s="17" t="n"/>
      <c r="E51" s="16" t="n"/>
      <c r="F51" s="18" t="n"/>
      <c r="G51" s="11">
        <f>IF($A51="","",IFERROR(SUMIFS('Demandes de vacances'!$J$5:$J$104,'Demandes de vacances'!$B$5:$B$104,$A51,'Demandes de vacances'!$I$5:$I$104,"Approuvée",'Demandes de vacances'!$E$5:$E$104,"Vacances"),0))</f>
        <v/>
      </c>
      <c r="H51" s="11">
        <f>IF($A51="","",IFERROR($F51-$G51,0))</f>
        <v/>
      </c>
      <c r="I51" s="10">
        <f>IF($A51="","",IF($H51&lt;0,"Solde négatif",""))</f>
        <v/>
      </c>
      <c r="J51" s="16" t="n"/>
    </row>
    <row r="52">
      <c r="A52" s="16" t="n"/>
      <c r="B52" s="16" t="n"/>
      <c r="C52" s="16" t="n"/>
      <c r="D52" s="17" t="n"/>
      <c r="E52" s="16" t="n"/>
      <c r="F52" s="18" t="n"/>
      <c r="G52" s="11">
        <f>IF($A52="","",IFERROR(SUMIFS('Demandes de vacances'!$J$5:$J$104,'Demandes de vacances'!$B$5:$B$104,$A52,'Demandes de vacances'!$I$5:$I$104,"Approuvée",'Demandes de vacances'!$E$5:$E$104,"Vacances"),0))</f>
        <v/>
      </c>
      <c r="H52" s="11">
        <f>IF($A52="","",IFERROR($F52-$G52,0))</f>
        <v/>
      </c>
      <c r="I52" s="10">
        <f>IF($A52="","",IF($H52&lt;0,"Solde négatif",""))</f>
        <v/>
      </c>
      <c r="J52" s="16" t="n"/>
    </row>
    <row r="53">
      <c r="A53" s="16" t="n"/>
      <c r="B53" s="16" t="n"/>
      <c r="C53" s="16" t="n"/>
      <c r="D53" s="17" t="n"/>
      <c r="E53" s="16" t="n"/>
      <c r="F53" s="18" t="n"/>
      <c r="G53" s="11">
        <f>IF($A53="","",IFERROR(SUMIFS('Demandes de vacances'!$J$5:$J$104,'Demandes de vacances'!$B$5:$B$104,$A53,'Demandes de vacances'!$I$5:$I$104,"Approuvée",'Demandes de vacances'!$E$5:$E$104,"Vacances"),0))</f>
        <v/>
      </c>
      <c r="H53" s="11">
        <f>IF($A53="","",IFERROR($F53-$G53,0))</f>
        <v/>
      </c>
      <c r="I53" s="10">
        <f>IF($A53="","",IF($H53&lt;0,"Solde négatif",""))</f>
        <v/>
      </c>
      <c r="J53" s="16" t="n"/>
    </row>
    <row r="54">
      <c r="A54" s="16" t="n"/>
      <c r="B54" s="16" t="n"/>
      <c r="C54" s="16" t="n"/>
      <c r="D54" s="17" t="n"/>
      <c r="E54" s="16" t="n"/>
      <c r="F54" s="18" t="n"/>
      <c r="G54" s="11">
        <f>IF($A54="","",IFERROR(SUMIFS('Demandes de vacances'!$J$5:$J$104,'Demandes de vacances'!$B$5:$B$104,$A54,'Demandes de vacances'!$I$5:$I$104,"Approuvée",'Demandes de vacances'!$E$5:$E$104,"Vacances"),0))</f>
        <v/>
      </c>
      <c r="H54" s="11">
        <f>IF($A54="","",IFERROR($F54-$G54,0))</f>
        <v/>
      </c>
      <c r="I54" s="10">
        <f>IF($A54="","",IF($H54&lt;0,"Solde négatif",""))</f>
        <v/>
      </c>
      <c r="J54" s="16" t="n"/>
    </row>
    <row r="55">
      <c r="A55" s="16" t="n"/>
      <c r="B55" s="16" t="n"/>
      <c r="C55" s="16" t="n"/>
      <c r="D55" s="17" t="n"/>
      <c r="E55" s="16" t="n"/>
      <c r="F55" s="18" t="n"/>
      <c r="G55" s="11">
        <f>IF($A55="","",IFERROR(SUMIFS('Demandes de vacances'!$J$5:$J$104,'Demandes de vacances'!$B$5:$B$104,$A55,'Demandes de vacances'!$I$5:$I$104,"Approuvée",'Demandes de vacances'!$E$5:$E$104,"Vacances"),0))</f>
        <v/>
      </c>
      <c r="H55" s="11">
        <f>IF($A55="","",IFERROR($F55-$G55,0))</f>
        <v/>
      </c>
      <c r="I55" s="10">
        <f>IF($A55="","",IF($H55&lt;0,"Solde négatif",""))</f>
        <v/>
      </c>
      <c r="J55" s="16" t="n"/>
    </row>
    <row r="56">
      <c r="A56" s="16" t="n"/>
      <c r="B56" s="16" t="n"/>
      <c r="C56" s="16" t="n"/>
      <c r="D56" s="17" t="n"/>
      <c r="E56" s="16" t="n"/>
      <c r="F56" s="18" t="n"/>
      <c r="G56" s="11">
        <f>IF($A56="","",IFERROR(SUMIFS('Demandes de vacances'!$J$5:$J$104,'Demandes de vacances'!$B$5:$B$104,$A56,'Demandes de vacances'!$I$5:$I$104,"Approuvée",'Demandes de vacances'!$E$5:$E$104,"Vacances"),0))</f>
        <v/>
      </c>
      <c r="H56" s="11">
        <f>IF($A56="","",IFERROR($F56-$G56,0))</f>
        <v/>
      </c>
      <c r="I56" s="10">
        <f>IF($A56="","",IF($H56&lt;0,"Solde négatif",""))</f>
        <v/>
      </c>
      <c r="J56" s="16" t="n"/>
    </row>
    <row r="57">
      <c r="A57" s="16" t="n"/>
      <c r="B57" s="16" t="n"/>
      <c r="C57" s="16" t="n"/>
      <c r="D57" s="17" t="n"/>
      <c r="E57" s="16" t="n"/>
      <c r="F57" s="18" t="n"/>
      <c r="G57" s="11">
        <f>IF($A57="","",IFERROR(SUMIFS('Demandes de vacances'!$J$5:$J$104,'Demandes de vacances'!$B$5:$B$104,$A57,'Demandes de vacances'!$I$5:$I$104,"Approuvée",'Demandes de vacances'!$E$5:$E$104,"Vacances"),0))</f>
        <v/>
      </c>
      <c r="H57" s="11">
        <f>IF($A57="","",IFERROR($F57-$G57,0))</f>
        <v/>
      </c>
      <c r="I57" s="10">
        <f>IF($A57="","",IF($H57&lt;0,"Solde négatif",""))</f>
        <v/>
      </c>
      <c r="J57" s="16" t="n"/>
    </row>
    <row r="58">
      <c r="A58" s="16" t="n"/>
      <c r="B58" s="16" t="n"/>
      <c r="C58" s="16" t="n"/>
      <c r="D58" s="17" t="n"/>
      <c r="E58" s="16" t="n"/>
      <c r="F58" s="18" t="n"/>
      <c r="G58" s="11">
        <f>IF($A58="","",IFERROR(SUMIFS('Demandes de vacances'!$J$5:$J$104,'Demandes de vacances'!$B$5:$B$104,$A58,'Demandes de vacances'!$I$5:$I$104,"Approuvée",'Demandes de vacances'!$E$5:$E$104,"Vacances"),0))</f>
        <v/>
      </c>
      <c r="H58" s="11">
        <f>IF($A58="","",IFERROR($F58-$G58,0))</f>
        <v/>
      </c>
      <c r="I58" s="10">
        <f>IF($A58="","",IF($H58&lt;0,"Solde négatif",""))</f>
        <v/>
      </c>
      <c r="J58" s="16" t="n"/>
    </row>
    <row r="59">
      <c r="A59" s="16" t="n"/>
      <c r="B59" s="16" t="n"/>
      <c r="C59" s="16" t="n"/>
      <c r="D59" s="17" t="n"/>
      <c r="E59" s="16" t="n"/>
      <c r="F59" s="18" t="n"/>
      <c r="G59" s="11">
        <f>IF($A59="","",IFERROR(SUMIFS('Demandes de vacances'!$J$5:$J$104,'Demandes de vacances'!$B$5:$B$104,$A59,'Demandes de vacances'!$I$5:$I$104,"Approuvée",'Demandes de vacances'!$E$5:$E$104,"Vacances"),0))</f>
        <v/>
      </c>
      <c r="H59" s="11">
        <f>IF($A59="","",IFERROR($F59-$G59,0))</f>
        <v/>
      </c>
      <c r="I59" s="10">
        <f>IF($A59="","",IF($H59&lt;0,"Solde négatif",""))</f>
        <v/>
      </c>
      <c r="J59" s="16" t="n"/>
    </row>
    <row r="60">
      <c r="A60" s="16" t="n"/>
      <c r="B60" s="16" t="n"/>
      <c r="C60" s="16" t="n"/>
      <c r="D60" s="17" t="n"/>
      <c r="E60" s="16" t="n"/>
      <c r="F60" s="18" t="n"/>
      <c r="G60" s="11">
        <f>IF($A60="","",IFERROR(SUMIFS('Demandes de vacances'!$J$5:$J$104,'Demandes de vacances'!$B$5:$B$104,$A60,'Demandes de vacances'!$I$5:$I$104,"Approuvée",'Demandes de vacances'!$E$5:$E$104,"Vacances"),0))</f>
        <v/>
      </c>
      <c r="H60" s="11">
        <f>IF($A60="","",IFERROR($F60-$G60,0))</f>
        <v/>
      </c>
      <c r="I60" s="10">
        <f>IF($A60="","",IF($H60&lt;0,"Solde négatif",""))</f>
        <v/>
      </c>
      <c r="J60" s="16" t="n"/>
    </row>
    <row r="61">
      <c r="A61" s="16" t="n"/>
      <c r="B61" s="16" t="n"/>
      <c r="C61" s="16" t="n"/>
      <c r="D61" s="17" t="n"/>
      <c r="E61" s="16" t="n"/>
      <c r="F61" s="18" t="n"/>
      <c r="G61" s="11">
        <f>IF($A61="","",IFERROR(SUMIFS('Demandes de vacances'!$J$5:$J$104,'Demandes de vacances'!$B$5:$B$104,$A61,'Demandes de vacances'!$I$5:$I$104,"Approuvée",'Demandes de vacances'!$E$5:$E$104,"Vacances"),0))</f>
        <v/>
      </c>
      <c r="H61" s="11">
        <f>IF($A61="","",IFERROR($F61-$G61,0))</f>
        <v/>
      </c>
      <c r="I61" s="10">
        <f>IF($A61="","",IF($H61&lt;0,"Solde négatif",""))</f>
        <v/>
      </c>
      <c r="J61" s="16" t="n"/>
    </row>
    <row r="62">
      <c r="A62" s="16" t="n"/>
      <c r="B62" s="16" t="n"/>
      <c r="C62" s="16" t="n"/>
      <c r="D62" s="17" t="n"/>
      <c r="E62" s="16" t="n"/>
      <c r="F62" s="18" t="n"/>
      <c r="G62" s="11">
        <f>IF($A62="","",IFERROR(SUMIFS('Demandes de vacances'!$J$5:$J$104,'Demandes de vacances'!$B$5:$B$104,$A62,'Demandes de vacances'!$I$5:$I$104,"Approuvée",'Demandes de vacances'!$E$5:$E$104,"Vacances"),0))</f>
        <v/>
      </c>
      <c r="H62" s="11">
        <f>IF($A62="","",IFERROR($F62-$G62,0))</f>
        <v/>
      </c>
      <c r="I62" s="10">
        <f>IF($A62="","",IF($H62&lt;0,"Solde négatif",""))</f>
        <v/>
      </c>
      <c r="J62" s="16" t="n"/>
    </row>
    <row r="63">
      <c r="A63" s="16" t="n"/>
      <c r="B63" s="16" t="n"/>
      <c r="C63" s="16" t="n"/>
      <c r="D63" s="17" t="n"/>
      <c r="E63" s="16" t="n"/>
      <c r="F63" s="18" t="n"/>
      <c r="G63" s="11">
        <f>IF($A63="","",IFERROR(SUMIFS('Demandes de vacances'!$J$5:$J$104,'Demandes de vacances'!$B$5:$B$104,$A63,'Demandes de vacances'!$I$5:$I$104,"Approuvée",'Demandes de vacances'!$E$5:$E$104,"Vacances"),0))</f>
        <v/>
      </c>
      <c r="H63" s="11">
        <f>IF($A63="","",IFERROR($F63-$G63,0))</f>
        <v/>
      </c>
      <c r="I63" s="10">
        <f>IF($A63="","",IF($H63&lt;0,"Solde négatif",""))</f>
        <v/>
      </c>
      <c r="J63" s="16" t="n"/>
    </row>
    <row r="64">
      <c r="A64" s="16" t="n"/>
      <c r="B64" s="16" t="n"/>
      <c r="C64" s="16" t="n"/>
      <c r="D64" s="17" t="n"/>
      <c r="E64" s="16" t="n"/>
      <c r="F64" s="18" t="n"/>
      <c r="G64" s="11">
        <f>IF($A64="","",IFERROR(SUMIFS('Demandes de vacances'!$J$5:$J$104,'Demandes de vacances'!$B$5:$B$104,$A64,'Demandes de vacances'!$I$5:$I$104,"Approuvée",'Demandes de vacances'!$E$5:$E$104,"Vacances"),0))</f>
        <v/>
      </c>
      <c r="H64" s="11">
        <f>IF($A64="","",IFERROR($F64-$G64,0))</f>
        <v/>
      </c>
      <c r="I64" s="10">
        <f>IF($A64="","",IF($H64&lt;0,"Solde négatif",""))</f>
        <v/>
      </c>
      <c r="J64" s="16" t="n"/>
    </row>
    <row r="65">
      <c r="A65" s="16" t="n"/>
      <c r="B65" s="16" t="n"/>
      <c r="C65" s="16" t="n"/>
      <c r="D65" s="17" t="n"/>
      <c r="E65" s="16" t="n"/>
      <c r="F65" s="18" t="n"/>
      <c r="G65" s="11">
        <f>IF($A65="","",IFERROR(SUMIFS('Demandes de vacances'!$J$5:$J$104,'Demandes de vacances'!$B$5:$B$104,$A65,'Demandes de vacances'!$I$5:$I$104,"Approuvée",'Demandes de vacances'!$E$5:$E$104,"Vacances"),0))</f>
        <v/>
      </c>
      <c r="H65" s="11">
        <f>IF($A65="","",IFERROR($F65-$G65,0))</f>
        <v/>
      </c>
      <c r="I65" s="10">
        <f>IF($A65="","",IF($H65&lt;0,"Solde négatif",""))</f>
        <v/>
      </c>
      <c r="J65" s="16" t="n"/>
    </row>
    <row r="66">
      <c r="A66" s="16" t="n"/>
      <c r="B66" s="16" t="n"/>
      <c r="C66" s="16" t="n"/>
      <c r="D66" s="17" t="n"/>
      <c r="E66" s="16" t="n"/>
      <c r="F66" s="18" t="n"/>
      <c r="G66" s="11">
        <f>IF($A66="","",IFERROR(SUMIFS('Demandes de vacances'!$J$5:$J$104,'Demandes de vacances'!$B$5:$B$104,$A66,'Demandes de vacances'!$I$5:$I$104,"Approuvée",'Demandes de vacances'!$E$5:$E$104,"Vacances"),0))</f>
        <v/>
      </c>
      <c r="H66" s="11">
        <f>IF($A66="","",IFERROR($F66-$G66,0))</f>
        <v/>
      </c>
      <c r="I66" s="10">
        <f>IF($A66="","",IF($H66&lt;0,"Solde négatif",""))</f>
        <v/>
      </c>
      <c r="J66" s="16" t="n"/>
    </row>
    <row r="67">
      <c r="A67" s="16" t="n"/>
      <c r="B67" s="16" t="n"/>
      <c r="C67" s="16" t="n"/>
      <c r="D67" s="17" t="n"/>
      <c r="E67" s="16" t="n"/>
      <c r="F67" s="18" t="n"/>
      <c r="G67" s="11">
        <f>IF($A67="","",IFERROR(SUMIFS('Demandes de vacances'!$J$5:$J$104,'Demandes de vacances'!$B$5:$B$104,$A67,'Demandes de vacances'!$I$5:$I$104,"Approuvée",'Demandes de vacances'!$E$5:$E$104,"Vacances"),0))</f>
        <v/>
      </c>
      <c r="H67" s="11">
        <f>IF($A67="","",IFERROR($F67-$G67,0))</f>
        <v/>
      </c>
      <c r="I67" s="10">
        <f>IF($A67="","",IF($H67&lt;0,"Solde négatif",""))</f>
        <v/>
      </c>
      <c r="J67" s="16" t="n"/>
    </row>
    <row r="68">
      <c r="A68" s="16" t="n"/>
      <c r="B68" s="16" t="n"/>
      <c r="C68" s="16" t="n"/>
      <c r="D68" s="17" t="n"/>
      <c r="E68" s="16" t="n"/>
      <c r="F68" s="18" t="n"/>
      <c r="G68" s="11">
        <f>IF($A68="","",IFERROR(SUMIFS('Demandes de vacances'!$J$5:$J$104,'Demandes de vacances'!$B$5:$B$104,$A68,'Demandes de vacances'!$I$5:$I$104,"Approuvée",'Demandes de vacances'!$E$5:$E$104,"Vacances"),0))</f>
        <v/>
      </c>
      <c r="H68" s="11">
        <f>IF($A68="","",IFERROR($F68-$G68,0))</f>
        <v/>
      </c>
      <c r="I68" s="10">
        <f>IF($A68="","",IF($H68&lt;0,"Solde négatif",""))</f>
        <v/>
      </c>
      <c r="J68" s="16" t="n"/>
    </row>
    <row r="69">
      <c r="A69" s="16" t="n"/>
      <c r="B69" s="16" t="n"/>
      <c r="C69" s="16" t="n"/>
      <c r="D69" s="17" t="n"/>
      <c r="E69" s="16" t="n"/>
      <c r="F69" s="18" t="n"/>
      <c r="G69" s="11">
        <f>IF($A69="","",IFERROR(SUMIFS('Demandes de vacances'!$J$5:$J$104,'Demandes de vacances'!$B$5:$B$104,$A69,'Demandes de vacances'!$I$5:$I$104,"Approuvée",'Demandes de vacances'!$E$5:$E$104,"Vacances"),0))</f>
        <v/>
      </c>
      <c r="H69" s="11">
        <f>IF($A69="","",IFERROR($F69-$G69,0))</f>
        <v/>
      </c>
      <c r="I69" s="10">
        <f>IF($A69="","",IF($H69&lt;0,"Solde négatif",""))</f>
        <v/>
      </c>
      <c r="J69" s="16" t="n"/>
    </row>
    <row r="70">
      <c r="A70" s="16" t="n"/>
      <c r="B70" s="16" t="n"/>
      <c r="C70" s="16" t="n"/>
      <c r="D70" s="17" t="n"/>
      <c r="E70" s="16" t="n"/>
      <c r="F70" s="18" t="n"/>
      <c r="G70" s="11">
        <f>IF($A70="","",IFERROR(SUMIFS('Demandes de vacances'!$J$5:$J$104,'Demandes de vacances'!$B$5:$B$104,$A70,'Demandes de vacances'!$I$5:$I$104,"Approuvée",'Demandes de vacances'!$E$5:$E$104,"Vacances"),0))</f>
        <v/>
      </c>
      <c r="H70" s="11">
        <f>IF($A70="","",IFERROR($F70-$G70,0))</f>
        <v/>
      </c>
      <c r="I70" s="10">
        <f>IF($A70="","",IF($H70&lt;0,"Solde négatif",""))</f>
        <v/>
      </c>
      <c r="J70" s="16" t="n"/>
    </row>
    <row r="71">
      <c r="A71" s="16" t="n"/>
      <c r="B71" s="16" t="n"/>
      <c r="C71" s="16" t="n"/>
      <c r="D71" s="17" t="n"/>
      <c r="E71" s="16" t="n"/>
      <c r="F71" s="18" t="n"/>
      <c r="G71" s="11">
        <f>IF($A71="","",IFERROR(SUMIFS('Demandes de vacances'!$J$5:$J$104,'Demandes de vacances'!$B$5:$B$104,$A71,'Demandes de vacances'!$I$5:$I$104,"Approuvée",'Demandes de vacances'!$E$5:$E$104,"Vacances"),0))</f>
        <v/>
      </c>
      <c r="H71" s="11">
        <f>IF($A71="","",IFERROR($F71-$G71,0))</f>
        <v/>
      </c>
      <c r="I71" s="10">
        <f>IF($A71="","",IF($H71&lt;0,"Solde négatif",""))</f>
        <v/>
      </c>
      <c r="J71" s="16" t="n"/>
    </row>
    <row r="72">
      <c r="A72" s="16" t="n"/>
      <c r="B72" s="16" t="n"/>
      <c r="C72" s="16" t="n"/>
      <c r="D72" s="17" t="n"/>
      <c r="E72" s="16" t="n"/>
      <c r="F72" s="18" t="n"/>
      <c r="G72" s="11">
        <f>IF($A72="","",IFERROR(SUMIFS('Demandes de vacances'!$J$5:$J$104,'Demandes de vacances'!$B$5:$B$104,$A72,'Demandes de vacances'!$I$5:$I$104,"Approuvée",'Demandes de vacances'!$E$5:$E$104,"Vacances"),0))</f>
        <v/>
      </c>
      <c r="H72" s="11">
        <f>IF($A72="","",IFERROR($F72-$G72,0))</f>
        <v/>
      </c>
      <c r="I72" s="10">
        <f>IF($A72="","",IF($H72&lt;0,"Solde négatif",""))</f>
        <v/>
      </c>
      <c r="J72" s="16" t="n"/>
    </row>
    <row r="73">
      <c r="A73" s="16" t="n"/>
      <c r="B73" s="16" t="n"/>
      <c r="C73" s="16" t="n"/>
      <c r="D73" s="17" t="n"/>
      <c r="E73" s="16" t="n"/>
      <c r="F73" s="18" t="n"/>
      <c r="G73" s="11">
        <f>IF($A73="","",IFERROR(SUMIFS('Demandes de vacances'!$J$5:$J$104,'Demandes de vacances'!$B$5:$B$104,$A73,'Demandes de vacances'!$I$5:$I$104,"Approuvée",'Demandes de vacances'!$E$5:$E$104,"Vacances"),0))</f>
        <v/>
      </c>
      <c r="H73" s="11">
        <f>IF($A73="","",IFERROR($F73-$G73,0))</f>
        <v/>
      </c>
      <c r="I73" s="10">
        <f>IF($A73="","",IF($H73&lt;0,"Solde négatif",""))</f>
        <v/>
      </c>
      <c r="J73" s="16" t="n"/>
    </row>
    <row r="74">
      <c r="A74" s="16" t="n"/>
      <c r="B74" s="16" t="n"/>
      <c r="C74" s="16" t="n"/>
      <c r="D74" s="17" t="n"/>
      <c r="E74" s="16" t="n"/>
      <c r="F74" s="18" t="n"/>
      <c r="G74" s="11">
        <f>IF($A74="","",IFERROR(SUMIFS('Demandes de vacances'!$J$5:$J$104,'Demandes de vacances'!$B$5:$B$104,$A74,'Demandes de vacances'!$I$5:$I$104,"Approuvée",'Demandes de vacances'!$E$5:$E$104,"Vacances"),0))</f>
        <v/>
      </c>
      <c r="H74" s="11">
        <f>IF($A74="","",IFERROR($F74-$G74,0))</f>
        <v/>
      </c>
      <c r="I74" s="10">
        <f>IF($A74="","",IF($H74&lt;0,"Solde négatif",""))</f>
        <v/>
      </c>
      <c r="J74" s="16" t="n"/>
    </row>
    <row r="75">
      <c r="A75" s="16" t="n"/>
      <c r="B75" s="16" t="n"/>
      <c r="C75" s="16" t="n"/>
      <c r="D75" s="17" t="n"/>
      <c r="E75" s="16" t="n"/>
      <c r="F75" s="18" t="n"/>
      <c r="G75" s="11">
        <f>IF($A75="","",IFERROR(SUMIFS('Demandes de vacances'!$J$5:$J$104,'Demandes de vacances'!$B$5:$B$104,$A75,'Demandes de vacances'!$I$5:$I$104,"Approuvée",'Demandes de vacances'!$E$5:$E$104,"Vacances"),0))</f>
        <v/>
      </c>
      <c r="H75" s="11">
        <f>IF($A75="","",IFERROR($F75-$G75,0))</f>
        <v/>
      </c>
      <c r="I75" s="10">
        <f>IF($A75="","",IF($H75&lt;0,"Solde négatif",""))</f>
        <v/>
      </c>
      <c r="J75" s="16" t="n"/>
    </row>
    <row r="76">
      <c r="A76" s="16" t="n"/>
      <c r="B76" s="16" t="n"/>
      <c r="C76" s="16" t="n"/>
      <c r="D76" s="17" t="n"/>
      <c r="E76" s="16" t="n"/>
      <c r="F76" s="18" t="n"/>
      <c r="G76" s="11">
        <f>IF($A76="","",IFERROR(SUMIFS('Demandes de vacances'!$J$5:$J$104,'Demandes de vacances'!$B$5:$B$104,$A76,'Demandes de vacances'!$I$5:$I$104,"Approuvée",'Demandes de vacances'!$E$5:$E$104,"Vacances"),0))</f>
        <v/>
      </c>
      <c r="H76" s="11">
        <f>IF($A76="","",IFERROR($F76-$G76,0))</f>
        <v/>
      </c>
      <c r="I76" s="10">
        <f>IF($A76="","",IF($H76&lt;0,"Solde négatif",""))</f>
        <v/>
      </c>
      <c r="J76" s="16" t="n"/>
    </row>
    <row r="77">
      <c r="A77" s="16" t="n"/>
      <c r="B77" s="16" t="n"/>
      <c r="C77" s="16" t="n"/>
      <c r="D77" s="17" t="n"/>
      <c r="E77" s="16" t="n"/>
      <c r="F77" s="18" t="n"/>
      <c r="G77" s="11">
        <f>IF($A77="","",IFERROR(SUMIFS('Demandes de vacances'!$J$5:$J$104,'Demandes de vacances'!$B$5:$B$104,$A77,'Demandes de vacances'!$I$5:$I$104,"Approuvée",'Demandes de vacances'!$E$5:$E$104,"Vacances"),0))</f>
        <v/>
      </c>
      <c r="H77" s="11">
        <f>IF($A77="","",IFERROR($F77-$G77,0))</f>
        <v/>
      </c>
      <c r="I77" s="10">
        <f>IF($A77="","",IF($H77&lt;0,"Solde négatif",""))</f>
        <v/>
      </c>
      <c r="J77" s="16" t="n"/>
    </row>
    <row r="78">
      <c r="A78" s="16" t="n"/>
      <c r="B78" s="16" t="n"/>
      <c r="C78" s="16" t="n"/>
      <c r="D78" s="17" t="n"/>
      <c r="E78" s="16" t="n"/>
      <c r="F78" s="18" t="n"/>
      <c r="G78" s="11">
        <f>IF($A78="","",IFERROR(SUMIFS('Demandes de vacances'!$J$5:$J$104,'Demandes de vacances'!$B$5:$B$104,$A78,'Demandes de vacances'!$I$5:$I$104,"Approuvée",'Demandes de vacances'!$E$5:$E$104,"Vacances"),0))</f>
        <v/>
      </c>
      <c r="H78" s="11">
        <f>IF($A78="","",IFERROR($F78-$G78,0))</f>
        <v/>
      </c>
      <c r="I78" s="10">
        <f>IF($A78="","",IF($H78&lt;0,"Solde négatif",""))</f>
        <v/>
      </c>
      <c r="J78" s="16" t="n"/>
    </row>
    <row r="79">
      <c r="A79" s="16" t="n"/>
      <c r="B79" s="16" t="n"/>
      <c r="C79" s="16" t="n"/>
      <c r="D79" s="17" t="n"/>
      <c r="E79" s="16" t="n"/>
      <c r="F79" s="18" t="n"/>
      <c r="G79" s="11">
        <f>IF($A79="","",IFERROR(SUMIFS('Demandes de vacances'!$J$5:$J$104,'Demandes de vacances'!$B$5:$B$104,$A79,'Demandes de vacances'!$I$5:$I$104,"Approuvée",'Demandes de vacances'!$E$5:$E$104,"Vacances"),0))</f>
        <v/>
      </c>
      <c r="H79" s="11">
        <f>IF($A79="","",IFERROR($F79-$G79,0))</f>
        <v/>
      </c>
      <c r="I79" s="10">
        <f>IF($A79="","",IF($H79&lt;0,"Solde négatif",""))</f>
        <v/>
      </c>
      <c r="J79" s="16" t="n"/>
    </row>
    <row r="80">
      <c r="A80" s="16" t="n"/>
      <c r="B80" s="16" t="n"/>
      <c r="C80" s="16" t="n"/>
      <c r="D80" s="17" t="n"/>
      <c r="E80" s="16" t="n"/>
      <c r="F80" s="18" t="n"/>
      <c r="G80" s="11">
        <f>IF($A80="","",IFERROR(SUMIFS('Demandes de vacances'!$J$5:$J$104,'Demandes de vacances'!$B$5:$B$104,$A80,'Demandes de vacances'!$I$5:$I$104,"Approuvée",'Demandes de vacances'!$E$5:$E$104,"Vacances"),0))</f>
        <v/>
      </c>
      <c r="H80" s="11">
        <f>IF($A80="","",IFERROR($F80-$G80,0))</f>
        <v/>
      </c>
      <c r="I80" s="10">
        <f>IF($A80="","",IF($H80&lt;0,"Solde négatif",""))</f>
        <v/>
      </c>
      <c r="J80" s="16" t="n"/>
    </row>
    <row r="81">
      <c r="A81" s="16" t="n"/>
      <c r="B81" s="16" t="n"/>
      <c r="C81" s="16" t="n"/>
      <c r="D81" s="17" t="n"/>
      <c r="E81" s="16" t="n"/>
      <c r="F81" s="18" t="n"/>
      <c r="G81" s="11">
        <f>IF($A81="","",IFERROR(SUMIFS('Demandes de vacances'!$J$5:$J$104,'Demandes de vacances'!$B$5:$B$104,$A81,'Demandes de vacances'!$I$5:$I$104,"Approuvée",'Demandes de vacances'!$E$5:$E$104,"Vacances"),0))</f>
        <v/>
      </c>
      <c r="H81" s="11">
        <f>IF($A81="","",IFERROR($F81-$G81,0))</f>
        <v/>
      </c>
      <c r="I81" s="10">
        <f>IF($A81="","",IF($H81&lt;0,"Solde négatif",""))</f>
        <v/>
      </c>
      <c r="J81" s="16" t="n"/>
    </row>
    <row r="82">
      <c r="A82" s="16" t="n"/>
      <c r="B82" s="16" t="n"/>
      <c r="C82" s="16" t="n"/>
      <c r="D82" s="17" t="n"/>
      <c r="E82" s="16" t="n"/>
      <c r="F82" s="18" t="n"/>
      <c r="G82" s="11">
        <f>IF($A82="","",IFERROR(SUMIFS('Demandes de vacances'!$J$5:$J$104,'Demandes de vacances'!$B$5:$B$104,$A82,'Demandes de vacances'!$I$5:$I$104,"Approuvée",'Demandes de vacances'!$E$5:$E$104,"Vacances"),0))</f>
        <v/>
      </c>
      <c r="H82" s="11">
        <f>IF($A82="","",IFERROR($F82-$G82,0))</f>
        <v/>
      </c>
      <c r="I82" s="10">
        <f>IF($A82="","",IF($H82&lt;0,"Solde négatif",""))</f>
        <v/>
      </c>
      <c r="J82" s="16" t="n"/>
    </row>
    <row r="83">
      <c r="A83" s="16" t="n"/>
      <c r="B83" s="16" t="n"/>
      <c r="C83" s="16" t="n"/>
      <c r="D83" s="17" t="n"/>
      <c r="E83" s="16" t="n"/>
      <c r="F83" s="18" t="n"/>
      <c r="G83" s="11">
        <f>IF($A83="","",IFERROR(SUMIFS('Demandes de vacances'!$J$5:$J$104,'Demandes de vacances'!$B$5:$B$104,$A83,'Demandes de vacances'!$I$5:$I$104,"Approuvée",'Demandes de vacances'!$E$5:$E$104,"Vacances"),0))</f>
        <v/>
      </c>
      <c r="H83" s="11">
        <f>IF($A83="","",IFERROR($F83-$G83,0))</f>
        <v/>
      </c>
      <c r="I83" s="10">
        <f>IF($A83="","",IF($H83&lt;0,"Solde négatif",""))</f>
        <v/>
      </c>
      <c r="J83" s="16" t="n"/>
    </row>
    <row r="84">
      <c r="A84" s="16" t="n"/>
      <c r="B84" s="16" t="n"/>
      <c r="C84" s="16" t="n"/>
      <c r="D84" s="17" t="n"/>
      <c r="E84" s="16" t="n"/>
      <c r="F84" s="18" t="n"/>
      <c r="G84" s="11">
        <f>IF($A84="","",IFERROR(SUMIFS('Demandes de vacances'!$J$5:$J$104,'Demandes de vacances'!$B$5:$B$104,$A84,'Demandes de vacances'!$I$5:$I$104,"Approuvée",'Demandes de vacances'!$E$5:$E$104,"Vacances"),0))</f>
        <v/>
      </c>
      <c r="H84" s="11">
        <f>IF($A84="","",IFERROR($F84-$G84,0))</f>
        <v/>
      </c>
      <c r="I84" s="10">
        <f>IF($A84="","",IF($H84&lt;0,"Solde négatif",""))</f>
        <v/>
      </c>
      <c r="J84" s="16" t="n"/>
    </row>
    <row r="85">
      <c r="A85" s="16" t="n"/>
      <c r="B85" s="16" t="n"/>
      <c r="C85" s="16" t="n"/>
      <c r="D85" s="17" t="n"/>
      <c r="E85" s="16" t="n"/>
      <c r="F85" s="18" t="n"/>
      <c r="G85" s="11">
        <f>IF($A85="","",IFERROR(SUMIFS('Demandes de vacances'!$J$5:$J$104,'Demandes de vacances'!$B$5:$B$104,$A85,'Demandes de vacances'!$I$5:$I$104,"Approuvée",'Demandes de vacances'!$E$5:$E$104,"Vacances"),0))</f>
        <v/>
      </c>
      <c r="H85" s="11">
        <f>IF($A85="","",IFERROR($F85-$G85,0))</f>
        <v/>
      </c>
      <c r="I85" s="10">
        <f>IF($A85="","",IF($H85&lt;0,"Solde négatif",""))</f>
        <v/>
      </c>
      <c r="J85" s="16" t="n"/>
    </row>
    <row r="86">
      <c r="A86" s="16" t="n"/>
      <c r="B86" s="16" t="n"/>
      <c r="C86" s="16" t="n"/>
      <c r="D86" s="17" t="n"/>
      <c r="E86" s="16" t="n"/>
      <c r="F86" s="18" t="n"/>
      <c r="G86" s="11">
        <f>IF($A86="","",IFERROR(SUMIFS('Demandes de vacances'!$J$5:$J$104,'Demandes de vacances'!$B$5:$B$104,$A86,'Demandes de vacances'!$I$5:$I$104,"Approuvée",'Demandes de vacances'!$E$5:$E$104,"Vacances"),0))</f>
        <v/>
      </c>
      <c r="H86" s="11">
        <f>IF($A86="","",IFERROR($F86-$G86,0))</f>
        <v/>
      </c>
      <c r="I86" s="10">
        <f>IF($A86="","",IF($H86&lt;0,"Solde négatif",""))</f>
        <v/>
      </c>
      <c r="J86" s="16" t="n"/>
    </row>
    <row r="87">
      <c r="A87" s="16" t="n"/>
      <c r="B87" s="16" t="n"/>
      <c r="C87" s="16" t="n"/>
      <c r="D87" s="17" t="n"/>
      <c r="E87" s="16" t="n"/>
      <c r="F87" s="18" t="n"/>
      <c r="G87" s="11">
        <f>IF($A87="","",IFERROR(SUMIFS('Demandes de vacances'!$J$5:$J$104,'Demandes de vacances'!$B$5:$B$104,$A87,'Demandes de vacances'!$I$5:$I$104,"Approuvée",'Demandes de vacances'!$E$5:$E$104,"Vacances"),0))</f>
        <v/>
      </c>
      <c r="H87" s="11">
        <f>IF($A87="","",IFERROR($F87-$G87,0))</f>
        <v/>
      </c>
      <c r="I87" s="10">
        <f>IF($A87="","",IF($H87&lt;0,"Solde négatif",""))</f>
        <v/>
      </c>
      <c r="J87" s="16" t="n"/>
    </row>
    <row r="88">
      <c r="A88" s="16" t="n"/>
      <c r="B88" s="16" t="n"/>
      <c r="C88" s="16" t="n"/>
      <c r="D88" s="17" t="n"/>
      <c r="E88" s="16" t="n"/>
      <c r="F88" s="18" t="n"/>
      <c r="G88" s="11">
        <f>IF($A88="","",IFERROR(SUMIFS('Demandes de vacances'!$J$5:$J$104,'Demandes de vacances'!$B$5:$B$104,$A88,'Demandes de vacances'!$I$5:$I$104,"Approuvée",'Demandes de vacances'!$E$5:$E$104,"Vacances"),0))</f>
        <v/>
      </c>
      <c r="H88" s="11">
        <f>IF($A88="","",IFERROR($F88-$G88,0))</f>
        <v/>
      </c>
      <c r="I88" s="10">
        <f>IF($A88="","",IF($H88&lt;0,"Solde négatif",""))</f>
        <v/>
      </c>
      <c r="J88" s="16" t="n"/>
    </row>
    <row r="89">
      <c r="A89" s="16" t="n"/>
      <c r="B89" s="16" t="n"/>
      <c r="C89" s="16" t="n"/>
      <c r="D89" s="17" t="n"/>
      <c r="E89" s="16" t="n"/>
      <c r="F89" s="18" t="n"/>
      <c r="G89" s="11">
        <f>IF($A89="","",IFERROR(SUMIFS('Demandes de vacances'!$J$5:$J$104,'Demandes de vacances'!$B$5:$B$104,$A89,'Demandes de vacances'!$I$5:$I$104,"Approuvée",'Demandes de vacances'!$E$5:$E$104,"Vacances"),0))</f>
        <v/>
      </c>
      <c r="H89" s="11">
        <f>IF($A89="","",IFERROR($F89-$G89,0))</f>
        <v/>
      </c>
      <c r="I89" s="10">
        <f>IF($A89="","",IF($H89&lt;0,"Solde négatif",""))</f>
        <v/>
      </c>
      <c r="J89" s="16" t="n"/>
    </row>
    <row r="90">
      <c r="A90" s="16" t="n"/>
      <c r="B90" s="16" t="n"/>
      <c r="C90" s="16" t="n"/>
      <c r="D90" s="17" t="n"/>
      <c r="E90" s="16" t="n"/>
      <c r="F90" s="18" t="n"/>
      <c r="G90" s="11">
        <f>IF($A90="","",IFERROR(SUMIFS('Demandes de vacances'!$J$5:$J$104,'Demandes de vacances'!$B$5:$B$104,$A90,'Demandes de vacances'!$I$5:$I$104,"Approuvée",'Demandes de vacances'!$E$5:$E$104,"Vacances"),0))</f>
        <v/>
      </c>
      <c r="H90" s="11">
        <f>IF($A90="","",IFERROR($F90-$G90,0))</f>
        <v/>
      </c>
      <c r="I90" s="10">
        <f>IF($A90="","",IF($H90&lt;0,"Solde négatif",""))</f>
        <v/>
      </c>
      <c r="J90" s="16" t="n"/>
    </row>
    <row r="91">
      <c r="A91" s="16" t="n"/>
      <c r="B91" s="16" t="n"/>
      <c r="C91" s="16" t="n"/>
      <c r="D91" s="17" t="n"/>
      <c r="E91" s="16" t="n"/>
      <c r="F91" s="18" t="n"/>
      <c r="G91" s="11">
        <f>IF($A91="","",IFERROR(SUMIFS('Demandes de vacances'!$J$5:$J$104,'Demandes de vacances'!$B$5:$B$104,$A91,'Demandes de vacances'!$I$5:$I$104,"Approuvée",'Demandes de vacances'!$E$5:$E$104,"Vacances"),0))</f>
        <v/>
      </c>
      <c r="H91" s="11">
        <f>IF($A91="","",IFERROR($F91-$G91,0))</f>
        <v/>
      </c>
      <c r="I91" s="10">
        <f>IF($A91="","",IF($H91&lt;0,"Solde négatif",""))</f>
        <v/>
      </c>
      <c r="J91" s="16" t="n"/>
    </row>
    <row r="92">
      <c r="A92" s="16" t="n"/>
      <c r="B92" s="16" t="n"/>
      <c r="C92" s="16" t="n"/>
      <c r="D92" s="17" t="n"/>
      <c r="E92" s="16" t="n"/>
      <c r="F92" s="18" t="n"/>
      <c r="G92" s="11">
        <f>IF($A92="","",IFERROR(SUMIFS('Demandes de vacances'!$J$5:$J$104,'Demandes de vacances'!$B$5:$B$104,$A92,'Demandes de vacances'!$I$5:$I$104,"Approuvée",'Demandes de vacances'!$E$5:$E$104,"Vacances"),0))</f>
        <v/>
      </c>
      <c r="H92" s="11">
        <f>IF($A92="","",IFERROR($F92-$G92,0))</f>
        <v/>
      </c>
      <c r="I92" s="10">
        <f>IF($A92="","",IF($H92&lt;0,"Solde négatif",""))</f>
        <v/>
      </c>
      <c r="J92" s="16" t="n"/>
    </row>
    <row r="93">
      <c r="A93" s="16" t="n"/>
      <c r="B93" s="16" t="n"/>
      <c r="C93" s="16" t="n"/>
      <c r="D93" s="17" t="n"/>
      <c r="E93" s="16" t="n"/>
      <c r="F93" s="18" t="n"/>
      <c r="G93" s="11">
        <f>IF($A93="","",IFERROR(SUMIFS('Demandes de vacances'!$J$5:$J$104,'Demandes de vacances'!$B$5:$B$104,$A93,'Demandes de vacances'!$I$5:$I$104,"Approuvée",'Demandes de vacances'!$E$5:$E$104,"Vacances"),0))</f>
        <v/>
      </c>
      <c r="H93" s="11">
        <f>IF($A93="","",IFERROR($F93-$G93,0))</f>
        <v/>
      </c>
      <c r="I93" s="10">
        <f>IF($A93="","",IF($H93&lt;0,"Solde négatif",""))</f>
        <v/>
      </c>
      <c r="J93" s="16" t="n"/>
    </row>
    <row r="94">
      <c r="A94" s="16" t="n"/>
      <c r="B94" s="16" t="n"/>
      <c r="C94" s="16" t="n"/>
      <c r="D94" s="17" t="n"/>
      <c r="E94" s="16" t="n"/>
      <c r="F94" s="18" t="n"/>
      <c r="G94" s="11">
        <f>IF($A94="","",IFERROR(SUMIFS('Demandes de vacances'!$J$5:$J$104,'Demandes de vacances'!$B$5:$B$104,$A94,'Demandes de vacances'!$I$5:$I$104,"Approuvée",'Demandes de vacances'!$E$5:$E$104,"Vacances"),0))</f>
        <v/>
      </c>
      <c r="H94" s="11">
        <f>IF($A94="","",IFERROR($F94-$G94,0))</f>
        <v/>
      </c>
      <c r="I94" s="10">
        <f>IF($A94="","",IF($H94&lt;0,"Solde négatif",""))</f>
        <v/>
      </c>
      <c r="J94" s="16" t="n"/>
    </row>
    <row r="95">
      <c r="A95" s="16" t="n"/>
      <c r="B95" s="16" t="n"/>
      <c r="C95" s="16" t="n"/>
      <c r="D95" s="17" t="n"/>
      <c r="E95" s="16" t="n"/>
      <c r="F95" s="18" t="n"/>
      <c r="G95" s="11">
        <f>IF($A95="","",IFERROR(SUMIFS('Demandes de vacances'!$J$5:$J$104,'Demandes de vacances'!$B$5:$B$104,$A95,'Demandes de vacances'!$I$5:$I$104,"Approuvée",'Demandes de vacances'!$E$5:$E$104,"Vacances"),0))</f>
        <v/>
      </c>
      <c r="H95" s="11">
        <f>IF($A95="","",IFERROR($F95-$G95,0))</f>
        <v/>
      </c>
      <c r="I95" s="10">
        <f>IF($A95="","",IF($H95&lt;0,"Solde négatif",""))</f>
        <v/>
      </c>
      <c r="J95" s="16" t="n"/>
    </row>
    <row r="96">
      <c r="A96" s="16" t="n"/>
      <c r="B96" s="16" t="n"/>
      <c r="C96" s="16" t="n"/>
      <c r="D96" s="17" t="n"/>
      <c r="E96" s="16" t="n"/>
      <c r="F96" s="18" t="n"/>
      <c r="G96" s="11">
        <f>IF($A96="","",IFERROR(SUMIFS('Demandes de vacances'!$J$5:$J$104,'Demandes de vacances'!$B$5:$B$104,$A96,'Demandes de vacances'!$I$5:$I$104,"Approuvée",'Demandes de vacances'!$E$5:$E$104,"Vacances"),0))</f>
        <v/>
      </c>
      <c r="H96" s="11">
        <f>IF($A96="","",IFERROR($F96-$G96,0))</f>
        <v/>
      </c>
      <c r="I96" s="10">
        <f>IF($A96="","",IF($H96&lt;0,"Solde négatif",""))</f>
        <v/>
      </c>
      <c r="J96" s="16" t="n"/>
    </row>
    <row r="97">
      <c r="A97" s="16" t="n"/>
      <c r="B97" s="16" t="n"/>
      <c r="C97" s="16" t="n"/>
      <c r="D97" s="17" t="n"/>
      <c r="E97" s="16" t="n"/>
      <c r="F97" s="18" t="n"/>
      <c r="G97" s="11">
        <f>IF($A97="","",IFERROR(SUMIFS('Demandes de vacances'!$J$5:$J$104,'Demandes de vacances'!$B$5:$B$104,$A97,'Demandes de vacances'!$I$5:$I$104,"Approuvée",'Demandes de vacances'!$E$5:$E$104,"Vacances"),0))</f>
        <v/>
      </c>
      <c r="H97" s="11">
        <f>IF($A97="","",IFERROR($F97-$G97,0))</f>
        <v/>
      </c>
      <c r="I97" s="10">
        <f>IF($A97="","",IF($H97&lt;0,"Solde négatif",""))</f>
        <v/>
      </c>
      <c r="J97" s="16" t="n"/>
    </row>
    <row r="98">
      <c r="A98" s="16" t="n"/>
      <c r="B98" s="16" t="n"/>
      <c r="C98" s="16" t="n"/>
      <c r="D98" s="17" t="n"/>
      <c r="E98" s="16" t="n"/>
      <c r="F98" s="18" t="n"/>
      <c r="G98" s="11">
        <f>IF($A98="","",IFERROR(SUMIFS('Demandes de vacances'!$J$5:$J$104,'Demandes de vacances'!$B$5:$B$104,$A98,'Demandes de vacances'!$I$5:$I$104,"Approuvée",'Demandes de vacances'!$E$5:$E$104,"Vacances"),0))</f>
        <v/>
      </c>
      <c r="H98" s="11">
        <f>IF($A98="","",IFERROR($F98-$G98,0))</f>
        <v/>
      </c>
      <c r="I98" s="10">
        <f>IF($A98="","",IF($H98&lt;0,"Solde négatif",""))</f>
        <v/>
      </c>
      <c r="J98" s="16" t="n"/>
    </row>
    <row r="99">
      <c r="A99" s="16" t="n"/>
      <c r="B99" s="16" t="n"/>
      <c r="C99" s="16" t="n"/>
      <c r="D99" s="17" t="n"/>
      <c r="E99" s="16" t="n"/>
      <c r="F99" s="18" t="n"/>
      <c r="G99" s="11">
        <f>IF($A99="","",IFERROR(SUMIFS('Demandes de vacances'!$J$5:$J$104,'Demandes de vacances'!$B$5:$B$104,$A99,'Demandes de vacances'!$I$5:$I$104,"Approuvée",'Demandes de vacances'!$E$5:$E$104,"Vacances"),0))</f>
        <v/>
      </c>
      <c r="H99" s="11">
        <f>IF($A99="","",IFERROR($F99-$G99,0))</f>
        <v/>
      </c>
      <c r="I99" s="10">
        <f>IF($A99="","",IF($H99&lt;0,"Solde négatif",""))</f>
        <v/>
      </c>
      <c r="J99" s="16" t="n"/>
    </row>
    <row r="100">
      <c r="A100" s="16" t="n"/>
      <c r="B100" s="16" t="n"/>
      <c r="C100" s="16" t="n"/>
      <c r="D100" s="17" t="n"/>
      <c r="E100" s="16" t="n"/>
      <c r="F100" s="18" t="n"/>
      <c r="G100" s="11">
        <f>IF($A100="","",IFERROR(SUMIFS('Demandes de vacances'!$J$5:$J$104,'Demandes de vacances'!$B$5:$B$104,$A100,'Demandes de vacances'!$I$5:$I$104,"Approuvée",'Demandes de vacances'!$E$5:$E$104,"Vacances"),0))</f>
        <v/>
      </c>
      <c r="H100" s="11">
        <f>IF($A100="","",IFERROR($F100-$G100,0))</f>
        <v/>
      </c>
      <c r="I100" s="10">
        <f>IF($A100="","",IF($H100&lt;0,"Solde négatif",""))</f>
        <v/>
      </c>
      <c r="J100" s="16" t="n"/>
    </row>
    <row r="101">
      <c r="A101" s="16" t="n"/>
      <c r="B101" s="16" t="n"/>
      <c r="C101" s="16" t="n"/>
      <c r="D101" s="17" t="n"/>
      <c r="E101" s="16" t="n"/>
      <c r="F101" s="18" t="n"/>
      <c r="G101" s="11">
        <f>IF($A101="","",IFERROR(SUMIFS('Demandes de vacances'!$J$5:$J$104,'Demandes de vacances'!$B$5:$B$104,$A101,'Demandes de vacances'!$I$5:$I$104,"Approuvée",'Demandes de vacances'!$E$5:$E$104,"Vacances"),0))</f>
        <v/>
      </c>
      <c r="H101" s="11">
        <f>IF($A101="","",IFERROR($F101-$G101,0))</f>
        <v/>
      </c>
      <c r="I101" s="10">
        <f>IF($A101="","",IF($H101&lt;0,"Solde négatif",""))</f>
        <v/>
      </c>
      <c r="J101" s="16" t="n"/>
    </row>
    <row r="102">
      <c r="A102" s="16" t="n"/>
      <c r="B102" s="16" t="n"/>
      <c r="C102" s="16" t="n"/>
      <c r="D102" s="17" t="n"/>
      <c r="E102" s="16" t="n"/>
      <c r="F102" s="18" t="n"/>
      <c r="G102" s="11">
        <f>IF($A102="","",IFERROR(SUMIFS('Demandes de vacances'!$J$5:$J$104,'Demandes de vacances'!$B$5:$B$104,$A102,'Demandes de vacances'!$I$5:$I$104,"Approuvée",'Demandes de vacances'!$E$5:$E$104,"Vacances"),0))</f>
        <v/>
      </c>
      <c r="H102" s="11">
        <f>IF($A102="","",IFERROR($F102-$G102,0))</f>
        <v/>
      </c>
      <c r="I102" s="10">
        <f>IF($A102="","",IF($H102&lt;0,"Solde négatif",""))</f>
        <v/>
      </c>
      <c r="J102" s="16" t="n"/>
    </row>
    <row r="103">
      <c r="A103" s="16" t="n"/>
      <c r="B103" s="16" t="n"/>
      <c r="C103" s="16" t="n"/>
      <c r="D103" s="17" t="n"/>
      <c r="E103" s="16" t="n"/>
      <c r="F103" s="18" t="n"/>
      <c r="G103" s="11">
        <f>IF($A103="","",IFERROR(SUMIFS('Demandes de vacances'!$J$5:$J$104,'Demandes de vacances'!$B$5:$B$104,$A103,'Demandes de vacances'!$I$5:$I$104,"Approuvée",'Demandes de vacances'!$E$5:$E$104,"Vacances"),0))</f>
        <v/>
      </c>
      <c r="H103" s="11">
        <f>IF($A103="","",IFERROR($F103-$G103,0))</f>
        <v/>
      </c>
      <c r="I103" s="10">
        <f>IF($A103="","",IF($H103&lt;0,"Solde négatif",""))</f>
        <v/>
      </c>
      <c r="J103" s="16" t="n"/>
    </row>
    <row r="104">
      <c r="A104" s="16" t="n"/>
      <c r="B104" s="16" t="n"/>
      <c r="C104" s="16" t="n"/>
      <c r="D104" s="17" t="n"/>
      <c r="E104" s="16" t="n"/>
      <c r="F104" s="18" t="n"/>
      <c r="G104" s="11">
        <f>IF($A104="","",IFERROR(SUMIFS('Demandes de vacances'!$J$5:$J$104,'Demandes de vacances'!$B$5:$B$104,$A104,'Demandes de vacances'!$I$5:$I$104,"Approuvée",'Demandes de vacances'!$E$5:$E$104,"Vacances"),0))</f>
        <v/>
      </c>
      <c r="H104" s="11">
        <f>IF($A104="","",IFERROR($F104-$G104,0))</f>
        <v/>
      </c>
      <c r="I104" s="10">
        <f>IF($A104="","",IF($H104&lt;0,"Solde négatif",""))</f>
        <v/>
      </c>
      <c r="J104" s="16" t="n"/>
    </row>
  </sheetData>
  <mergeCells count="1">
    <mergeCell ref="A1:J1"/>
  </mergeCells>
  <conditionalFormatting sqref="A5:A104">
    <cfRule type="expression" priority="1" dxfId="1">
      <formula>AND($A5&lt;&gt;"",COUNTIF($A$5:$A$104,$A5)&gt;1)</formula>
    </cfRule>
  </conditionalFormatting>
  <conditionalFormatting sqref="G5:I104">
    <cfRule type="expression" priority="2" dxfId="2">
      <formula>$A5&lt;&gt;""</formula>
    </cfRule>
  </conditionalFormatting>
  <conditionalFormatting sqref="H5:H104">
    <cfRule type="expression" priority="3" dxfId="1">
      <formula>AND($H5&lt;&gt;"",$H5&lt;0)</formula>
    </cfRule>
    <cfRule type="expression" priority="4" dxfId="3">
      <formula>AND($H5&lt;&gt;"",$H5&gt;=0,$H5&lt;=2)</formula>
    </cfRule>
    <cfRule type="expression" priority="5" dxfId="0">
      <formula>$H5&gt;2</formula>
    </cfRule>
  </conditionalFormatting>
  <conditionalFormatting sqref="I5:I104">
    <cfRule type="expression" priority="6" dxfId="4">
      <formula>$I5="Solde négatif"</formula>
    </cfRule>
  </conditionalFormatting>
  <conditionalFormatting sqref="E5:E104">
    <cfRule type="expression" priority="7" dxfId="5">
      <formula>$E5="Terminé"</formula>
    </cfRule>
  </conditionalFormatting>
  <dataValidations count="5">
    <dataValidation sqref="A5:A104" showErrorMessage="1" showInputMessage="1" allowBlank="1" errorTitle="No employé requis" error="Saisir un numéro d’employé." type="custom" errorStyle="stop">
      <formula1>=A5&lt;&gt;""</formula1>
    </dataValidation>
    <dataValidation sqref="C5:C104" showErrorMessage="1" showInputMessage="1" allowBlank="1" errorTitle="Service invalide" error="Choisir un service dans la liste." type="list" errorStyle="stop">
      <formula1>='Paramètres'!$I$4:$I$9</formula1>
    </dataValidation>
    <dataValidation sqref="D5:D104" showErrorMessage="1" showInputMessage="1" allowBlank="1" errorTitle="Date invalide" error="Saisir une date valide." type="date" errorStyle="stop" operator="between">
      <formula1>=DATE(2000,1,1)</formula1>
      <formula2>=DATE(2100,12,31)</formula2>
    </dataValidation>
    <dataValidation sqref="E5:E104" showErrorMessage="1" showInputMessage="1" allowBlank="1" errorTitle="Statut invalide" error="Choisir un statut d’emploi dans la liste." type="list" errorStyle="stop">
      <formula1>='Paramètres'!$I$12:$I$14</formula1>
    </dataValidation>
    <dataValidation sqref="F5:F104" showErrorMessage="1" showInputMessage="1" allowBlank="1" errorTitle="Banque invalide" error="Saisir une banque entre 0 et 365 jours." type="decimal" errorStyle="stop" operator="between">
      <formula1>0</formula1>
      <formula2>365</formula2>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M104"/>
  <sheetViews>
    <sheetView showGridLines="0" workbookViewId="0">
      <pane ySplit="4" topLeftCell="A5" activePane="bottomLeft" state="frozen"/>
      <selection pane="bottomLeft" activeCell="A1" sqref="A1"/>
    </sheetView>
  </sheetViews>
  <sheetFormatPr baseColWidth="8" defaultRowHeight="15"/>
  <cols>
    <col width="17" customWidth="1" min="1" max="1"/>
    <col width="15" customWidth="1" min="2" max="2"/>
    <col width="28" customWidth="1" min="3" max="3"/>
    <col width="24" customWidth="1" min="4" max="4"/>
    <col width="22" customWidth="1" min="5" max="5"/>
    <col width="16" customWidth="1" min="6" max="6"/>
    <col width="16" customWidth="1" min="7" max="7"/>
    <col width="24" customWidth="1" min="8" max="8"/>
    <col width="16" customWidth="1" min="9" max="9"/>
    <col width="16" customWidth="1" min="10" max="10"/>
    <col width="24" customWidth="1" min="11" max="11"/>
    <col width="19" customWidth="1" min="12" max="12"/>
    <col width="38" customWidth="1" min="13" max="13"/>
  </cols>
  <sheetData>
    <row r="1" ht="26" customHeight="1">
      <c r="A1" s="1" t="inlineStr">
        <is>
          <t>Registre des demandes de vacances</t>
        </is>
      </c>
    </row>
    <row r="2" ht="30" customHeight="1">
      <c r="A2" s="5" t="inlineStr">
        <is>
          <t>Saisir une demande par ligne. Seules les demandes de type Vacances dont le statut est Approuvée réduisent la banque annuelle de l’employé.</t>
        </is>
      </c>
    </row>
    <row r="4">
      <c r="A4" s="9" t="inlineStr">
        <is>
          <t>No demande</t>
        </is>
      </c>
      <c r="B4" s="9" t="inlineStr">
        <is>
          <t>No employé</t>
        </is>
      </c>
      <c r="C4" s="9" t="inlineStr">
        <is>
          <t>Nom de l’employé</t>
        </is>
      </c>
      <c r="D4" s="9" t="inlineStr">
        <is>
          <t>Service</t>
        </is>
      </c>
      <c r="E4" s="9" t="inlineStr">
        <is>
          <t>Type d’absence</t>
        </is>
      </c>
      <c r="F4" s="9" t="inlineStr">
        <is>
          <t>Date de début</t>
        </is>
      </c>
      <c r="G4" s="9" t="inlineStr">
        <is>
          <t>Date de fin</t>
        </is>
      </c>
      <c r="H4" s="9" t="inlineStr">
        <is>
          <t>Jours ouvrables demandés</t>
        </is>
      </c>
      <c r="I4" s="9" t="inlineStr">
        <is>
          <t>Statut</t>
        </is>
      </c>
      <c r="J4" s="9" t="inlineStr">
        <is>
          <t>Jours déduits</t>
        </is>
      </c>
      <c r="K4" s="9" t="inlineStr">
        <is>
          <t>Approuvé par</t>
        </is>
      </c>
      <c r="L4" s="9" t="inlineStr">
        <is>
          <t>Date d’approbation</t>
        </is>
      </c>
      <c r="M4" s="9" t="inlineStr">
        <is>
          <t>Commentaires</t>
        </is>
      </c>
    </row>
    <row r="5">
      <c r="A5" s="16" t="inlineStr">
        <is>
          <t>VAC-2026-001</t>
        </is>
      </c>
      <c r="B5" s="16" t="inlineStr">
        <is>
          <t>EMP-001</t>
        </is>
      </c>
      <c r="C5" s="10">
        <f>IF($B5="","",IFERROR(VLOOKUP($B5,'Employés'!$A$5:$J$104,2,FALSE),""))</f>
        <v/>
      </c>
      <c r="D5" s="10">
        <f>IF($B5="","",IFERROR(VLOOKUP($B5,'Employés'!$A$5:$J$104,3,FALSE),""))</f>
        <v/>
      </c>
      <c r="E5" s="16" t="inlineStr">
        <is>
          <t>Vacances</t>
        </is>
      </c>
      <c r="F5" s="17" t="n">
        <v>46209</v>
      </c>
      <c r="G5" s="17" t="n">
        <v>46213</v>
      </c>
      <c r="H5" s="11">
        <f>IF($A5="","",IF(OR($F5="",$G5=""),"",IFERROR(NETWORKDAYS.INTL($F5,$G5,'Paramètres'!$B$6,'Paramètres'!$K$4:$K$103),0)))</f>
        <v/>
      </c>
      <c r="I5" s="16" t="inlineStr">
        <is>
          <t>Approuvée</t>
        </is>
      </c>
      <c r="J5" s="11">
        <f>IF($A5="","",IF(AND($E5="Vacances",$I5="Approuvée"),$H5,0))</f>
        <v/>
      </c>
      <c r="K5" s="16" t="inlineStr">
        <is>
          <t>Philippe Martel</t>
        </is>
      </c>
      <c r="L5" s="17" t="n">
        <v>46157</v>
      </c>
      <c r="M5" s="16" t="inlineStr">
        <is>
          <t>Vacances d’été</t>
        </is>
      </c>
    </row>
    <row r="6">
      <c r="A6" s="16" t="inlineStr">
        <is>
          <t>VAC-2026-002</t>
        </is>
      </c>
      <c r="B6" s="16" t="inlineStr">
        <is>
          <t>EMP-002</t>
        </is>
      </c>
      <c r="C6" s="10">
        <f>IF($B6="","",IFERROR(VLOOKUP($B6,'Employés'!$A$5:$J$104,2,FALSE),""))</f>
        <v/>
      </c>
      <c r="D6" s="10">
        <f>IF($B6="","",IFERROR(VLOOKUP($B6,'Employés'!$A$5:$J$104,3,FALSE),""))</f>
        <v/>
      </c>
      <c r="E6" s="16" t="inlineStr">
        <is>
          <t>Vacances</t>
        </is>
      </c>
      <c r="F6" s="17" t="n">
        <v>46196</v>
      </c>
      <c r="G6" s="17" t="n">
        <v>46197</v>
      </c>
      <c r="H6" s="11">
        <f>IF($A6="","",IF(OR($F6="",$G6=""),"",IFERROR(NETWORKDAYS.INTL($F6,$G6,'Paramètres'!$B$6,'Paramètres'!$K$4:$K$103),0)))</f>
        <v/>
      </c>
      <c r="I6" s="16" t="inlineStr">
        <is>
          <t>Approuvée</t>
        </is>
      </c>
      <c r="J6" s="11">
        <f>IF($A6="","",IF(AND($E6="Vacances",$I6="Approuvée"),$H6,0))</f>
        <v/>
      </c>
      <c r="K6" s="16" t="inlineStr">
        <is>
          <t>Philippe Martel</t>
        </is>
      </c>
      <c r="L6" s="17" t="n">
        <v>46144</v>
      </c>
      <c r="M6" s="16" t="inlineStr">
        <is>
          <t>La Fête nationale est exclue du calcul</t>
        </is>
      </c>
    </row>
    <row r="7">
      <c r="A7" s="16" t="inlineStr">
        <is>
          <t>VAC-2026-003</t>
        </is>
      </c>
      <c r="B7" s="16" t="inlineStr">
        <is>
          <t>EMP-003</t>
        </is>
      </c>
      <c r="C7" s="10">
        <f>IF($B7="","",IFERROR(VLOOKUP($B7,'Employés'!$A$5:$J$104,2,FALSE),""))</f>
        <v/>
      </c>
      <c r="D7" s="10">
        <f>IF($B7="","",IFERROR(VLOOKUP($B7,'Employés'!$A$5:$J$104,3,FALSE),""))</f>
        <v/>
      </c>
      <c r="E7" s="16" t="inlineStr">
        <is>
          <t>Vacances</t>
        </is>
      </c>
      <c r="F7" s="17" t="n">
        <v>46223</v>
      </c>
      <c r="G7" s="17" t="n">
        <v>46227</v>
      </c>
      <c r="H7" s="11">
        <f>IF($A7="","",IF(OR($F7="",$G7=""),"",IFERROR(NETWORKDAYS.INTL($F7,$G7,'Paramètres'!$B$6,'Paramètres'!$K$4:$K$103),0)))</f>
        <v/>
      </c>
      <c r="I7" s="16" t="inlineStr">
        <is>
          <t>En attente</t>
        </is>
      </c>
      <c r="J7" s="11">
        <f>IF($A7="","",IF(AND($E7="Vacances",$I7="Approuvée"),$H7,0))</f>
        <v/>
      </c>
      <c r="K7" s="16" t="inlineStr">
        <is>
          <t>Philippe Martel</t>
        </is>
      </c>
      <c r="L7" s="17" t="n"/>
      <c r="M7" s="16" t="inlineStr">
        <is>
          <t>À confirmer selon la couverture des ventes</t>
        </is>
      </c>
    </row>
    <row r="8">
      <c r="A8" s="16" t="inlineStr">
        <is>
          <t>VAC-2026-004</t>
        </is>
      </c>
      <c r="B8" s="16" t="inlineStr">
        <is>
          <t>EMP-004</t>
        </is>
      </c>
      <c r="C8" s="10">
        <f>IF($B8="","",IFERROR(VLOOKUP($B8,'Employés'!$A$5:$J$104,2,FALSE),""))</f>
        <v/>
      </c>
      <c r="D8" s="10">
        <f>IF($B8="","",IFERROR(VLOOKUP($B8,'Employés'!$A$5:$J$104,3,FALSE),""))</f>
        <v/>
      </c>
      <c r="E8" s="16" t="inlineStr">
        <is>
          <t>Vacances</t>
        </is>
      </c>
      <c r="F8" s="17" t="n">
        <v>46237</v>
      </c>
      <c r="G8" s="17" t="n">
        <v>46241</v>
      </c>
      <c r="H8" s="11">
        <f>IF($A8="","",IF(OR($F8="",$G8=""),"",IFERROR(NETWORKDAYS.INTL($F8,$G8,'Paramètres'!$B$6,'Paramètres'!$K$4:$K$103),0)))</f>
        <v/>
      </c>
      <c r="I8" s="16" t="inlineStr">
        <is>
          <t>Approuvée</t>
        </is>
      </c>
      <c r="J8" s="11">
        <f>IF($A8="","",IF(AND($E8="Vacances",$I8="Approuvée"),$H8,0))</f>
        <v/>
      </c>
      <c r="K8" s="16" t="inlineStr">
        <is>
          <t>Philippe Martel</t>
        </is>
      </c>
      <c r="L8" s="17" t="n">
        <v>46176</v>
      </c>
      <c r="M8" s="16" t="inlineStr">
        <is>
          <t>Vacances familiales</t>
        </is>
      </c>
    </row>
    <row r="9">
      <c r="A9" s="16" t="inlineStr">
        <is>
          <t>VAC-2026-005</t>
        </is>
      </c>
      <c r="B9" s="16" t="inlineStr">
        <is>
          <t>EMP-005</t>
        </is>
      </c>
      <c r="C9" s="10">
        <f>IF($B9="","",IFERROR(VLOOKUP($B9,'Employés'!$A$5:$J$104,2,FALSE),""))</f>
        <v/>
      </c>
      <c r="D9" s="10">
        <f>IF($B9="","",IFERROR(VLOOKUP($B9,'Employés'!$A$5:$J$104,3,FALSE),""))</f>
        <v/>
      </c>
      <c r="E9" s="16" t="inlineStr">
        <is>
          <t>Vacances</t>
        </is>
      </c>
      <c r="F9" s="17" t="n">
        <v>46204</v>
      </c>
      <c r="G9" s="17" t="n">
        <v>46209</v>
      </c>
      <c r="H9" s="11">
        <f>IF($A9="","",IF(OR($F9="",$G9=""),"",IFERROR(NETWORKDAYS.INTL($F9,$G9,'Paramètres'!$B$6,'Paramètres'!$K$4:$K$103),0)))</f>
        <v/>
      </c>
      <c r="I9" s="16" t="inlineStr">
        <is>
          <t>Approuvée</t>
        </is>
      </c>
      <c r="J9" s="11">
        <f>IF($A9="","",IF(AND($E9="Vacances",$I9="Approuvée"),$H9,0))</f>
        <v/>
      </c>
      <c r="K9" s="16" t="inlineStr">
        <is>
          <t>Marie-Claude Tremblay</t>
        </is>
      </c>
      <c r="L9" s="17" t="n">
        <v>46162</v>
      </c>
      <c r="M9" s="16" t="inlineStr">
        <is>
          <t>Le 1er juillet est exclu du calcul</t>
        </is>
      </c>
    </row>
    <row r="10">
      <c r="A10" s="16" t="inlineStr">
        <is>
          <t>VAC-2026-006</t>
        </is>
      </c>
      <c r="B10" s="16" t="inlineStr">
        <is>
          <t>EMP-006</t>
        </is>
      </c>
      <c r="C10" s="10">
        <f>IF($B10="","",IFERROR(VLOOKUP($B10,'Employés'!$A$5:$J$104,2,FALSE),""))</f>
        <v/>
      </c>
      <c r="D10" s="10">
        <f>IF($B10="","",IFERROR(VLOOKUP($B10,'Employés'!$A$5:$J$104,3,FALSE),""))</f>
        <v/>
      </c>
      <c r="E10" s="16" t="inlineStr">
        <is>
          <t>Vacances</t>
        </is>
      </c>
      <c r="F10" s="17" t="n">
        <v>46377</v>
      </c>
      <c r="G10" s="17" t="n">
        <v>46387</v>
      </c>
      <c r="H10" s="11">
        <f>IF($A10="","",IF(OR($F10="",$G10=""),"",IFERROR(NETWORKDAYS.INTL($F10,$G10,'Paramètres'!$B$6,'Paramètres'!$K$4:$K$103),0)))</f>
        <v/>
      </c>
      <c r="I10" s="16" t="inlineStr">
        <is>
          <t>En attente</t>
        </is>
      </c>
      <c r="J10" s="11">
        <f>IF($A10="","",IF(AND($E10="Vacances",$I10="Approuvée"),$H10,0))</f>
        <v/>
      </c>
      <c r="K10" s="16" t="inlineStr"/>
      <c r="L10" s="17" t="n"/>
      <c r="M10" s="16" t="inlineStr">
        <is>
          <t>Fermeture des Fêtes à confirmer</t>
        </is>
      </c>
    </row>
    <row r="11">
      <c r="A11" s="16" t="inlineStr">
        <is>
          <t>VAC-2026-007</t>
        </is>
      </c>
      <c r="B11" s="16" t="inlineStr">
        <is>
          <t>EMP-001</t>
        </is>
      </c>
      <c r="C11" s="10">
        <f>IF($B11="","",IFERROR(VLOOKUP($B11,'Employés'!$A$5:$J$104,2,FALSE),""))</f>
        <v/>
      </c>
      <c r="D11" s="10">
        <f>IF($B11="","",IFERROR(VLOOKUP($B11,'Employés'!$A$5:$J$104,3,FALSE),""))</f>
        <v/>
      </c>
      <c r="E11" s="16" t="inlineStr">
        <is>
          <t>Congé personnel</t>
        </is>
      </c>
      <c r="F11" s="17" t="n">
        <v>46269</v>
      </c>
      <c r="G11" s="17" t="n">
        <v>46269</v>
      </c>
      <c r="H11" s="11">
        <f>IF($A11="","",IF(OR($F11="",$G11=""),"",IFERROR(NETWORKDAYS.INTL($F11,$G11,'Paramètres'!$B$6,'Paramètres'!$K$4:$K$103),0)))</f>
        <v/>
      </c>
      <c r="I11" s="16" t="inlineStr">
        <is>
          <t>Approuvée</t>
        </is>
      </c>
      <c r="J11" s="11">
        <f>IF($A11="","",IF(AND($E11="Vacances",$I11="Approuvée"),$H11,0))</f>
        <v/>
      </c>
      <c r="K11" s="16" t="inlineStr">
        <is>
          <t>Philippe Martel</t>
        </is>
      </c>
      <c r="L11" s="17" t="n">
        <v>46252</v>
      </c>
      <c r="M11" s="16" t="inlineStr">
        <is>
          <t>Ne doit pas réduire la banque de vacances</t>
        </is>
      </c>
    </row>
    <row r="12">
      <c r="A12" s="16" t="inlineStr">
        <is>
          <t>VAC-2026-008</t>
        </is>
      </c>
      <c r="B12" s="16" t="inlineStr">
        <is>
          <t>EMP-002</t>
        </is>
      </c>
      <c r="C12" s="10">
        <f>IF($B12="","",IFERROR(VLOOKUP($B12,'Employés'!$A$5:$J$104,2,FALSE),""))</f>
        <v/>
      </c>
      <c r="D12" s="10">
        <f>IF($B12="","",IFERROR(VLOOKUP($B12,'Employés'!$A$5:$J$104,3,FALSE),""))</f>
        <v/>
      </c>
      <c r="E12" s="16" t="inlineStr">
        <is>
          <t>Vacances</t>
        </is>
      </c>
      <c r="F12" s="17" t="n">
        <v>46309</v>
      </c>
      <c r="G12" s="17" t="n">
        <v>46312</v>
      </c>
      <c r="H12" s="11">
        <f>IF($A12="","",IF(OR($F12="",$G12=""),"",IFERROR(NETWORKDAYS.INTL($F12,$G12,'Paramètres'!$B$6,'Paramètres'!$K$4:$K$103),0)))</f>
        <v/>
      </c>
      <c r="I12" s="16" t="inlineStr">
        <is>
          <t>Refusée</t>
        </is>
      </c>
      <c r="J12" s="11">
        <f>IF($A12="","",IF(AND($E12="Vacances",$I12="Approuvée"),$H12,0))</f>
        <v/>
      </c>
      <c r="K12" s="16" t="inlineStr">
        <is>
          <t>Philippe Martel</t>
        </is>
      </c>
      <c r="L12" s="17" t="n">
        <v>46275</v>
      </c>
      <c r="M12" s="16" t="inlineStr">
        <is>
          <t>Période de forte activité</t>
        </is>
      </c>
    </row>
    <row r="13">
      <c r="A13" s="16" t="inlineStr">
        <is>
          <t>VAC-2026-009</t>
        </is>
      </c>
      <c r="B13" s="16" t="inlineStr">
        <is>
          <t>EMP-003</t>
        </is>
      </c>
      <c r="C13" s="10">
        <f>IF($B13="","",IFERROR(VLOOKUP($B13,'Employés'!$A$5:$J$104,2,FALSE),""))</f>
        <v/>
      </c>
      <c r="D13" s="10">
        <f>IF($B13="","",IFERROR(VLOOKUP($B13,'Employés'!$A$5:$J$104,3,FALSE),""))</f>
        <v/>
      </c>
      <c r="E13" s="16" t="inlineStr">
        <is>
          <t>Vacances</t>
        </is>
      </c>
      <c r="F13" s="17" t="n">
        <v>46384</v>
      </c>
      <c r="G13" s="17" t="n">
        <v>46386</v>
      </c>
      <c r="H13" s="11">
        <f>IF($A13="","",IF(OR($F13="",$G13=""),"",IFERROR(NETWORKDAYS.INTL($F13,$G13,'Paramètres'!$B$6,'Paramètres'!$K$4:$K$103),0)))</f>
        <v/>
      </c>
      <c r="I13" s="16" t="inlineStr">
        <is>
          <t>Annulée</t>
        </is>
      </c>
      <c r="J13" s="11">
        <f>IF($A13="","",IF(AND($E13="Vacances",$I13="Approuvée"),$H13,0))</f>
        <v/>
      </c>
      <c r="K13" s="16" t="inlineStr">
        <is>
          <t>Philippe Martel</t>
        </is>
      </c>
      <c r="L13" s="17" t="n">
        <v>46351</v>
      </c>
      <c r="M13" s="16" t="inlineStr">
        <is>
          <t>Demande annulée par l’employée</t>
        </is>
      </c>
    </row>
    <row r="14">
      <c r="A14" s="16" t="n"/>
      <c r="B14" s="16" t="n"/>
      <c r="C14" s="10">
        <f>IF($B14="","",IFERROR(VLOOKUP($B14,'Employés'!$A$5:$J$104,2,FALSE),""))</f>
        <v/>
      </c>
      <c r="D14" s="10">
        <f>IF($B14="","",IFERROR(VLOOKUP($B14,'Employés'!$A$5:$J$104,3,FALSE),""))</f>
        <v/>
      </c>
      <c r="E14" s="16" t="n"/>
      <c r="F14" s="17" t="n"/>
      <c r="G14" s="17" t="n"/>
      <c r="H14" s="11">
        <f>IF($A14="","",IF(OR($F14="",$G14=""),"",IFERROR(NETWORKDAYS.INTL($F14,$G14,'Paramètres'!$B$6,'Paramètres'!$K$4:$K$103),0)))</f>
        <v/>
      </c>
      <c r="I14" s="16" t="n"/>
      <c r="J14" s="11">
        <f>IF($A14="","",IF(AND($E14="Vacances",$I14="Approuvée"),$H14,0))</f>
        <v/>
      </c>
      <c r="K14" s="16" t="n"/>
      <c r="L14" s="17" t="n"/>
      <c r="M14" s="16" t="n"/>
    </row>
    <row r="15">
      <c r="A15" s="16" t="n"/>
      <c r="B15" s="16" t="n"/>
      <c r="C15" s="10">
        <f>IF($B15="","",IFERROR(VLOOKUP($B15,'Employés'!$A$5:$J$104,2,FALSE),""))</f>
        <v/>
      </c>
      <c r="D15" s="10">
        <f>IF($B15="","",IFERROR(VLOOKUP($B15,'Employés'!$A$5:$J$104,3,FALSE),""))</f>
        <v/>
      </c>
      <c r="E15" s="16" t="n"/>
      <c r="F15" s="17" t="n"/>
      <c r="G15" s="17" t="n"/>
      <c r="H15" s="11">
        <f>IF($A15="","",IF(OR($F15="",$G15=""),"",IFERROR(NETWORKDAYS.INTL($F15,$G15,'Paramètres'!$B$6,'Paramètres'!$K$4:$K$103),0)))</f>
        <v/>
      </c>
      <c r="I15" s="16" t="n"/>
      <c r="J15" s="11">
        <f>IF($A15="","",IF(AND($E15="Vacances",$I15="Approuvée"),$H15,0))</f>
        <v/>
      </c>
      <c r="K15" s="16" t="n"/>
      <c r="L15" s="17" t="n"/>
      <c r="M15" s="16" t="n"/>
    </row>
    <row r="16">
      <c r="A16" s="16" t="n"/>
      <c r="B16" s="16" t="n"/>
      <c r="C16" s="10">
        <f>IF($B16="","",IFERROR(VLOOKUP($B16,'Employés'!$A$5:$J$104,2,FALSE),""))</f>
        <v/>
      </c>
      <c r="D16" s="10">
        <f>IF($B16="","",IFERROR(VLOOKUP($B16,'Employés'!$A$5:$J$104,3,FALSE),""))</f>
        <v/>
      </c>
      <c r="E16" s="16" t="n"/>
      <c r="F16" s="17" t="n"/>
      <c r="G16" s="17" t="n"/>
      <c r="H16" s="11">
        <f>IF($A16="","",IF(OR($F16="",$G16=""),"",IFERROR(NETWORKDAYS.INTL($F16,$G16,'Paramètres'!$B$6,'Paramètres'!$K$4:$K$103),0)))</f>
        <v/>
      </c>
      <c r="I16" s="16" t="n"/>
      <c r="J16" s="11">
        <f>IF($A16="","",IF(AND($E16="Vacances",$I16="Approuvée"),$H16,0))</f>
        <v/>
      </c>
      <c r="K16" s="16" t="n"/>
      <c r="L16" s="17" t="n"/>
      <c r="M16" s="16" t="n"/>
    </row>
    <row r="17">
      <c r="A17" s="16" t="n"/>
      <c r="B17" s="16" t="n"/>
      <c r="C17" s="10">
        <f>IF($B17="","",IFERROR(VLOOKUP($B17,'Employés'!$A$5:$J$104,2,FALSE),""))</f>
        <v/>
      </c>
      <c r="D17" s="10">
        <f>IF($B17="","",IFERROR(VLOOKUP($B17,'Employés'!$A$5:$J$104,3,FALSE),""))</f>
        <v/>
      </c>
      <c r="E17" s="16" t="n"/>
      <c r="F17" s="17" t="n"/>
      <c r="G17" s="17" t="n"/>
      <c r="H17" s="11">
        <f>IF($A17="","",IF(OR($F17="",$G17=""),"",IFERROR(NETWORKDAYS.INTL($F17,$G17,'Paramètres'!$B$6,'Paramètres'!$K$4:$K$103),0)))</f>
        <v/>
      </c>
      <c r="I17" s="16" t="n"/>
      <c r="J17" s="11">
        <f>IF($A17="","",IF(AND($E17="Vacances",$I17="Approuvée"),$H17,0))</f>
        <v/>
      </c>
      <c r="K17" s="16" t="n"/>
      <c r="L17" s="17" t="n"/>
      <c r="M17" s="16" t="n"/>
    </row>
    <row r="18">
      <c r="A18" s="16" t="n"/>
      <c r="B18" s="16" t="n"/>
      <c r="C18" s="10">
        <f>IF($B18="","",IFERROR(VLOOKUP($B18,'Employés'!$A$5:$J$104,2,FALSE),""))</f>
        <v/>
      </c>
      <c r="D18" s="10">
        <f>IF($B18="","",IFERROR(VLOOKUP($B18,'Employés'!$A$5:$J$104,3,FALSE),""))</f>
        <v/>
      </c>
      <c r="E18" s="16" t="n"/>
      <c r="F18" s="17" t="n"/>
      <c r="G18" s="17" t="n"/>
      <c r="H18" s="11">
        <f>IF($A18="","",IF(OR($F18="",$G18=""),"",IFERROR(NETWORKDAYS.INTL($F18,$G18,'Paramètres'!$B$6,'Paramètres'!$K$4:$K$103),0)))</f>
        <v/>
      </c>
      <c r="I18" s="16" t="n"/>
      <c r="J18" s="11">
        <f>IF($A18="","",IF(AND($E18="Vacances",$I18="Approuvée"),$H18,0))</f>
        <v/>
      </c>
      <c r="K18" s="16" t="n"/>
      <c r="L18" s="17" t="n"/>
      <c r="M18" s="16" t="n"/>
    </row>
    <row r="19">
      <c r="A19" s="16" t="n"/>
      <c r="B19" s="16" t="n"/>
      <c r="C19" s="10">
        <f>IF($B19="","",IFERROR(VLOOKUP($B19,'Employés'!$A$5:$J$104,2,FALSE),""))</f>
        <v/>
      </c>
      <c r="D19" s="10">
        <f>IF($B19="","",IFERROR(VLOOKUP($B19,'Employés'!$A$5:$J$104,3,FALSE),""))</f>
        <v/>
      </c>
      <c r="E19" s="16" t="n"/>
      <c r="F19" s="17" t="n"/>
      <c r="G19" s="17" t="n"/>
      <c r="H19" s="11">
        <f>IF($A19="","",IF(OR($F19="",$G19=""),"",IFERROR(NETWORKDAYS.INTL($F19,$G19,'Paramètres'!$B$6,'Paramètres'!$K$4:$K$103),0)))</f>
        <v/>
      </c>
      <c r="I19" s="16" t="n"/>
      <c r="J19" s="11">
        <f>IF($A19="","",IF(AND($E19="Vacances",$I19="Approuvée"),$H19,0))</f>
        <v/>
      </c>
      <c r="K19" s="16" t="n"/>
      <c r="L19" s="17" t="n"/>
      <c r="M19" s="16" t="n"/>
    </row>
    <row r="20">
      <c r="A20" s="16" t="n"/>
      <c r="B20" s="16" t="n"/>
      <c r="C20" s="10">
        <f>IF($B20="","",IFERROR(VLOOKUP($B20,'Employés'!$A$5:$J$104,2,FALSE),""))</f>
        <v/>
      </c>
      <c r="D20" s="10">
        <f>IF($B20="","",IFERROR(VLOOKUP($B20,'Employés'!$A$5:$J$104,3,FALSE),""))</f>
        <v/>
      </c>
      <c r="E20" s="16" t="n"/>
      <c r="F20" s="17" t="n"/>
      <c r="G20" s="17" t="n"/>
      <c r="H20" s="11">
        <f>IF($A20="","",IF(OR($F20="",$G20=""),"",IFERROR(NETWORKDAYS.INTL($F20,$G20,'Paramètres'!$B$6,'Paramètres'!$K$4:$K$103),0)))</f>
        <v/>
      </c>
      <c r="I20" s="16" t="n"/>
      <c r="J20" s="11">
        <f>IF($A20="","",IF(AND($E20="Vacances",$I20="Approuvée"),$H20,0))</f>
        <v/>
      </c>
      <c r="K20" s="16" t="n"/>
      <c r="L20" s="17" t="n"/>
      <c r="M20" s="16" t="n"/>
    </row>
    <row r="21">
      <c r="A21" s="16" t="n"/>
      <c r="B21" s="16" t="n"/>
      <c r="C21" s="10">
        <f>IF($B21="","",IFERROR(VLOOKUP($B21,'Employés'!$A$5:$J$104,2,FALSE),""))</f>
        <v/>
      </c>
      <c r="D21" s="10">
        <f>IF($B21="","",IFERROR(VLOOKUP($B21,'Employés'!$A$5:$J$104,3,FALSE),""))</f>
        <v/>
      </c>
      <c r="E21" s="16" t="n"/>
      <c r="F21" s="17" t="n"/>
      <c r="G21" s="17" t="n"/>
      <c r="H21" s="11">
        <f>IF($A21="","",IF(OR($F21="",$G21=""),"",IFERROR(NETWORKDAYS.INTL($F21,$G21,'Paramètres'!$B$6,'Paramètres'!$K$4:$K$103),0)))</f>
        <v/>
      </c>
      <c r="I21" s="16" t="n"/>
      <c r="J21" s="11">
        <f>IF($A21="","",IF(AND($E21="Vacances",$I21="Approuvée"),$H21,0))</f>
        <v/>
      </c>
      <c r="K21" s="16" t="n"/>
      <c r="L21" s="17" t="n"/>
      <c r="M21" s="16" t="n"/>
    </row>
    <row r="22">
      <c r="A22" s="16" t="n"/>
      <c r="B22" s="16" t="n"/>
      <c r="C22" s="10">
        <f>IF($B22="","",IFERROR(VLOOKUP($B22,'Employés'!$A$5:$J$104,2,FALSE),""))</f>
        <v/>
      </c>
      <c r="D22" s="10">
        <f>IF($B22="","",IFERROR(VLOOKUP($B22,'Employés'!$A$5:$J$104,3,FALSE),""))</f>
        <v/>
      </c>
      <c r="E22" s="16" t="n"/>
      <c r="F22" s="17" t="n"/>
      <c r="G22" s="17" t="n"/>
      <c r="H22" s="11">
        <f>IF($A22="","",IF(OR($F22="",$G22=""),"",IFERROR(NETWORKDAYS.INTL($F22,$G22,'Paramètres'!$B$6,'Paramètres'!$K$4:$K$103),0)))</f>
        <v/>
      </c>
      <c r="I22" s="16" t="n"/>
      <c r="J22" s="11">
        <f>IF($A22="","",IF(AND($E22="Vacances",$I22="Approuvée"),$H22,0))</f>
        <v/>
      </c>
      <c r="K22" s="16" t="n"/>
      <c r="L22" s="17" t="n"/>
      <c r="M22" s="16" t="n"/>
    </row>
    <row r="23">
      <c r="A23" s="16" t="n"/>
      <c r="B23" s="16" t="n"/>
      <c r="C23" s="10">
        <f>IF($B23="","",IFERROR(VLOOKUP($B23,'Employés'!$A$5:$J$104,2,FALSE),""))</f>
        <v/>
      </c>
      <c r="D23" s="10">
        <f>IF($B23="","",IFERROR(VLOOKUP($B23,'Employés'!$A$5:$J$104,3,FALSE),""))</f>
        <v/>
      </c>
      <c r="E23" s="16" t="n"/>
      <c r="F23" s="17" t="n"/>
      <c r="G23" s="17" t="n"/>
      <c r="H23" s="11">
        <f>IF($A23="","",IF(OR($F23="",$G23=""),"",IFERROR(NETWORKDAYS.INTL($F23,$G23,'Paramètres'!$B$6,'Paramètres'!$K$4:$K$103),0)))</f>
        <v/>
      </c>
      <c r="I23" s="16" t="n"/>
      <c r="J23" s="11">
        <f>IF($A23="","",IF(AND($E23="Vacances",$I23="Approuvée"),$H23,0))</f>
        <v/>
      </c>
      <c r="K23" s="16" t="n"/>
      <c r="L23" s="17" t="n"/>
      <c r="M23" s="16" t="n"/>
    </row>
    <row r="24">
      <c r="A24" s="16" t="n"/>
      <c r="B24" s="16" t="n"/>
      <c r="C24" s="10">
        <f>IF($B24="","",IFERROR(VLOOKUP($B24,'Employés'!$A$5:$J$104,2,FALSE),""))</f>
        <v/>
      </c>
      <c r="D24" s="10">
        <f>IF($B24="","",IFERROR(VLOOKUP($B24,'Employés'!$A$5:$J$104,3,FALSE),""))</f>
        <v/>
      </c>
      <c r="E24" s="16" t="n"/>
      <c r="F24" s="17" t="n"/>
      <c r="G24" s="17" t="n"/>
      <c r="H24" s="11">
        <f>IF($A24="","",IF(OR($F24="",$G24=""),"",IFERROR(NETWORKDAYS.INTL($F24,$G24,'Paramètres'!$B$6,'Paramètres'!$K$4:$K$103),0)))</f>
        <v/>
      </c>
      <c r="I24" s="16" t="n"/>
      <c r="J24" s="11">
        <f>IF($A24="","",IF(AND($E24="Vacances",$I24="Approuvée"),$H24,0))</f>
        <v/>
      </c>
      <c r="K24" s="16" t="n"/>
      <c r="L24" s="17" t="n"/>
      <c r="M24" s="16" t="n"/>
    </row>
    <row r="25">
      <c r="A25" s="16" t="n"/>
      <c r="B25" s="16" t="n"/>
      <c r="C25" s="10">
        <f>IF($B25="","",IFERROR(VLOOKUP($B25,'Employés'!$A$5:$J$104,2,FALSE),""))</f>
        <v/>
      </c>
      <c r="D25" s="10">
        <f>IF($B25="","",IFERROR(VLOOKUP($B25,'Employés'!$A$5:$J$104,3,FALSE),""))</f>
        <v/>
      </c>
      <c r="E25" s="16" t="n"/>
      <c r="F25" s="17" t="n"/>
      <c r="G25" s="17" t="n"/>
      <c r="H25" s="11">
        <f>IF($A25="","",IF(OR($F25="",$G25=""),"",IFERROR(NETWORKDAYS.INTL($F25,$G25,'Paramètres'!$B$6,'Paramètres'!$K$4:$K$103),0)))</f>
        <v/>
      </c>
      <c r="I25" s="16" t="n"/>
      <c r="J25" s="11">
        <f>IF($A25="","",IF(AND($E25="Vacances",$I25="Approuvée"),$H25,0))</f>
        <v/>
      </c>
      <c r="K25" s="16" t="n"/>
      <c r="L25" s="17" t="n"/>
      <c r="M25" s="16" t="n"/>
    </row>
    <row r="26">
      <c r="A26" s="16" t="n"/>
      <c r="B26" s="16" t="n"/>
      <c r="C26" s="10">
        <f>IF($B26="","",IFERROR(VLOOKUP($B26,'Employés'!$A$5:$J$104,2,FALSE),""))</f>
        <v/>
      </c>
      <c r="D26" s="10">
        <f>IF($B26="","",IFERROR(VLOOKUP($B26,'Employés'!$A$5:$J$104,3,FALSE),""))</f>
        <v/>
      </c>
      <c r="E26" s="16" t="n"/>
      <c r="F26" s="17" t="n"/>
      <c r="G26" s="17" t="n"/>
      <c r="H26" s="11">
        <f>IF($A26="","",IF(OR($F26="",$G26=""),"",IFERROR(NETWORKDAYS.INTL($F26,$G26,'Paramètres'!$B$6,'Paramètres'!$K$4:$K$103),0)))</f>
        <v/>
      </c>
      <c r="I26" s="16" t="n"/>
      <c r="J26" s="11">
        <f>IF($A26="","",IF(AND($E26="Vacances",$I26="Approuvée"),$H26,0))</f>
        <v/>
      </c>
      <c r="K26" s="16" t="n"/>
      <c r="L26" s="17" t="n"/>
      <c r="M26" s="16" t="n"/>
    </row>
    <row r="27">
      <c r="A27" s="16" t="n"/>
      <c r="B27" s="16" t="n"/>
      <c r="C27" s="10">
        <f>IF($B27="","",IFERROR(VLOOKUP($B27,'Employés'!$A$5:$J$104,2,FALSE),""))</f>
        <v/>
      </c>
      <c r="D27" s="10">
        <f>IF($B27="","",IFERROR(VLOOKUP($B27,'Employés'!$A$5:$J$104,3,FALSE),""))</f>
        <v/>
      </c>
      <c r="E27" s="16" t="n"/>
      <c r="F27" s="17" t="n"/>
      <c r="G27" s="17" t="n"/>
      <c r="H27" s="11">
        <f>IF($A27="","",IF(OR($F27="",$G27=""),"",IFERROR(NETWORKDAYS.INTL($F27,$G27,'Paramètres'!$B$6,'Paramètres'!$K$4:$K$103),0)))</f>
        <v/>
      </c>
      <c r="I27" s="16" t="n"/>
      <c r="J27" s="11">
        <f>IF($A27="","",IF(AND($E27="Vacances",$I27="Approuvée"),$H27,0))</f>
        <v/>
      </c>
      <c r="K27" s="16" t="n"/>
      <c r="L27" s="17" t="n"/>
      <c r="M27" s="16" t="n"/>
    </row>
    <row r="28">
      <c r="A28" s="16" t="n"/>
      <c r="B28" s="16" t="n"/>
      <c r="C28" s="10">
        <f>IF($B28="","",IFERROR(VLOOKUP($B28,'Employés'!$A$5:$J$104,2,FALSE),""))</f>
        <v/>
      </c>
      <c r="D28" s="10">
        <f>IF($B28="","",IFERROR(VLOOKUP($B28,'Employés'!$A$5:$J$104,3,FALSE),""))</f>
        <v/>
      </c>
      <c r="E28" s="16" t="n"/>
      <c r="F28" s="17" t="n"/>
      <c r="G28" s="17" t="n"/>
      <c r="H28" s="11">
        <f>IF($A28="","",IF(OR($F28="",$G28=""),"",IFERROR(NETWORKDAYS.INTL($F28,$G28,'Paramètres'!$B$6,'Paramètres'!$K$4:$K$103),0)))</f>
        <v/>
      </c>
      <c r="I28" s="16" t="n"/>
      <c r="J28" s="11">
        <f>IF($A28="","",IF(AND($E28="Vacances",$I28="Approuvée"),$H28,0))</f>
        <v/>
      </c>
      <c r="K28" s="16" t="n"/>
      <c r="L28" s="17" t="n"/>
      <c r="M28" s="16" t="n"/>
    </row>
    <row r="29">
      <c r="A29" s="16" t="n"/>
      <c r="B29" s="16" t="n"/>
      <c r="C29" s="10">
        <f>IF($B29="","",IFERROR(VLOOKUP($B29,'Employés'!$A$5:$J$104,2,FALSE),""))</f>
        <v/>
      </c>
      <c r="D29" s="10">
        <f>IF($B29="","",IFERROR(VLOOKUP($B29,'Employés'!$A$5:$J$104,3,FALSE),""))</f>
        <v/>
      </c>
      <c r="E29" s="16" t="n"/>
      <c r="F29" s="17" t="n"/>
      <c r="G29" s="17" t="n"/>
      <c r="H29" s="11">
        <f>IF($A29="","",IF(OR($F29="",$G29=""),"",IFERROR(NETWORKDAYS.INTL($F29,$G29,'Paramètres'!$B$6,'Paramètres'!$K$4:$K$103),0)))</f>
        <v/>
      </c>
      <c r="I29" s="16" t="n"/>
      <c r="J29" s="11">
        <f>IF($A29="","",IF(AND($E29="Vacances",$I29="Approuvée"),$H29,0))</f>
        <v/>
      </c>
      <c r="K29" s="16" t="n"/>
      <c r="L29" s="17" t="n"/>
      <c r="M29" s="16" t="n"/>
    </row>
    <row r="30">
      <c r="A30" s="16" t="n"/>
      <c r="B30" s="16" t="n"/>
      <c r="C30" s="10">
        <f>IF($B30="","",IFERROR(VLOOKUP($B30,'Employés'!$A$5:$J$104,2,FALSE),""))</f>
        <v/>
      </c>
      <c r="D30" s="10">
        <f>IF($B30="","",IFERROR(VLOOKUP($B30,'Employés'!$A$5:$J$104,3,FALSE),""))</f>
        <v/>
      </c>
      <c r="E30" s="16" t="n"/>
      <c r="F30" s="17" t="n"/>
      <c r="G30" s="17" t="n"/>
      <c r="H30" s="11">
        <f>IF($A30="","",IF(OR($F30="",$G30=""),"",IFERROR(NETWORKDAYS.INTL($F30,$G30,'Paramètres'!$B$6,'Paramètres'!$K$4:$K$103),0)))</f>
        <v/>
      </c>
      <c r="I30" s="16" t="n"/>
      <c r="J30" s="11">
        <f>IF($A30="","",IF(AND($E30="Vacances",$I30="Approuvée"),$H30,0))</f>
        <v/>
      </c>
      <c r="K30" s="16" t="n"/>
      <c r="L30" s="17" t="n"/>
      <c r="M30" s="16" t="n"/>
    </row>
    <row r="31">
      <c r="A31" s="16" t="n"/>
      <c r="B31" s="16" t="n"/>
      <c r="C31" s="10">
        <f>IF($B31="","",IFERROR(VLOOKUP($B31,'Employés'!$A$5:$J$104,2,FALSE),""))</f>
        <v/>
      </c>
      <c r="D31" s="10">
        <f>IF($B31="","",IFERROR(VLOOKUP($B31,'Employés'!$A$5:$J$104,3,FALSE),""))</f>
        <v/>
      </c>
      <c r="E31" s="16" t="n"/>
      <c r="F31" s="17" t="n"/>
      <c r="G31" s="17" t="n"/>
      <c r="H31" s="11">
        <f>IF($A31="","",IF(OR($F31="",$G31=""),"",IFERROR(NETWORKDAYS.INTL($F31,$G31,'Paramètres'!$B$6,'Paramètres'!$K$4:$K$103),0)))</f>
        <v/>
      </c>
      <c r="I31" s="16" t="n"/>
      <c r="J31" s="11">
        <f>IF($A31="","",IF(AND($E31="Vacances",$I31="Approuvée"),$H31,0))</f>
        <v/>
      </c>
      <c r="K31" s="16" t="n"/>
      <c r="L31" s="17" t="n"/>
      <c r="M31" s="16" t="n"/>
    </row>
    <row r="32">
      <c r="A32" s="16" t="n"/>
      <c r="B32" s="16" t="n"/>
      <c r="C32" s="10">
        <f>IF($B32="","",IFERROR(VLOOKUP($B32,'Employés'!$A$5:$J$104,2,FALSE),""))</f>
        <v/>
      </c>
      <c r="D32" s="10">
        <f>IF($B32="","",IFERROR(VLOOKUP($B32,'Employés'!$A$5:$J$104,3,FALSE),""))</f>
        <v/>
      </c>
      <c r="E32" s="16" t="n"/>
      <c r="F32" s="17" t="n"/>
      <c r="G32" s="17" t="n"/>
      <c r="H32" s="11">
        <f>IF($A32="","",IF(OR($F32="",$G32=""),"",IFERROR(NETWORKDAYS.INTL($F32,$G32,'Paramètres'!$B$6,'Paramètres'!$K$4:$K$103),0)))</f>
        <v/>
      </c>
      <c r="I32" s="16" t="n"/>
      <c r="J32" s="11">
        <f>IF($A32="","",IF(AND($E32="Vacances",$I32="Approuvée"),$H32,0))</f>
        <v/>
      </c>
      <c r="K32" s="16" t="n"/>
      <c r="L32" s="17" t="n"/>
      <c r="M32" s="16" t="n"/>
    </row>
    <row r="33">
      <c r="A33" s="16" t="n"/>
      <c r="B33" s="16" t="n"/>
      <c r="C33" s="10">
        <f>IF($B33="","",IFERROR(VLOOKUP($B33,'Employés'!$A$5:$J$104,2,FALSE),""))</f>
        <v/>
      </c>
      <c r="D33" s="10">
        <f>IF($B33="","",IFERROR(VLOOKUP($B33,'Employés'!$A$5:$J$104,3,FALSE),""))</f>
        <v/>
      </c>
      <c r="E33" s="16" t="n"/>
      <c r="F33" s="17" t="n"/>
      <c r="G33" s="17" t="n"/>
      <c r="H33" s="11">
        <f>IF($A33="","",IF(OR($F33="",$G33=""),"",IFERROR(NETWORKDAYS.INTL($F33,$G33,'Paramètres'!$B$6,'Paramètres'!$K$4:$K$103),0)))</f>
        <v/>
      </c>
      <c r="I33" s="16" t="n"/>
      <c r="J33" s="11">
        <f>IF($A33="","",IF(AND($E33="Vacances",$I33="Approuvée"),$H33,0))</f>
        <v/>
      </c>
      <c r="K33" s="16" t="n"/>
      <c r="L33" s="17" t="n"/>
      <c r="M33" s="16" t="n"/>
    </row>
    <row r="34">
      <c r="A34" s="16" t="n"/>
      <c r="B34" s="16" t="n"/>
      <c r="C34" s="10">
        <f>IF($B34="","",IFERROR(VLOOKUP($B34,'Employés'!$A$5:$J$104,2,FALSE),""))</f>
        <v/>
      </c>
      <c r="D34" s="10">
        <f>IF($B34="","",IFERROR(VLOOKUP($B34,'Employés'!$A$5:$J$104,3,FALSE),""))</f>
        <v/>
      </c>
      <c r="E34" s="16" t="n"/>
      <c r="F34" s="17" t="n"/>
      <c r="G34" s="17" t="n"/>
      <c r="H34" s="11">
        <f>IF($A34="","",IF(OR($F34="",$G34=""),"",IFERROR(NETWORKDAYS.INTL($F34,$G34,'Paramètres'!$B$6,'Paramètres'!$K$4:$K$103),0)))</f>
        <v/>
      </c>
      <c r="I34" s="16" t="n"/>
      <c r="J34" s="11">
        <f>IF($A34="","",IF(AND($E34="Vacances",$I34="Approuvée"),$H34,0))</f>
        <v/>
      </c>
      <c r="K34" s="16" t="n"/>
      <c r="L34" s="17" t="n"/>
      <c r="M34" s="16" t="n"/>
    </row>
    <row r="35">
      <c r="A35" s="16" t="n"/>
      <c r="B35" s="16" t="n"/>
      <c r="C35" s="10">
        <f>IF($B35="","",IFERROR(VLOOKUP($B35,'Employés'!$A$5:$J$104,2,FALSE),""))</f>
        <v/>
      </c>
      <c r="D35" s="10">
        <f>IF($B35="","",IFERROR(VLOOKUP($B35,'Employés'!$A$5:$J$104,3,FALSE),""))</f>
        <v/>
      </c>
      <c r="E35" s="16" t="n"/>
      <c r="F35" s="17" t="n"/>
      <c r="G35" s="17" t="n"/>
      <c r="H35" s="11">
        <f>IF($A35="","",IF(OR($F35="",$G35=""),"",IFERROR(NETWORKDAYS.INTL($F35,$G35,'Paramètres'!$B$6,'Paramètres'!$K$4:$K$103),0)))</f>
        <v/>
      </c>
      <c r="I35" s="16" t="n"/>
      <c r="J35" s="11">
        <f>IF($A35="","",IF(AND($E35="Vacances",$I35="Approuvée"),$H35,0))</f>
        <v/>
      </c>
      <c r="K35" s="16" t="n"/>
      <c r="L35" s="17" t="n"/>
      <c r="M35" s="16" t="n"/>
    </row>
    <row r="36">
      <c r="A36" s="16" t="n"/>
      <c r="B36" s="16" t="n"/>
      <c r="C36" s="10">
        <f>IF($B36="","",IFERROR(VLOOKUP($B36,'Employés'!$A$5:$J$104,2,FALSE),""))</f>
        <v/>
      </c>
      <c r="D36" s="10">
        <f>IF($B36="","",IFERROR(VLOOKUP($B36,'Employés'!$A$5:$J$104,3,FALSE),""))</f>
        <v/>
      </c>
      <c r="E36" s="16" t="n"/>
      <c r="F36" s="17" t="n"/>
      <c r="G36" s="17" t="n"/>
      <c r="H36" s="11">
        <f>IF($A36="","",IF(OR($F36="",$G36=""),"",IFERROR(NETWORKDAYS.INTL($F36,$G36,'Paramètres'!$B$6,'Paramètres'!$K$4:$K$103),0)))</f>
        <v/>
      </c>
      <c r="I36" s="16" t="n"/>
      <c r="J36" s="11">
        <f>IF($A36="","",IF(AND($E36="Vacances",$I36="Approuvée"),$H36,0))</f>
        <v/>
      </c>
      <c r="K36" s="16" t="n"/>
      <c r="L36" s="17" t="n"/>
      <c r="M36" s="16" t="n"/>
    </row>
    <row r="37">
      <c r="A37" s="16" t="n"/>
      <c r="B37" s="16" t="n"/>
      <c r="C37" s="10">
        <f>IF($B37="","",IFERROR(VLOOKUP($B37,'Employés'!$A$5:$J$104,2,FALSE),""))</f>
        <v/>
      </c>
      <c r="D37" s="10">
        <f>IF($B37="","",IFERROR(VLOOKUP($B37,'Employés'!$A$5:$J$104,3,FALSE),""))</f>
        <v/>
      </c>
      <c r="E37" s="16" t="n"/>
      <c r="F37" s="17" t="n"/>
      <c r="G37" s="17" t="n"/>
      <c r="H37" s="11">
        <f>IF($A37="","",IF(OR($F37="",$G37=""),"",IFERROR(NETWORKDAYS.INTL($F37,$G37,'Paramètres'!$B$6,'Paramètres'!$K$4:$K$103),0)))</f>
        <v/>
      </c>
      <c r="I37" s="16" t="n"/>
      <c r="J37" s="11">
        <f>IF($A37="","",IF(AND($E37="Vacances",$I37="Approuvée"),$H37,0))</f>
        <v/>
      </c>
      <c r="K37" s="16" t="n"/>
      <c r="L37" s="17" t="n"/>
      <c r="M37" s="16" t="n"/>
    </row>
    <row r="38">
      <c r="A38" s="16" t="n"/>
      <c r="B38" s="16" t="n"/>
      <c r="C38" s="10">
        <f>IF($B38="","",IFERROR(VLOOKUP($B38,'Employés'!$A$5:$J$104,2,FALSE),""))</f>
        <v/>
      </c>
      <c r="D38" s="10">
        <f>IF($B38="","",IFERROR(VLOOKUP($B38,'Employés'!$A$5:$J$104,3,FALSE),""))</f>
        <v/>
      </c>
      <c r="E38" s="16" t="n"/>
      <c r="F38" s="17" t="n"/>
      <c r="G38" s="17" t="n"/>
      <c r="H38" s="11">
        <f>IF($A38="","",IF(OR($F38="",$G38=""),"",IFERROR(NETWORKDAYS.INTL($F38,$G38,'Paramètres'!$B$6,'Paramètres'!$K$4:$K$103),0)))</f>
        <v/>
      </c>
      <c r="I38" s="16" t="n"/>
      <c r="J38" s="11">
        <f>IF($A38="","",IF(AND($E38="Vacances",$I38="Approuvée"),$H38,0))</f>
        <v/>
      </c>
      <c r="K38" s="16" t="n"/>
      <c r="L38" s="17" t="n"/>
      <c r="M38" s="16" t="n"/>
    </row>
    <row r="39">
      <c r="A39" s="16" t="n"/>
      <c r="B39" s="16" t="n"/>
      <c r="C39" s="10">
        <f>IF($B39="","",IFERROR(VLOOKUP($B39,'Employés'!$A$5:$J$104,2,FALSE),""))</f>
        <v/>
      </c>
      <c r="D39" s="10">
        <f>IF($B39="","",IFERROR(VLOOKUP($B39,'Employés'!$A$5:$J$104,3,FALSE),""))</f>
        <v/>
      </c>
      <c r="E39" s="16" t="n"/>
      <c r="F39" s="17" t="n"/>
      <c r="G39" s="17" t="n"/>
      <c r="H39" s="11">
        <f>IF($A39="","",IF(OR($F39="",$G39=""),"",IFERROR(NETWORKDAYS.INTL($F39,$G39,'Paramètres'!$B$6,'Paramètres'!$K$4:$K$103),0)))</f>
        <v/>
      </c>
      <c r="I39" s="16" t="n"/>
      <c r="J39" s="11">
        <f>IF($A39="","",IF(AND($E39="Vacances",$I39="Approuvée"),$H39,0))</f>
        <v/>
      </c>
      <c r="K39" s="16" t="n"/>
      <c r="L39" s="17" t="n"/>
      <c r="M39" s="16" t="n"/>
    </row>
    <row r="40">
      <c r="A40" s="16" t="n"/>
      <c r="B40" s="16" t="n"/>
      <c r="C40" s="10">
        <f>IF($B40="","",IFERROR(VLOOKUP($B40,'Employés'!$A$5:$J$104,2,FALSE),""))</f>
        <v/>
      </c>
      <c r="D40" s="10">
        <f>IF($B40="","",IFERROR(VLOOKUP($B40,'Employés'!$A$5:$J$104,3,FALSE),""))</f>
        <v/>
      </c>
      <c r="E40" s="16" t="n"/>
      <c r="F40" s="17" t="n"/>
      <c r="G40" s="17" t="n"/>
      <c r="H40" s="11">
        <f>IF($A40="","",IF(OR($F40="",$G40=""),"",IFERROR(NETWORKDAYS.INTL($F40,$G40,'Paramètres'!$B$6,'Paramètres'!$K$4:$K$103),0)))</f>
        <v/>
      </c>
      <c r="I40" s="16" t="n"/>
      <c r="J40" s="11">
        <f>IF($A40="","",IF(AND($E40="Vacances",$I40="Approuvée"),$H40,0))</f>
        <v/>
      </c>
      <c r="K40" s="16" t="n"/>
      <c r="L40" s="17" t="n"/>
      <c r="M40" s="16" t="n"/>
    </row>
    <row r="41">
      <c r="A41" s="16" t="n"/>
      <c r="B41" s="16" t="n"/>
      <c r="C41" s="10">
        <f>IF($B41="","",IFERROR(VLOOKUP($B41,'Employés'!$A$5:$J$104,2,FALSE),""))</f>
        <v/>
      </c>
      <c r="D41" s="10">
        <f>IF($B41="","",IFERROR(VLOOKUP($B41,'Employés'!$A$5:$J$104,3,FALSE),""))</f>
        <v/>
      </c>
      <c r="E41" s="16" t="n"/>
      <c r="F41" s="17" t="n"/>
      <c r="G41" s="17" t="n"/>
      <c r="H41" s="11">
        <f>IF($A41="","",IF(OR($F41="",$G41=""),"",IFERROR(NETWORKDAYS.INTL($F41,$G41,'Paramètres'!$B$6,'Paramètres'!$K$4:$K$103),0)))</f>
        <v/>
      </c>
      <c r="I41" s="16" t="n"/>
      <c r="J41" s="11">
        <f>IF($A41="","",IF(AND($E41="Vacances",$I41="Approuvée"),$H41,0))</f>
        <v/>
      </c>
      <c r="K41" s="16" t="n"/>
      <c r="L41" s="17" t="n"/>
      <c r="M41" s="16" t="n"/>
    </row>
    <row r="42">
      <c r="A42" s="16" t="n"/>
      <c r="B42" s="16" t="n"/>
      <c r="C42" s="10">
        <f>IF($B42="","",IFERROR(VLOOKUP($B42,'Employés'!$A$5:$J$104,2,FALSE),""))</f>
        <v/>
      </c>
      <c r="D42" s="10">
        <f>IF($B42="","",IFERROR(VLOOKUP($B42,'Employés'!$A$5:$J$104,3,FALSE),""))</f>
        <v/>
      </c>
      <c r="E42" s="16" t="n"/>
      <c r="F42" s="17" t="n"/>
      <c r="G42" s="17" t="n"/>
      <c r="H42" s="11">
        <f>IF($A42="","",IF(OR($F42="",$G42=""),"",IFERROR(NETWORKDAYS.INTL($F42,$G42,'Paramètres'!$B$6,'Paramètres'!$K$4:$K$103),0)))</f>
        <v/>
      </c>
      <c r="I42" s="16" t="n"/>
      <c r="J42" s="11">
        <f>IF($A42="","",IF(AND($E42="Vacances",$I42="Approuvée"),$H42,0))</f>
        <v/>
      </c>
      <c r="K42" s="16" t="n"/>
      <c r="L42" s="17" t="n"/>
      <c r="M42" s="16" t="n"/>
    </row>
    <row r="43">
      <c r="A43" s="16" t="n"/>
      <c r="B43" s="16" t="n"/>
      <c r="C43" s="10">
        <f>IF($B43="","",IFERROR(VLOOKUP($B43,'Employés'!$A$5:$J$104,2,FALSE),""))</f>
        <v/>
      </c>
      <c r="D43" s="10">
        <f>IF($B43="","",IFERROR(VLOOKUP($B43,'Employés'!$A$5:$J$104,3,FALSE),""))</f>
        <v/>
      </c>
      <c r="E43" s="16" t="n"/>
      <c r="F43" s="17" t="n"/>
      <c r="G43" s="17" t="n"/>
      <c r="H43" s="11">
        <f>IF($A43="","",IF(OR($F43="",$G43=""),"",IFERROR(NETWORKDAYS.INTL($F43,$G43,'Paramètres'!$B$6,'Paramètres'!$K$4:$K$103),0)))</f>
        <v/>
      </c>
      <c r="I43" s="16" t="n"/>
      <c r="J43" s="11">
        <f>IF($A43="","",IF(AND($E43="Vacances",$I43="Approuvée"),$H43,0))</f>
        <v/>
      </c>
      <c r="K43" s="16" t="n"/>
      <c r="L43" s="17" t="n"/>
      <c r="M43" s="16" t="n"/>
    </row>
    <row r="44">
      <c r="A44" s="16" t="n"/>
      <c r="B44" s="16" t="n"/>
      <c r="C44" s="10">
        <f>IF($B44="","",IFERROR(VLOOKUP($B44,'Employés'!$A$5:$J$104,2,FALSE),""))</f>
        <v/>
      </c>
      <c r="D44" s="10">
        <f>IF($B44="","",IFERROR(VLOOKUP($B44,'Employés'!$A$5:$J$104,3,FALSE),""))</f>
        <v/>
      </c>
      <c r="E44" s="16" t="n"/>
      <c r="F44" s="17" t="n"/>
      <c r="G44" s="17" t="n"/>
      <c r="H44" s="11">
        <f>IF($A44="","",IF(OR($F44="",$G44=""),"",IFERROR(NETWORKDAYS.INTL($F44,$G44,'Paramètres'!$B$6,'Paramètres'!$K$4:$K$103),0)))</f>
        <v/>
      </c>
      <c r="I44" s="16" t="n"/>
      <c r="J44" s="11">
        <f>IF($A44="","",IF(AND($E44="Vacances",$I44="Approuvée"),$H44,0))</f>
        <v/>
      </c>
      <c r="K44" s="16" t="n"/>
      <c r="L44" s="17" t="n"/>
      <c r="M44" s="16" t="n"/>
    </row>
    <row r="45">
      <c r="A45" s="16" t="n"/>
      <c r="B45" s="16" t="n"/>
      <c r="C45" s="10">
        <f>IF($B45="","",IFERROR(VLOOKUP($B45,'Employés'!$A$5:$J$104,2,FALSE),""))</f>
        <v/>
      </c>
      <c r="D45" s="10">
        <f>IF($B45="","",IFERROR(VLOOKUP($B45,'Employés'!$A$5:$J$104,3,FALSE),""))</f>
        <v/>
      </c>
      <c r="E45" s="16" t="n"/>
      <c r="F45" s="17" t="n"/>
      <c r="G45" s="17" t="n"/>
      <c r="H45" s="11">
        <f>IF($A45="","",IF(OR($F45="",$G45=""),"",IFERROR(NETWORKDAYS.INTL($F45,$G45,'Paramètres'!$B$6,'Paramètres'!$K$4:$K$103),0)))</f>
        <v/>
      </c>
      <c r="I45" s="16" t="n"/>
      <c r="J45" s="11">
        <f>IF($A45="","",IF(AND($E45="Vacances",$I45="Approuvée"),$H45,0))</f>
        <v/>
      </c>
      <c r="K45" s="16" t="n"/>
      <c r="L45" s="17" t="n"/>
      <c r="M45" s="16" t="n"/>
    </row>
    <row r="46">
      <c r="A46" s="16" t="n"/>
      <c r="B46" s="16" t="n"/>
      <c r="C46" s="10">
        <f>IF($B46="","",IFERROR(VLOOKUP($B46,'Employés'!$A$5:$J$104,2,FALSE),""))</f>
        <v/>
      </c>
      <c r="D46" s="10">
        <f>IF($B46="","",IFERROR(VLOOKUP($B46,'Employés'!$A$5:$J$104,3,FALSE),""))</f>
        <v/>
      </c>
      <c r="E46" s="16" t="n"/>
      <c r="F46" s="17" t="n"/>
      <c r="G46" s="17" t="n"/>
      <c r="H46" s="11">
        <f>IF($A46="","",IF(OR($F46="",$G46=""),"",IFERROR(NETWORKDAYS.INTL($F46,$G46,'Paramètres'!$B$6,'Paramètres'!$K$4:$K$103),0)))</f>
        <v/>
      </c>
      <c r="I46" s="16" t="n"/>
      <c r="J46" s="11">
        <f>IF($A46="","",IF(AND($E46="Vacances",$I46="Approuvée"),$H46,0))</f>
        <v/>
      </c>
      <c r="K46" s="16" t="n"/>
      <c r="L46" s="17" t="n"/>
      <c r="M46" s="16" t="n"/>
    </row>
    <row r="47">
      <c r="A47" s="16" t="n"/>
      <c r="B47" s="16" t="n"/>
      <c r="C47" s="10">
        <f>IF($B47="","",IFERROR(VLOOKUP($B47,'Employés'!$A$5:$J$104,2,FALSE),""))</f>
        <v/>
      </c>
      <c r="D47" s="10">
        <f>IF($B47="","",IFERROR(VLOOKUP($B47,'Employés'!$A$5:$J$104,3,FALSE),""))</f>
        <v/>
      </c>
      <c r="E47" s="16" t="n"/>
      <c r="F47" s="17" t="n"/>
      <c r="G47" s="17" t="n"/>
      <c r="H47" s="11">
        <f>IF($A47="","",IF(OR($F47="",$G47=""),"",IFERROR(NETWORKDAYS.INTL($F47,$G47,'Paramètres'!$B$6,'Paramètres'!$K$4:$K$103),0)))</f>
        <v/>
      </c>
      <c r="I47" s="16" t="n"/>
      <c r="J47" s="11">
        <f>IF($A47="","",IF(AND($E47="Vacances",$I47="Approuvée"),$H47,0))</f>
        <v/>
      </c>
      <c r="K47" s="16" t="n"/>
      <c r="L47" s="17" t="n"/>
      <c r="M47" s="16" t="n"/>
    </row>
    <row r="48">
      <c r="A48" s="16" t="n"/>
      <c r="B48" s="16" t="n"/>
      <c r="C48" s="10">
        <f>IF($B48="","",IFERROR(VLOOKUP($B48,'Employés'!$A$5:$J$104,2,FALSE),""))</f>
        <v/>
      </c>
      <c r="D48" s="10">
        <f>IF($B48="","",IFERROR(VLOOKUP($B48,'Employés'!$A$5:$J$104,3,FALSE),""))</f>
        <v/>
      </c>
      <c r="E48" s="16" t="n"/>
      <c r="F48" s="17" t="n"/>
      <c r="G48" s="17" t="n"/>
      <c r="H48" s="11">
        <f>IF($A48="","",IF(OR($F48="",$G48=""),"",IFERROR(NETWORKDAYS.INTL($F48,$G48,'Paramètres'!$B$6,'Paramètres'!$K$4:$K$103),0)))</f>
        <v/>
      </c>
      <c r="I48" s="16" t="n"/>
      <c r="J48" s="11">
        <f>IF($A48="","",IF(AND($E48="Vacances",$I48="Approuvée"),$H48,0))</f>
        <v/>
      </c>
      <c r="K48" s="16" t="n"/>
      <c r="L48" s="17" t="n"/>
      <c r="M48" s="16" t="n"/>
    </row>
    <row r="49">
      <c r="A49" s="16" t="n"/>
      <c r="B49" s="16" t="n"/>
      <c r="C49" s="10">
        <f>IF($B49="","",IFERROR(VLOOKUP($B49,'Employés'!$A$5:$J$104,2,FALSE),""))</f>
        <v/>
      </c>
      <c r="D49" s="10">
        <f>IF($B49="","",IFERROR(VLOOKUP($B49,'Employés'!$A$5:$J$104,3,FALSE),""))</f>
        <v/>
      </c>
      <c r="E49" s="16" t="n"/>
      <c r="F49" s="17" t="n"/>
      <c r="G49" s="17" t="n"/>
      <c r="H49" s="11">
        <f>IF($A49="","",IF(OR($F49="",$G49=""),"",IFERROR(NETWORKDAYS.INTL($F49,$G49,'Paramètres'!$B$6,'Paramètres'!$K$4:$K$103),0)))</f>
        <v/>
      </c>
      <c r="I49" s="16" t="n"/>
      <c r="J49" s="11">
        <f>IF($A49="","",IF(AND($E49="Vacances",$I49="Approuvée"),$H49,0))</f>
        <v/>
      </c>
      <c r="K49" s="16" t="n"/>
      <c r="L49" s="17" t="n"/>
      <c r="M49" s="16" t="n"/>
    </row>
    <row r="50">
      <c r="A50" s="16" t="n"/>
      <c r="B50" s="16" t="n"/>
      <c r="C50" s="10">
        <f>IF($B50="","",IFERROR(VLOOKUP($B50,'Employés'!$A$5:$J$104,2,FALSE),""))</f>
        <v/>
      </c>
      <c r="D50" s="10">
        <f>IF($B50="","",IFERROR(VLOOKUP($B50,'Employés'!$A$5:$J$104,3,FALSE),""))</f>
        <v/>
      </c>
      <c r="E50" s="16" t="n"/>
      <c r="F50" s="17" t="n"/>
      <c r="G50" s="17" t="n"/>
      <c r="H50" s="11">
        <f>IF($A50="","",IF(OR($F50="",$G50=""),"",IFERROR(NETWORKDAYS.INTL($F50,$G50,'Paramètres'!$B$6,'Paramètres'!$K$4:$K$103),0)))</f>
        <v/>
      </c>
      <c r="I50" s="16" t="n"/>
      <c r="J50" s="11">
        <f>IF($A50="","",IF(AND($E50="Vacances",$I50="Approuvée"),$H50,0))</f>
        <v/>
      </c>
      <c r="K50" s="16" t="n"/>
      <c r="L50" s="17" t="n"/>
      <c r="M50" s="16" t="n"/>
    </row>
    <row r="51">
      <c r="A51" s="16" t="n"/>
      <c r="B51" s="16" t="n"/>
      <c r="C51" s="10">
        <f>IF($B51="","",IFERROR(VLOOKUP($B51,'Employés'!$A$5:$J$104,2,FALSE),""))</f>
        <v/>
      </c>
      <c r="D51" s="10">
        <f>IF($B51="","",IFERROR(VLOOKUP($B51,'Employés'!$A$5:$J$104,3,FALSE),""))</f>
        <v/>
      </c>
      <c r="E51" s="16" t="n"/>
      <c r="F51" s="17" t="n"/>
      <c r="G51" s="17" t="n"/>
      <c r="H51" s="11">
        <f>IF($A51="","",IF(OR($F51="",$G51=""),"",IFERROR(NETWORKDAYS.INTL($F51,$G51,'Paramètres'!$B$6,'Paramètres'!$K$4:$K$103),0)))</f>
        <v/>
      </c>
      <c r="I51" s="16" t="n"/>
      <c r="J51" s="11">
        <f>IF($A51="","",IF(AND($E51="Vacances",$I51="Approuvée"),$H51,0))</f>
        <v/>
      </c>
      <c r="K51" s="16" t="n"/>
      <c r="L51" s="17" t="n"/>
      <c r="M51" s="16" t="n"/>
    </row>
    <row r="52">
      <c r="A52" s="16" t="n"/>
      <c r="B52" s="16" t="n"/>
      <c r="C52" s="10">
        <f>IF($B52="","",IFERROR(VLOOKUP($B52,'Employés'!$A$5:$J$104,2,FALSE),""))</f>
        <v/>
      </c>
      <c r="D52" s="10">
        <f>IF($B52="","",IFERROR(VLOOKUP($B52,'Employés'!$A$5:$J$104,3,FALSE),""))</f>
        <v/>
      </c>
      <c r="E52" s="16" t="n"/>
      <c r="F52" s="17" t="n"/>
      <c r="G52" s="17" t="n"/>
      <c r="H52" s="11">
        <f>IF($A52="","",IF(OR($F52="",$G52=""),"",IFERROR(NETWORKDAYS.INTL($F52,$G52,'Paramètres'!$B$6,'Paramètres'!$K$4:$K$103),0)))</f>
        <v/>
      </c>
      <c r="I52" s="16" t="n"/>
      <c r="J52" s="11">
        <f>IF($A52="","",IF(AND($E52="Vacances",$I52="Approuvée"),$H52,0))</f>
        <v/>
      </c>
      <c r="K52" s="16" t="n"/>
      <c r="L52" s="17" t="n"/>
      <c r="M52" s="16" t="n"/>
    </row>
    <row r="53">
      <c r="A53" s="16" t="n"/>
      <c r="B53" s="16" t="n"/>
      <c r="C53" s="10">
        <f>IF($B53="","",IFERROR(VLOOKUP($B53,'Employés'!$A$5:$J$104,2,FALSE),""))</f>
        <v/>
      </c>
      <c r="D53" s="10">
        <f>IF($B53="","",IFERROR(VLOOKUP($B53,'Employés'!$A$5:$J$104,3,FALSE),""))</f>
        <v/>
      </c>
      <c r="E53" s="16" t="n"/>
      <c r="F53" s="17" t="n"/>
      <c r="G53" s="17" t="n"/>
      <c r="H53" s="11">
        <f>IF($A53="","",IF(OR($F53="",$G53=""),"",IFERROR(NETWORKDAYS.INTL($F53,$G53,'Paramètres'!$B$6,'Paramètres'!$K$4:$K$103),0)))</f>
        <v/>
      </c>
      <c r="I53" s="16" t="n"/>
      <c r="J53" s="11">
        <f>IF($A53="","",IF(AND($E53="Vacances",$I53="Approuvée"),$H53,0))</f>
        <v/>
      </c>
      <c r="K53" s="16" t="n"/>
      <c r="L53" s="17" t="n"/>
      <c r="M53" s="16" t="n"/>
    </row>
    <row r="54">
      <c r="A54" s="16" t="n"/>
      <c r="B54" s="16" t="n"/>
      <c r="C54" s="10">
        <f>IF($B54="","",IFERROR(VLOOKUP($B54,'Employés'!$A$5:$J$104,2,FALSE),""))</f>
        <v/>
      </c>
      <c r="D54" s="10">
        <f>IF($B54="","",IFERROR(VLOOKUP($B54,'Employés'!$A$5:$J$104,3,FALSE),""))</f>
        <v/>
      </c>
      <c r="E54" s="16" t="n"/>
      <c r="F54" s="17" t="n"/>
      <c r="G54" s="17" t="n"/>
      <c r="H54" s="11">
        <f>IF($A54="","",IF(OR($F54="",$G54=""),"",IFERROR(NETWORKDAYS.INTL($F54,$G54,'Paramètres'!$B$6,'Paramètres'!$K$4:$K$103),0)))</f>
        <v/>
      </c>
      <c r="I54" s="16" t="n"/>
      <c r="J54" s="11">
        <f>IF($A54="","",IF(AND($E54="Vacances",$I54="Approuvée"),$H54,0))</f>
        <v/>
      </c>
      <c r="K54" s="16" t="n"/>
      <c r="L54" s="17" t="n"/>
      <c r="M54" s="16" t="n"/>
    </row>
    <row r="55">
      <c r="A55" s="16" t="n"/>
      <c r="B55" s="16" t="n"/>
      <c r="C55" s="10">
        <f>IF($B55="","",IFERROR(VLOOKUP($B55,'Employés'!$A$5:$J$104,2,FALSE),""))</f>
        <v/>
      </c>
      <c r="D55" s="10">
        <f>IF($B55="","",IFERROR(VLOOKUP($B55,'Employés'!$A$5:$J$104,3,FALSE),""))</f>
        <v/>
      </c>
      <c r="E55" s="16" t="n"/>
      <c r="F55" s="17" t="n"/>
      <c r="G55" s="17" t="n"/>
      <c r="H55" s="11">
        <f>IF($A55="","",IF(OR($F55="",$G55=""),"",IFERROR(NETWORKDAYS.INTL($F55,$G55,'Paramètres'!$B$6,'Paramètres'!$K$4:$K$103),0)))</f>
        <v/>
      </c>
      <c r="I55" s="16" t="n"/>
      <c r="J55" s="11">
        <f>IF($A55="","",IF(AND($E55="Vacances",$I55="Approuvée"),$H55,0))</f>
        <v/>
      </c>
      <c r="K55" s="16" t="n"/>
      <c r="L55" s="17" t="n"/>
      <c r="M55" s="16" t="n"/>
    </row>
    <row r="56">
      <c r="A56" s="16" t="n"/>
      <c r="B56" s="16" t="n"/>
      <c r="C56" s="10">
        <f>IF($B56="","",IFERROR(VLOOKUP($B56,'Employés'!$A$5:$J$104,2,FALSE),""))</f>
        <v/>
      </c>
      <c r="D56" s="10">
        <f>IF($B56="","",IFERROR(VLOOKUP($B56,'Employés'!$A$5:$J$104,3,FALSE),""))</f>
        <v/>
      </c>
      <c r="E56" s="16" t="n"/>
      <c r="F56" s="17" t="n"/>
      <c r="G56" s="17" t="n"/>
      <c r="H56" s="11">
        <f>IF($A56="","",IF(OR($F56="",$G56=""),"",IFERROR(NETWORKDAYS.INTL($F56,$G56,'Paramètres'!$B$6,'Paramètres'!$K$4:$K$103),0)))</f>
        <v/>
      </c>
      <c r="I56" s="16" t="n"/>
      <c r="J56" s="11">
        <f>IF($A56="","",IF(AND($E56="Vacances",$I56="Approuvée"),$H56,0))</f>
        <v/>
      </c>
      <c r="K56" s="16" t="n"/>
      <c r="L56" s="17" t="n"/>
      <c r="M56" s="16" t="n"/>
    </row>
    <row r="57">
      <c r="A57" s="16" t="n"/>
      <c r="B57" s="16" t="n"/>
      <c r="C57" s="10">
        <f>IF($B57="","",IFERROR(VLOOKUP($B57,'Employés'!$A$5:$J$104,2,FALSE),""))</f>
        <v/>
      </c>
      <c r="D57" s="10">
        <f>IF($B57="","",IFERROR(VLOOKUP($B57,'Employés'!$A$5:$J$104,3,FALSE),""))</f>
        <v/>
      </c>
      <c r="E57" s="16" t="n"/>
      <c r="F57" s="17" t="n"/>
      <c r="G57" s="17" t="n"/>
      <c r="H57" s="11">
        <f>IF($A57="","",IF(OR($F57="",$G57=""),"",IFERROR(NETWORKDAYS.INTL($F57,$G57,'Paramètres'!$B$6,'Paramètres'!$K$4:$K$103),0)))</f>
        <v/>
      </c>
      <c r="I57" s="16" t="n"/>
      <c r="J57" s="11">
        <f>IF($A57="","",IF(AND($E57="Vacances",$I57="Approuvée"),$H57,0))</f>
        <v/>
      </c>
      <c r="K57" s="16" t="n"/>
      <c r="L57" s="17" t="n"/>
      <c r="M57" s="16" t="n"/>
    </row>
    <row r="58">
      <c r="A58" s="16" t="n"/>
      <c r="B58" s="16" t="n"/>
      <c r="C58" s="10">
        <f>IF($B58="","",IFERROR(VLOOKUP($B58,'Employés'!$A$5:$J$104,2,FALSE),""))</f>
        <v/>
      </c>
      <c r="D58" s="10">
        <f>IF($B58="","",IFERROR(VLOOKUP($B58,'Employés'!$A$5:$J$104,3,FALSE),""))</f>
        <v/>
      </c>
      <c r="E58" s="16" t="n"/>
      <c r="F58" s="17" t="n"/>
      <c r="G58" s="17" t="n"/>
      <c r="H58" s="11">
        <f>IF($A58="","",IF(OR($F58="",$G58=""),"",IFERROR(NETWORKDAYS.INTL($F58,$G58,'Paramètres'!$B$6,'Paramètres'!$K$4:$K$103),0)))</f>
        <v/>
      </c>
      <c r="I58" s="16" t="n"/>
      <c r="J58" s="11">
        <f>IF($A58="","",IF(AND($E58="Vacances",$I58="Approuvée"),$H58,0))</f>
        <v/>
      </c>
      <c r="K58" s="16" t="n"/>
      <c r="L58" s="17" t="n"/>
      <c r="M58" s="16" t="n"/>
    </row>
    <row r="59">
      <c r="A59" s="16" t="n"/>
      <c r="B59" s="16" t="n"/>
      <c r="C59" s="10">
        <f>IF($B59="","",IFERROR(VLOOKUP($B59,'Employés'!$A$5:$J$104,2,FALSE),""))</f>
        <v/>
      </c>
      <c r="D59" s="10">
        <f>IF($B59="","",IFERROR(VLOOKUP($B59,'Employés'!$A$5:$J$104,3,FALSE),""))</f>
        <v/>
      </c>
      <c r="E59" s="16" t="n"/>
      <c r="F59" s="17" t="n"/>
      <c r="G59" s="17" t="n"/>
      <c r="H59" s="11">
        <f>IF($A59="","",IF(OR($F59="",$G59=""),"",IFERROR(NETWORKDAYS.INTL($F59,$G59,'Paramètres'!$B$6,'Paramètres'!$K$4:$K$103),0)))</f>
        <v/>
      </c>
      <c r="I59" s="16" t="n"/>
      <c r="J59" s="11">
        <f>IF($A59="","",IF(AND($E59="Vacances",$I59="Approuvée"),$H59,0))</f>
        <v/>
      </c>
      <c r="K59" s="16" t="n"/>
      <c r="L59" s="17" t="n"/>
      <c r="M59" s="16" t="n"/>
    </row>
    <row r="60">
      <c r="A60" s="16" t="n"/>
      <c r="B60" s="16" t="n"/>
      <c r="C60" s="10">
        <f>IF($B60="","",IFERROR(VLOOKUP($B60,'Employés'!$A$5:$J$104,2,FALSE),""))</f>
        <v/>
      </c>
      <c r="D60" s="10">
        <f>IF($B60="","",IFERROR(VLOOKUP($B60,'Employés'!$A$5:$J$104,3,FALSE),""))</f>
        <v/>
      </c>
      <c r="E60" s="16" t="n"/>
      <c r="F60" s="17" t="n"/>
      <c r="G60" s="17" t="n"/>
      <c r="H60" s="11">
        <f>IF($A60="","",IF(OR($F60="",$G60=""),"",IFERROR(NETWORKDAYS.INTL($F60,$G60,'Paramètres'!$B$6,'Paramètres'!$K$4:$K$103),0)))</f>
        <v/>
      </c>
      <c r="I60" s="16" t="n"/>
      <c r="J60" s="11">
        <f>IF($A60="","",IF(AND($E60="Vacances",$I60="Approuvée"),$H60,0))</f>
        <v/>
      </c>
      <c r="K60" s="16" t="n"/>
      <c r="L60" s="17" t="n"/>
      <c r="M60" s="16" t="n"/>
    </row>
    <row r="61">
      <c r="A61" s="16" t="n"/>
      <c r="B61" s="16" t="n"/>
      <c r="C61" s="10">
        <f>IF($B61="","",IFERROR(VLOOKUP($B61,'Employés'!$A$5:$J$104,2,FALSE),""))</f>
        <v/>
      </c>
      <c r="D61" s="10">
        <f>IF($B61="","",IFERROR(VLOOKUP($B61,'Employés'!$A$5:$J$104,3,FALSE),""))</f>
        <v/>
      </c>
      <c r="E61" s="16" t="n"/>
      <c r="F61" s="17" t="n"/>
      <c r="G61" s="17" t="n"/>
      <c r="H61" s="11">
        <f>IF($A61="","",IF(OR($F61="",$G61=""),"",IFERROR(NETWORKDAYS.INTL($F61,$G61,'Paramètres'!$B$6,'Paramètres'!$K$4:$K$103),0)))</f>
        <v/>
      </c>
      <c r="I61" s="16" t="n"/>
      <c r="J61" s="11">
        <f>IF($A61="","",IF(AND($E61="Vacances",$I61="Approuvée"),$H61,0))</f>
        <v/>
      </c>
      <c r="K61" s="16" t="n"/>
      <c r="L61" s="17" t="n"/>
      <c r="M61" s="16" t="n"/>
    </row>
    <row r="62">
      <c r="A62" s="16" t="n"/>
      <c r="B62" s="16" t="n"/>
      <c r="C62" s="10">
        <f>IF($B62="","",IFERROR(VLOOKUP($B62,'Employés'!$A$5:$J$104,2,FALSE),""))</f>
        <v/>
      </c>
      <c r="D62" s="10">
        <f>IF($B62="","",IFERROR(VLOOKUP($B62,'Employés'!$A$5:$J$104,3,FALSE),""))</f>
        <v/>
      </c>
      <c r="E62" s="16" t="n"/>
      <c r="F62" s="17" t="n"/>
      <c r="G62" s="17" t="n"/>
      <c r="H62" s="11">
        <f>IF($A62="","",IF(OR($F62="",$G62=""),"",IFERROR(NETWORKDAYS.INTL($F62,$G62,'Paramètres'!$B$6,'Paramètres'!$K$4:$K$103),0)))</f>
        <v/>
      </c>
      <c r="I62" s="16" t="n"/>
      <c r="J62" s="11">
        <f>IF($A62="","",IF(AND($E62="Vacances",$I62="Approuvée"),$H62,0))</f>
        <v/>
      </c>
      <c r="K62" s="16" t="n"/>
      <c r="L62" s="17" t="n"/>
      <c r="M62" s="16" t="n"/>
    </row>
    <row r="63">
      <c r="A63" s="16" t="n"/>
      <c r="B63" s="16" t="n"/>
      <c r="C63" s="10">
        <f>IF($B63="","",IFERROR(VLOOKUP($B63,'Employés'!$A$5:$J$104,2,FALSE),""))</f>
        <v/>
      </c>
      <c r="D63" s="10">
        <f>IF($B63="","",IFERROR(VLOOKUP($B63,'Employés'!$A$5:$J$104,3,FALSE),""))</f>
        <v/>
      </c>
      <c r="E63" s="16" t="n"/>
      <c r="F63" s="17" t="n"/>
      <c r="G63" s="17" t="n"/>
      <c r="H63" s="11">
        <f>IF($A63="","",IF(OR($F63="",$G63=""),"",IFERROR(NETWORKDAYS.INTL($F63,$G63,'Paramètres'!$B$6,'Paramètres'!$K$4:$K$103),0)))</f>
        <v/>
      </c>
      <c r="I63" s="16" t="n"/>
      <c r="J63" s="11">
        <f>IF($A63="","",IF(AND($E63="Vacances",$I63="Approuvée"),$H63,0))</f>
        <v/>
      </c>
      <c r="K63" s="16" t="n"/>
      <c r="L63" s="17" t="n"/>
      <c r="M63" s="16" t="n"/>
    </row>
    <row r="64">
      <c r="A64" s="16" t="n"/>
      <c r="B64" s="16" t="n"/>
      <c r="C64" s="10">
        <f>IF($B64="","",IFERROR(VLOOKUP($B64,'Employés'!$A$5:$J$104,2,FALSE),""))</f>
        <v/>
      </c>
      <c r="D64" s="10">
        <f>IF($B64="","",IFERROR(VLOOKUP($B64,'Employés'!$A$5:$J$104,3,FALSE),""))</f>
        <v/>
      </c>
      <c r="E64" s="16" t="n"/>
      <c r="F64" s="17" t="n"/>
      <c r="G64" s="17" t="n"/>
      <c r="H64" s="11">
        <f>IF($A64="","",IF(OR($F64="",$G64=""),"",IFERROR(NETWORKDAYS.INTL($F64,$G64,'Paramètres'!$B$6,'Paramètres'!$K$4:$K$103),0)))</f>
        <v/>
      </c>
      <c r="I64" s="16" t="n"/>
      <c r="J64" s="11">
        <f>IF($A64="","",IF(AND($E64="Vacances",$I64="Approuvée"),$H64,0))</f>
        <v/>
      </c>
      <c r="K64" s="16" t="n"/>
      <c r="L64" s="17" t="n"/>
      <c r="M64" s="16" t="n"/>
    </row>
    <row r="65">
      <c r="A65" s="16" t="n"/>
      <c r="B65" s="16" t="n"/>
      <c r="C65" s="10">
        <f>IF($B65="","",IFERROR(VLOOKUP($B65,'Employés'!$A$5:$J$104,2,FALSE),""))</f>
        <v/>
      </c>
      <c r="D65" s="10">
        <f>IF($B65="","",IFERROR(VLOOKUP($B65,'Employés'!$A$5:$J$104,3,FALSE),""))</f>
        <v/>
      </c>
      <c r="E65" s="16" t="n"/>
      <c r="F65" s="17" t="n"/>
      <c r="G65" s="17" t="n"/>
      <c r="H65" s="11">
        <f>IF($A65="","",IF(OR($F65="",$G65=""),"",IFERROR(NETWORKDAYS.INTL($F65,$G65,'Paramètres'!$B$6,'Paramètres'!$K$4:$K$103),0)))</f>
        <v/>
      </c>
      <c r="I65" s="16" t="n"/>
      <c r="J65" s="11">
        <f>IF($A65="","",IF(AND($E65="Vacances",$I65="Approuvée"),$H65,0))</f>
        <v/>
      </c>
      <c r="K65" s="16" t="n"/>
      <c r="L65" s="17" t="n"/>
      <c r="M65" s="16" t="n"/>
    </row>
    <row r="66">
      <c r="A66" s="16" t="n"/>
      <c r="B66" s="16" t="n"/>
      <c r="C66" s="10">
        <f>IF($B66="","",IFERROR(VLOOKUP($B66,'Employés'!$A$5:$J$104,2,FALSE),""))</f>
        <v/>
      </c>
      <c r="D66" s="10">
        <f>IF($B66="","",IFERROR(VLOOKUP($B66,'Employés'!$A$5:$J$104,3,FALSE),""))</f>
        <v/>
      </c>
      <c r="E66" s="16" t="n"/>
      <c r="F66" s="17" t="n"/>
      <c r="G66" s="17" t="n"/>
      <c r="H66" s="11">
        <f>IF($A66="","",IF(OR($F66="",$G66=""),"",IFERROR(NETWORKDAYS.INTL($F66,$G66,'Paramètres'!$B$6,'Paramètres'!$K$4:$K$103),0)))</f>
        <v/>
      </c>
      <c r="I66" s="16" t="n"/>
      <c r="J66" s="11">
        <f>IF($A66="","",IF(AND($E66="Vacances",$I66="Approuvée"),$H66,0))</f>
        <v/>
      </c>
      <c r="K66" s="16" t="n"/>
      <c r="L66" s="17" t="n"/>
      <c r="M66" s="16" t="n"/>
    </row>
    <row r="67">
      <c r="A67" s="16" t="n"/>
      <c r="B67" s="16" t="n"/>
      <c r="C67" s="10">
        <f>IF($B67="","",IFERROR(VLOOKUP($B67,'Employés'!$A$5:$J$104,2,FALSE),""))</f>
        <v/>
      </c>
      <c r="D67" s="10">
        <f>IF($B67="","",IFERROR(VLOOKUP($B67,'Employés'!$A$5:$J$104,3,FALSE),""))</f>
        <v/>
      </c>
      <c r="E67" s="16" t="n"/>
      <c r="F67" s="17" t="n"/>
      <c r="G67" s="17" t="n"/>
      <c r="H67" s="11">
        <f>IF($A67="","",IF(OR($F67="",$G67=""),"",IFERROR(NETWORKDAYS.INTL($F67,$G67,'Paramètres'!$B$6,'Paramètres'!$K$4:$K$103),0)))</f>
        <v/>
      </c>
      <c r="I67" s="16" t="n"/>
      <c r="J67" s="11">
        <f>IF($A67="","",IF(AND($E67="Vacances",$I67="Approuvée"),$H67,0))</f>
        <v/>
      </c>
      <c r="K67" s="16" t="n"/>
      <c r="L67" s="17" t="n"/>
      <c r="M67" s="16" t="n"/>
    </row>
    <row r="68">
      <c r="A68" s="16" t="n"/>
      <c r="B68" s="16" t="n"/>
      <c r="C68" s="10">
        <f>IF($B68="","",IFERROR(VLOOKUP($B68,'Employés'!$A$5:$J$104,2,FALSE),""))</f>
        <v/>
      </c>
      <c r="D68" s="10">
        <f>IF($B68="","",IFERROR(VLOOKUP($B68,'Employés'!$A$5:$J$104,3,FALSE),""))</f>
        <v/>
      </c>
      <c r="E68" s="16" t="n"/>
      <c r="F68" s="17" t="n"/>
      <c r="G68" s="17" t="n"/>
      <c r="H68" s="11">
        <f>IF($A68="","",IF(OR($F68="",$G68=""),"",IFERROR(NETWORKDAYS.INTL($F68,$G68,'Paramètres'!$B$6,'Paramètres'!$K$4:$K$103),0)))</f>
        <v/>
      </c>
      <c r="I68" s="16" t="n"/>
      <c r="J68" s="11">
        <f>IF($A68="","",IF(AND($E68="Vacances",$I68="Approuvée"),$H68,0))</f>
        <v/>
      </c>
      <c r="K68" s="16" t="n"/>
      <c r="L68" s="17" t="n"/>
      <c r="M68" s="16" t="n"/>
    </row>
    <row r="69">
      <c r="A69" s="16" t="n"/>
      <c r="B69" s="16" t="n"/>
      <c r="C69" s="10">
        <f>IF($B69="","",IFERROR(VLOOKUP($B69,'Employés'!$A$5:$J$104,2,FALSE),""))</f>
        <v/>
      </c>
      <c r="D69" s="10">
        <f>IF($B69="","",IFERROR(VLOOKUP($B69,'Employés'!$A$5:$J$104,3,FALSE),""))</f>
        <v/>
      </c>
      <c r="E69" s="16" t="n"/>
      <c r="F69" s="17" t="n"/>
      <c r="G69" s="17" t="n"/>
      <c r="H69" s="11">
        <f>IF($A69="","",IF(OR($F69="",$G69=""),"",IFERROR(NETWORKDAYS.INTL($F69,$G69,'Paramètres'!$B$6,'Paramètres'!$K$4:$K$103),0)))</f>
        <v/>
      </c>
      <c r="I69" s="16" t="n"/>
      <c r="J69" s="11">
        <f>IF($A69="","",IF(AND($E69="Vacances",$I69="Approuvée"),$H69,0))</f>
        <v/>
      </c>
      <c r="K69" s="16" t="n"/>
      <c r="L69" s="17" t="n"/>
      <c r="M69" s="16" t="n"/>
    </row>
    <row r="70">
      <c r="A70" s="16" t="n"/>
      <c r="B70" s="16" t="n"/>
      <c r="C70" s="10">
        <f>IF($B70="","",IFERROR(VLOOKUP($B70,'Employés'!$A$5:$J$104,2,FALSE),""))</f>
        <v/>
      </c>
      <c r="D70" s="10">
        <f>IF($B70="","",IFERROR(VLOOKUP($B70,'Employés'!$A$5:$J$104,3,FALSE),""))</f>
        <v/>
      </c>
      <c r="E70" s="16" t="n"/>
      <c r="F70" s="17" t="n"/>
      <c r="G70" s="17" t="n"/>
      <c r="H70" s="11">
        <f>IF($A70="","",IF(OR($F70="",$G70=""),"",IFERROR(NETWORKDAYS.INTL($F70,$G70,'Paramètres'!$B$6,'Paramètres'!$K$4:$K$103),0)))</f>
        <v/>
      </c>
      <c r="I70" s="16" t="n"/>
      <c r="J70" s="11">
        <f>IF($A70="","",IF(AND($E70="Vacances",$I70="Approuvée"),$H70,0))</f>
        <v/>
      </c>
      <c r="K70" s="16" t="n"/>
      <c r="L70" s="17" t="n"/>
      <c r="M70" s="16" t="n"/>
    </row>
    <row r="71">
      <c r="A71" s="16" t="n"/>
      <c r="B71" s="16" t="n"/>
      <c r="C71" s="10">
        <f>IF($B71="","",IFERROR(VLOOKUP($B71,'Employés'!$A$5:$J$104,2,FALSE),""))</f>
        <v/>
      </c>
      <c r="D71" s="10">
        <f>IF($B71="","",IFERROR(VLOOKUP($B71,'Employés'!$A$5:$J$104,3,FALSE),""))</f>
        <v/>
      </c>
      <c r="E71" s="16" t="n"/>
      <c r="F71" s="17" t="n"/>
      <c r="G71" s="17" t="n"/>
      <c r="H71" s="11">
        <f>IF($A71="","",IF(OR($F71="",$G71=""),"",IFERROR(NETWORKDAYS.INTL($F71,$G71,'Paramètres'!$B$6,'Paramètres'!$K$4:$K$103),0)))</f>
        <v/>
      </c>
      <c r="I71" s="16" t="n"/>
      <c r="J71" s="11">
        <f>IF($A71="","",IF(AND($E71="Vacances",$I71="Approuvée"),$H71,0))</f>
        <v/>
      </c>
      <c r="K71" s="16" t="n"/>
      <c r="L71" s="17" t="n"/>
      <c r="M71" s="16" t="n"/>
    </row>
    <row r="72">
      <c r="A72" s="16" t="n"/>
      <c r="B72" s="16" t="n"/>
      <c r="C72" s="10">
        <f>IF($B72="","",IFERROR(VLOOKUP($B72,'Employés'!$A$5:$J$104,2,FALSE),""))</f>
        <v/>
      </c>
      <c r="D72" s="10">
        <f>IF($B72="","",IFERROR(VLOOKUP($B72,'Employés'!$A$5:$J$104,3,FALSE),""))</f>
        <v/>
      </c>
      <c r="E72" s="16" t="n"/>
      <c r="F72" s="17" t="n"/>
      <c r="G72" s="17" t="n"/>
      <c r="H72" s="11">
        <f>IF($A72="","",IF(OR($F72="",$G72=""),"",IFERROR(NETWORKDAYS.INTL($F72,$G72,'Paramètres'!$B$6,'Paramètres'!$K$4:$K$103),0)))</f>
        <v/>
      </c>
      <c r="I72" s="16" t="n"/>
      <c r="J72" s="11">
        <f>IF($A72="","",IF(AND($E72="Vacances",$I72="Approuvée"),$H72,0))</f>
        <v/>
      </c>
      <c r="K72" s="16" t="n"/>
      <c r="L72" s="17" t="n"/>
      <c r="M72" s="16" t="n"/>
    </row>
    <row r="73">
      <c r="A73" s="16" t="n"/>
      <c r="B73" s="16" t="n"/>
      <c r="C73" s="10">
        <f>IF($B73="","",IFERROR(VLOOKUP($B73,'Employés'!$A$5:$J$104,2,FALSE),""))</f>
        <v/>
      </c>
      <c r="D73" s="10">
        <f>IF($B73="","",IFERROR(VLOOKUP($B73,'Employés'!$A$5:$J$104,3,FALSE),""))</f>
        <v/>
      </c>
      <c r="E73" s="16" t="n"/>
      <c r="F73" s="17" t="n"/>
      <c r="G73" s="17" t="n"/>
      <c r="H73" s="11">
        <f>IF($A73="","",IF(OR($F73="",$G73=""),"",IFERROR(NETWORKDAYS.INTL($F73,$G73,'Paramètres'!$B$6,'Paramètres'!$K$4:$K$103),0)))</f>
        <v/>
      </c>
      <c r="I73" s="16" t="n"/>
      <c r="J73" s="11">
        <f>IF($A73="","",IF(AND($E73="Vacances",$I73="Approuvée"),$H73,0))</f>
        <v/>
      </c>
      <c r="K73" s="16" t="n"/>
      <c r="L73" s="17" t="n"/>
      <c r="M73" s="16" t="n"/>
    </row>
    <row r="74">
      <c r="A74" s="16" t="n"/>
      <c r="B74" s="16" t="n"/>
      <c r="C74" s="10">
        <f>IF($B74="","",IFERROR(VLOOKUP($B74,'Employés'!$A$5:$J$104,2,FALSE),""))</f>
        <v/>
      </c>
      <c r="D74" s="10">
        <f>IF($B74="","",IFERROR(VLOOKUP($B74,'Employés'!$A$5:$J$104,3,FALSE),""))</f>
        <v/>
      </c>
      <c r="E74" s="16" t="n"/>
      <c r="F74" s="17" t="n"/>
      <c r="G74" s="17" t="n"/>
      <c r="H74" s="11">
        <f>IF($A74="","",IF(OR($F74="",$G74=""),"",IFERROR(NETWORKDAYS.INTL($F74,$G74,'Paramètres'!$B$6,'Paramètres'!$K$4:$K$103),0)))</f>
        <v/>
      </c>
      <c r="I74" s="16" t="n"/>
      <c r="J74" s="11">
        <f>IF($A74="","",IF(AND($E74="Vacances",$I74="Approuvée"),$H74,0))</f>
        <v/>
      </c>
      <c r="K74" s="16" t="n"/>
      <c r="L74" s="17" t="n"/>
      <c r="M74" s="16" t="n"/>
    </row>
    <row r="75">
      <c r="A75" s="16" t="n"/>
      <c r="B75" s="16" t="n"/>
      <c r="C75" s="10">
        <f>IF($B75="","",IFERROR(VLOOKUP($B75,'Employés'!$A$5:$J$104,2,FALSE),""))</f>
        <v/>
      </c>
      <c r="D75" s="10">
        <f>IF($B75="","",IFERROR(VLOOKUP($B75,'Employés'!$A$5:$J$104,3,FALSE),""))</f>
        <v/>
      </c>
      <c r="E75" s="16" t="n"/>
      <c r="F75" s="17" t="n"/>
      <c r="G75" s="17" t="n"/>
      <c r="H75" s="11">
        <f>IF($A75="","",IF(OR($F75="",$G75=""),"",IFERROR(NETWORKDAYS.INTL($F75,$G75,'Paramètres'!$B$6,'Paramètres'!$K$4:$K$103),0)))</f>
        <v/>
      </c>
      <c r="I75" s="16" t="n"/>
      <c r="J75" s="11">
        <f>IF($A75="","",IF(AND($E75="Vacances",$I75="Approuvée"),$H75,0))</f>
        <v/>
      </c>
      <c r="K75" s="16" t="n"/>
      <c r="L75" s="17" t="n"/>
      <c r="M75" s="16" t="n"/>
    </row>
    <row r="76">
      <c r="A76" s="16" t="n"/>
      <c r="B76" s="16" t="n"/>
      <c r="C76" s="10">
        <f>IF($B76="","",IFERROR(VLOOKUP($B76,'Employés'!$A$5:$J$104,2,FALSE),""))</f>
        <v/>
      </c>
      <c r="D76" s="10">
        <f>IF($B76="","",IFERROR(VLOOKUP($B76,'Employés'!$A$5:$J$104,3,FALSE),""))</f>
        <v/>
      </c>
      <c r="E76" s="16" t="n"/>
      <c r="F76" s="17" t="n"/>
      <c r="G76" s="17" t="n"/>
      <c r="H76" s="11">
        <f>IF($A76="","",IF(OR($F76="",$G76=""),"",IFERROR(NETWORKDAYS.INTL($F76,$G76,'Paramètres'!$B$6,'Paramètres'!$K$4:$K$103),0)))</f>
        <v/>
      </c>
      <c r="I76" s="16" t="n"/>
      <c r="J76" s="11">
        <f>IF($A76="","",IF(AND($E76="Vacances",$I76="Approuvée"),$H76,0))</f>
        <v/>
      </c>
      <c r="K76" s="16" t="n"/>
      <c r="L76" s="17" t="n"/>
      <c r="M76" s="16" t="n"/>
    </row>
    <row r="77">
      <c r="A77" s="16" t="n"/>
      <c r="B77" s="16" t="n"/>
      <c r="C77" s="10">
        <f>IF($B77="","",IFERROR(VLOOKUP($B77,'Employés'!$A$5:$J$104,2,FALSE),""))</f>
        <v/>
      </c>
      <c r="D77" s="10">
        <f>IF($B77="","",IFERROR(VLOOKUP($B77,'Employés'!$A$5:$J$104,3,FALSE),""))</f>
        <v/>
      </c>
      <c r="E77" s="16" t="n"/>
      <c r="F77" s="17" t="n"/>
      <c r="G77" s="17" t="n"/>
      <c r="H77" s="11">
        <f>IF($A77="","",IF(OR($F77="",$G77=""),"",IFERROR(NETWORKDAYS.INTL($F77,$G77,'Paramètres'!$B$6,'Paramètres'!$K$4:$K$103),0)))</f>
        <v/>
      </c>
      <c r="I77" s="16" t="n"/>
      <c r="J77" s="11">
        <f>IF($A77="","",IF(AND($E77="Vacances",$I77="Approuvée"),$H77,0))</f>
        <v/>
      </c>
      <c r="K77" s="16" t="n"/>
      <c r="L77" s="17" t="n"/>
      <c r="M77" s="16" t="n"/>
    </row>
    <row r="78">
      <c r="A78" s="16" t="n"/>
      <c r="B78" s="16" t="n"/>
      <c r="C78" s="10">
        <f>IF($B78="","",IFERROR(VLOOKUP($B78,'Employés'!$A$5:$J$104,2,FALSE),""))</f>
        <v/>
      </c>
      <c r="D78" s="10">
        <f>IF($B78="","",IFERROR(VLOOKUP($B78,'Employés'!$A$5:$J$104,3,FALSE),""))</f>
        <v/>
      </c>
      <c r="E78" s="16" t="n"/>
      <c r="F78" s="17" t="n"/>
      <c r="G78" s="17" t="n"/>
      <c r="H78" s="11">
        <f>IF($A78="","",IF(OR($F78="",$G78=""),"",IFERROR(NETWORKDAYS.INTL($F78,$G78,'Paramètres'!$B$6,'Paramètres'!$K$4:$K$103),0)))</f>
        <v/>
      </c>
      <c r="I78" s="16" t="n"/>
      <c r="J78" s="11">
        <f>IF($A78="","",IF(AND($E78="Vacances",$I78="Approuvée"),$H78,0))</f>
        <v/>
      </c>
      <c r="K78" s="16" t="n"/>
      <c r="L78" s="17" t="n"/>
      <c r="M78" s="16" t="n"/>
    </row>
    <row r="79">
      <c r="A79" s="16" t="n"/>
      <c r="B79" s="16" t="n"/>
      <c r="C79" s="10">
        <f>IF($B79="","",IFERROR(VLOOKUP($B79,'Employés'!$A$5:$J$104,2,FALSE),""))</f>
        <v/>
      </c>
      <c r="D79" s="10">
        <f>IF($B79="","",IFERROR(VLOOKUP($B79,'Employés'!$A$5:$J$104,3,FALSE),""))</f>
        <v/>
      </c>
      <c r="E79" s="16" t="n"/>
      <c r="F79" s="17" t="n"/>
      <c r="G79" s="17" t="n"/>
      <c r="H79" s="11">
        <f>IF($A79="","",IF(OR($F79="",$G79=""),"",IFERROR(NETWORKDAYS.INTL($F79,$G79,'Paramètres'!$B$6,'Paramètres'!$K$4:$K$103),0)))</f>
        <v/>
      </c>
      <c r="I79" s="16" t="n"/>
      <c r="J79" s="11">
        <f>IF($A79="","",IF(AND($E79="Vacances",$I79="Approuvée"),$H79,0))</f>
        <v/>
      </c>
      <c r="K79" s="16" t="n"/>
      <c r="L79" s="17" t="n"/>
      <c r="M79" s="16" t="n"/>
    </row>
    <row r="80">
      <c r="A80" s="16" t="n"/>
      <c r="B80" s="16" t="n"/>
      <c r="C80" s="10">
        <f>IF($B80="","",IFERROR(VLOOKUP($B80,'Employés'!$A$5:$J$104,2,FALSE),""))</f>
        <v/>
      </c>
      <c r="D80" s="10">
        <f>IF($B80="","",IFERROR(VLOOKUP($B80,'Employés'!$A$5:$J$104,3,FALSE),""))</f>
        <v/>
      </c>
      <c r="E80" s="16" t="n"/>
      <c r="F80" s="17" t="n"/>
      <c r="G80" s="17" t="n"/>
      <c r="H80" s="11">
        <f>IF($A80="","",IF(OR($F80="",$G80=""),"",IFERROR(NETWORKDAYS.INTL($F80,$G80,'Paramètres'!$B$6,'Paramètres'!$K$4:$K$103),0)))</f>
        <v/>
      </c>
      <c r="I80" s="16" t="n"/>
      <c r="J80" s="11">
        <f>IF($A80="","",IF(AND($E80="Vacances",$I80="Approuvée"),$H80,0))</f>
        <v/>
      </c>
      <c r="K80" s="16" t="n"/>
      <c r="L80" s="17" t="n"/>
      <c r="M80" s="16" t="n"/>
    </row>
    <row r="81">
      <c r="A81" s="16" t="n"/>
      <c r="B81" s="16" t="n"/>
      <c r="C81" s="10">
        <f>IF($B81="","",IFERROR(VLOOKUP($B81,'Employés'!$A$5:$J$104,2,FALSE),""))</f>
        <v/>
      </c>
      <c r="D81" s="10">
        <f>IF($B81="","",IFERROR(VLOOKUP($B81,'Employés'!$A$5:$J$104,3,FALSE),""))</f>
        <v/>
      </c>
      <c r="E81" s="16" t="n"/>
      <c r="F81" s="17" t="n"/>
      <c r="G81" s="17" t="n"/>
      <c r="H81" s="11">
        <f>IF($A81="","",IF(OR($F81="",$G81=""),"",IFERROR(NETWORKDAYS.INTL($F81,$G81,'Paramètres'!$B$6,'Paramètres'!$K$4:$K$103),0)))</f>
        <v/>
      </c>
      <c r="I81" s="16" t="n"/>
      <c r="J81" s="11">
        <f>IF($A81="","",IF(AND($E81="Vacances",$I81="Approuvée"),$H81,0))</f>
        <v/>
      </c>
      <c r="K81" s="16" t="n"/>
      <c r="L81" s="17" t="n"/>
      <c r="M81" s="16" t="n"/>
    </row>
    <row r="82">
      <c r="A82" s="16" t="n"/>
      <c r="B82" s="16" t="n"/>
      <c r="C82" s="10">
        <f>IF($B82="","",IFERROR(VLOOKUP($B82,'Employés'!$A$5:$J$104,2,FALSE),""))</f>
        <v/>
      </c>
      <c r="D82" s="10">
        <f>IF($B82="","",IFERROR(VLOOKUP($B82,'Employés'!$A$5:$J$104,3,FALSE),""))</f>
        <v/>
      </c>
      <c r="E82" s="16" t="n"/>
      <c r="F82" s="17" t="n"/>
      <c r="G82" s="17" t="n"/>
      <c r="H82" s="11">
        <f>IF($A82="","",IF(OR($F82="",$G82=""),"",IFERROR(NETWORKDAYS.INTL($F82,$G82,'Paramètres'!$B$6,'Paramètres'!$K$4:$K$103),0)))</f>
        <v/>
      </c>
      <c r="I82" s="16" t="n"/>
      <c r="J82" s="11">
        <f>IF($A82="","",IF(AND($E82="Vacances",$I82="Approuvée"),$H82,0))</f>
        <v/>
      </c>
      <c r="K82" s="16" t="n"/>
      <c r="L82" s="17" t="n"/>
      <c r="M82" s="16" t="n"/>
    </row>
    <row r="83">
      <c r="A83" s="16" t="n"/>
      <c r="B83" s="16" t="n"/>
      <c r="C83" s="10">
        <f>IF($B83="","",IFERROR(VLOOKUP($B83,'Employés'!$A$5:$J$104,2,FALSE),""))</f>
        <v/>
      </c>
      <c r="D83" s="10">
        <f>IF($B83="","",IFERROR(VLOOKUP($B83,'Employés'!$A$5:$J$104,3,FALSE),""))</f>
        <v/>
      </c>
      <c r="E83" s="16" t="n"/>
      <c r="F83" s="17" t="n"/>
      <c r="G83" s="17" t="n"/>
      <c r="H83" s="11">
        <f>IF($A83="","",IF(OR($F83="",$G83=""),"",IFERROR(NETWORKDAYS.INTL($F83,$G83,'Paramètres'!$B$6,'Paramètres'!$K$4:$K$103),0)))</f>
        <v/>
      </c>
      <c r="I83" s="16" t="n"/>
      <c r="J83" s="11">
        <f>IF($A83="","",IF(AND($E83="Vacances",$I83="Approuvée"),$H83,0))</f>
        <v/>
      </c>
      <c r="K83" s="16" t="n"/>
      <c r="L83" s="17" t="n"/>
      <c r="M83" s="16" t="n"/>
    </row>
    <row r="84">
      <c r="A84" s="16" t="n"/>
      <c r="B84" s="16" t="n"/>
      <c r="C84" s="10">
        <f>IF($B84="","",IFERROR(VLOOKUP($B84,'Employés'!$A$5:$J$104,2,FALSE),""))</f>
        <v/>
      </c>
      <c r="D84" s="10">
        <f>IF($B84="","",IFERROR(VLOOKUP($B84,'Employés'!$A$5:$J$104,3,FALSE),""))</f>
        <v/>
      </c>
      <c r="E84" s="16" t="n"/>
      <c r="F84" s="17" t="n"/>
      <c r="G84" s="17" t="n"/>
      <c r="H84" s="11">
        <f>IF($A84="","",IF(OR($F84="",$G84=""),"",IFERROR(NETWORKDAYS.INTL($F84,$G84,'Paramètres'!$B$6,'Paramètres'!$K$4:$K$103),0)))</f>
        <v/>
      </c>
      <c r="I84" s="16" t="n"/>
      <c r="J84" s="11">
        <f>IF($A84="","",IF(AND($E84="Vacances",$I84="Approuvée"),$H84,0))</f>
        <v/>
      </c>
      <c r="K84" s="16" t="n"/>
      <c r="L84" s="17" t="n"/>
      <c r="M84" s="16" t="n"/>
    </row>
    <row r="85">
      <c r="A85" s="16" t="n"/>
      <c r="B85" s="16" t="n"/>
      <c r="C85" s="10">
        <f>IF($B85="","",IFERROR(VLOOKUP($B85,'Employés'!$A$5:$J$104,2,FALSE),""))</f>
        <v/>
      </c>
      <c r="D85" s="10">
        <f>IF($B85="","",IFERROR(VLOOKUP($B85,'Employés'!$A$5:$J$104,3,FALSE),""))</f>
        <v/>
      </c>
      <c r="E85" s="16" t="n"/>
      <c r="F85" s="17" t="n"/>
      <c r="G85" s="17" t="n"/>
      <c r="H85" s="11">
        <f>IF($A85="","",IF(OR($F85="",$G85=""),"",IFERROR(NETWORKDAYS.INTL($F85,$G85,'Paramètres'!$B$6,'Paramètres'!$K$4:$K$103),0)))</f>
        <v/>
      </c>
      <c r="I85" s="16" t="n"/>
      <c r="J85" s="11">
        <f>IF($A85="","",IF(AND($E85="Vacances",$I85="Approuvée"),$H85,0))</f>
        <v/>
      </c>
      <c r="K85" s="16" t="n"/>
      <c r="L85" s="17" t="n"/>
      <c r="M85" s="16" t="n"/>
    </row>
    <row r="86">
      <c r="A86" s="16" t="n"/>
      <c r="B86" s="16" t="n"/>
      <c r="C86" s="10">
        <f>IF($B86="","",IFERROR(VLOOKUP($B86,'Employés'!$A$5:$J$104,2,FALSE),""))</f>
        <v/>
      </c>
      <c r="D86" s="10">
        <f>IF($B86="","",IFERROR(VLOOKUP($B86,'Employés'!$A$5:$J$104,3,FALSE),""))</f>
        <v/>
      </c>
      <c r="E86" s="16" t="n"/>
      <c r="F86" s="17" t="n"/>
      <c r="G86" s="17" t="n"/>
      <c r="H86" s="11">
        <f>IF($A86="","",IF(OR($F86="",$G86=""),"",IFERROR(NETWORKDAYS.INTL($F86,$G86,'Paramètres'!$B$6,'Paramètres'!$K$4:$K$103),0)))</f>
        <v/>
      </c>
      <c r="I86" s="16" t="n"/>
      <c r="J86" s="11">
        <f>IF($A86="","",IF(AND($E86="Vacances",$I86="Approuvée"),$H86,0))</f>
        <v/>
      </c>
      <c r="K86" s="16" t="n"/>
      <c r="L86" s="17" t="n"/>
      <c r="M86" s="16" t="n"/>
    </row>
    <row r="87">
      <c r="A87" s="16" t="n"/>
      <c r="B87" s="16" t="n"/>
      <c r="C87" s="10">
        <f>IF($B87="","",IFERROR(VLOOKUP($B87,'Employés'!$A$5:$J$104,2,FALSE),""))</f>
        <v/>
      </c>
      <c r="D87" s="10">
        <f>IF($B87="","",IFERROR(VLOOKUP($B87,'Employés'!$A$5:$J$104,3,FALSE),""))</f>
        <v/>
      </c>
      <c r="E87" s="16" t="n"/>
      <c r="F87" s="17" t="n"/>
      <c r="G87" s="17" t="n"/>
      <c r="H87" s="11">
        <f>IF($A87="","",IF(OR($F87="",$G87=""),"",IFERROR(NETWORKDAYS.INTL($F87,$G87,'Paramètres'!$B$6,'Paramètres'!$K$4:$K$103),0)))</f>
        <v/>
      </c>
      <c r="I87" s="16" t="n"/>
      <c r="J87" s="11">
        <f>IF($A87="","",IF(AND($E87="Vacances",$I87="Approuvée"),$H87,0))</f>
        <v/>
      </c>
      <c r="K87" s="16" t="n"/>
      <c r="L87" s="17" t="n"/>
      <c r="M87" s="16" t="n"/>
    </row>
    <row r="88">
      <c r="A88" s="16" t="n"/>
      <c r="B88" s="16" t="n"/>
      <c r="C88" s="10">
        <f>IF($B88="","",IFERROR(VLOOKUP($B88,'Employés'!$A$5:$J$104,2,FALSE),""))</f>
        <v/>
      </c>
      <c r="D88" s="10">
        <f>IF($B88="","",IFERROR(VLOOKUP($B88,'Employés'!$A$5:$J$104,3,FALSE),""))</f>
        <v/>
      </c>
      <c r="E88" s="16" t="n"/>
      <c r="F88" s="17" t="n"/>
      <c r="G88" s="17" t="n"/>
      <c r="H88" s="11">
        <f>IF($A88="","",IF(OR($F88="",$G88=""),"",IFERROR(NETWORKDAYS.INTL($F88,$G88,'Paramètres'!$B$6,'Paramètres'!$K$4:$K$103),0)))</f>
        <v/>
      </c>
      <c r="I88" s="16" t="n"/>
      <c r="J88" s="11">
        <f>IF($A88="","",IF(AND($E88="Vacances",$I88="Approuvée"),$H88,0))</f>
        <v/>
      </c>
      <c r="K88" s="16" t="n"/>
      <c r="L88" s="17" t="n"/>
      <c r="M88" s="16" t="n"/>
    </row>
    <row r="89">
      <c r="A89" s="16" t="n"/>
      <c r="B89" s="16" t="n"/>
      <c r="C89" s="10">
        <f>IF($B89="","",IFERROR(VLOOKUP($B89,'Employés'!$A$5:$J$104,2,FALSE),""))</f>
        <v/>
      </c>
      <c r="D89" s="10">
        <f>IF($B89="","",IFERROR(VLOOKUP($B89,'Employés'!$A$5:$J$104,3,FALSE),""))</f>
        <v/>
      </c>
      <c r="E89" s="16" t="n"/>
      <c r="F89" s="17" t="n"/>
      <c r="G89" s="17" t="n"/>
      <c r="H89" s="11">
        <f>IF($A89="","",IF(OR($F89="",$G89=""),"",IFERROR(NETWORKDAYS.INTL($F89,$G89,'Paramètres'!$B$6,'Paramètres'!$K$4:$K$103),0)))</f>
        <v/>
      </c>
      <c r="I89" s="16" t="n"/>
      <c r="J89" s="11">
        <f>IF($A89="","",IF(AND($E89="Vacances",$I89="Approuvée"),$H89,0))</f>
        <v/>
      </c>
      <c r="K89" s="16" t="n"/>
      <c r="L89" s="17" t="n"/>
      <c r="M89" s="16" t="n"/>
    </row>
    <row r="90">
      <c r="A90" s="16" t="n"/>
      <c r="B90" s="16" t="n"/>
      <c r="C90" s="10">
        <f>IF($B90="","",IFERROR(VLOOKUP($B90,'Employés'!$A$5:$J$104,2,FALSE),""))</f>
        <v/>
      </c>
      <c r="D90" s="10">
        <f>IF($B90="","",IFERROR(VLOOKUP($B90,'Employés'!$A$5:$J$104,3,FALSE),""))</f>
        <v/>
      </c>
      <c r="E90" s="16" t="n"/>
      <c r="F90" s="17" t="n"/>
      <c r="G90" s="17" t="n"/>
      <c r="H90" s="11">
        <f>IF($A90="","",IF(OR($F90="",$G90=""),"",IFERROR(NETWORKDAYS.INTL($F90,$G90,'Paramètres'!$B$6,'Paramètres'!$K$4:$K$103),0)))</f>
        <v/>
      </c>
      <c r="I90" s="16" t="n"/>
      <c r="J90" s="11">
        <f>IF($A90="","",IF(AND($E90="Vacances",$I90="Approuvée"),$H90,0))</f>
        <v/>
      </c>
      <c r="K90" s="16" t="n"/>
      <c r="L90" s="17" t="n"/>
      <c r="M90" s="16" t="n"/>
    </row>
    <row r="91">
      <c r="A91" s="16" t="n"/>
      <c r="B91" s="16" t="n"/>
      <c r="C91" s="10">
        <f>IF($B91="","",IFERROR(VLOOKUP($B91,'Employés'!$A$5:$J$104,2,FALSE),""))</f>
        <v/>
      </c>
      <c r="D91" s="10">
        <f>IF($B91="","",IFERROR(VLOOKUP($B91,'Employés'!$A$5:$J$104,3,FALSE),""))</f>
        <v/>
      </c>
      <c r="E91" s="16" t="n"/>
      <c r="F91" s="17" t="n"/>
      <c r="G91" s="17" t="n"/>
      <c r="H91" s="11">
        <f>IF($A91="","",IF(OR($F91="",$G91=""),"",IFERROR(NETWORKDAYS.INTL($F91,$G91,'Paramètres'!$B$6,'Paramètres'!$K$4:$K$103),0)))</f>
        <v/>
      </c>
      <c r="I91" s="16" t="n"/>
      <c r="J91" s="11">
        <f>IF($A91="","",IF(AND($E91="Vacances",$I91="Approuvée"),$H91,0))</f>
        <v/>
      </c>
      <c r="K91" s="16" t="n"/>
      <c r="L91" s="17" t="n"/>
      <c r="M91" s="16" t="n"/>
    </row>
    <row r="92">
      <c r="A92" s="16" t="n"/>
      <c r="B92" s="16" t="n"/>
      <c r="C92" s="10">
        <f>IF($B92="","",IFERROR(VLOOKUP($B92,'Employés'!$A$5:$J$104,2,FALSE),""))</f>
        <v/>
      </c>
      <c r="D92" s="10">
        <f>IF($B92="","",IFERROR(VLOOKUP($B92,'Employés'!$A$5:$J$104,3,FALSE),""))</f>
        <v/>
      </c>
      <c r="E92" s="16" t="n"/>
      <c r="F92" s="17" t="n"/>
      <c r="G92" s="17" t="n"/>
      <c r="H92" s="11">
        <f>IF($A92="","",IF(OR($F92="",$G92=""),"",IFERROR(NETWORKDAYS.INTL($F92,$G92,'Paramètres'!$B$6,'Paramètres'!$K$4:$K$103),0)))</f>
        <v/>
      </c>
      <c r="I92" s="16" t="n"/>
      <c r="J92" s="11">
        <f>IF($A92="","",IF(AND($E92="Vacances",$I92="Approuvée"),$H92,0))</f>
        <v/>
      </c>
      <c r="K92" s="16" t="n"/>
      <c r="L92" s="17" t="n"/>
      <c r="M92" s="16" t="n"/>
    </row>
    <row r="93">
      <c r="A93" s="16" t="n"/>
      <c r="B93" s="16" t="n"/>
      <c r="C93" s="10">
        <f>IF($B93="","",IFERROR(VLOOKUP($B93,'Employés'!$A$5:$J$104,2,FALSE),""))</f>
        <v/>
      </c>
      <c r="D93" s="10">
        <f>IF($B93="","",IFERROR(VLOOKUP($B93,'Employés'!$A$5:$J$104,3,FALSE),""))</f>
        <v/>
      </c>
      <c r="E93" s="16" t="n"/>
      <c r="F93" s="17" t="n"/>
      <c r="G93" s="17" t="n"/>
      <c r="H93" s="11">
        <f>IF($A93="","",IF(OR($F93="",$G93=""),"",IFERROR(NETWORKDAYS.INTL($F93,$G93,'Paramètres'!$B$6,'Paramètres'!$K$4:$K$103),0)))</f>
        <v/>
      </c>
      <c r="I93" s="16" t="n"/>
      <c r="J93" s="11">
        <f>IF($A93="","",IF(AND($E93="Vacances",$I93="Approuvée"),$H93,0))</f>
        <v/>
      </c>
      <c r="K93" s="16" t="n"/>
      <c r="L93" s="17" t="n"/>
      <c r="M93" s="16" t="n"/>
    </row>
    <row r="94">
      <c r="A94" s="16" t="n"/>
      <c r="B94" s="16" t="n"/>
      <c r="C94" s="10">
        <f>IF($B94="","",IFERROR(VLOOKUP($B94,'Employés'!$A$5:$J$104,2,FALSE),""))</f>
        <v/>
      </c>
      <c r="D94" s="10">
        <f>IF($B94="","",IFERROR(VLOOKUP($B94,'Employés'!$A$5:$J$104,3,FALSE),""))</f>
        <v/>
      </c>
      <c r="E94" s="16" t="n"/>
      <c r="F94" s="17" t="n"/>
      <c r="G94" s="17" t="n"/>
      <c r="H94" s="11">
        <f>IF($A94="","",IF(OR($F94="",$G94=""),"",IFERROR(NETWORKDAYS.INTL($F94,$G94,'Paramètres'!$B$6,'Paramètres'!$K$4:$K$103),0)))</f>
        <v/>
      </c>
      <c r="I94" s="16" t="n"/>
      <c r="J94" s="11">
        <f>IF($A94="","",IF(AND($E94="Vacances",$I94="Approuvée"),$H94,0))</f>
        <v/>
      </c>
      <c r="K94" s="16" t="n"/>
      <c r="L94" s="17" t="n"/>
      <c r="M94" s="16" t="n"/>
    </row>
    <row r="95">
      <c r="A95" s="16" t="n"/>
      <c r="B95" s="16" t="n"/>
      <c r="C95" s="10">
        <f>IF($B95="","",IFERROR(VLOOKUP($B95,'Employés'!$A$5:$J$104,2,FALSE),""))</f>
        <v/>
      </c>
      <c r="D95" s="10">
        <f>IF($B95="","",IFERROR(VLOOKUP($B95,'Employés'!$A$5:$J$104,3,FALSE),""))</f>
        <v/>
      </c>
      <c r="E95" s="16" t="n"/>
      <c r="F95" s="17" t="n"/>
      <c r="G95" s="17" t="n"/>
      <c r="H95" s="11">
        <f>IF($A95="","",IF(OR($F95="",$G95=""),"",IFERROR(NETWORKDAYS.INTL($F95,$G95,'Paramètres'!$B$6,'Paramètres'!$K$4:$K$103),0)))</f>
        <v/>
      </c>
      <c r="I95" s="16" t="n"/>
      <c r="J95" s="11">
        <f>IF($A95="","",IF(AND($E95="Vacances",$I95="Approuvée"),$H95,0))</f>
        <v/>
      </c>
      <c r="K95" s="16" t="n"/>
      <c r="L95" s="17" t="n"/>
      <c r="M95" s="16" t="n"/>
    </row>
    <row r="96">
      <c r="A96" s="16" t="n"/>
      <c r="B96" s="16" t="n"/>
      <c r="C96" s="10">
        <f>IF($B96="","",IFERROR(VLOOKUP($B96,'Employés'!$A$5:$J$104,2,FALSE),""))</f>
        <v/>
      </c>
      <c r="D96" s="10">
        <f>IF($B96="","",IFERROR(VLOOKUP($B96,'Employés'!$A$5:$J$104,3,FALSE),""))</f>
        <v/>
      </c>
      <c r="E96" s="16" t="n"/>
      <c r="F96" s="17" t="n"/>
      <c r="G96" s="17" t="n"/>
      <c r="H96" s="11">
        <f>IF($A96="","",IF(OR($F96="",$G96=""),"",IFERROR(NETWORKDAYS.INTL($F96,$G96,'Paramètres'!$B$6,'Paramètres'!$K$4:$K$103),0)))</f>
        <v/>
      </c>
      <c r="I96" s="16" t="n"/>
      <c r="J96" s="11">
        <f>IF($A96="","",IF(AND($E96="Vacances",$I96="Approuvée"),$H96,0))</f>
        <v/>
      </c>
      <c r="K96" s="16" t="n"/>
      <c r="L96" s="17" t="n"/>
      <c r="M96" s="16" t="n"/>
    </row>
    <row r="97">
      <c r="A97" s="16" t="n"/>
      <c r="B97" s="16" t="n"/>
      <c r="C97" s="10">
        <f>IF($B97="","",IFERROR(VLOOKUP($B97,'Employés'!$A$5:$J$104,2,FALSE),""))</f>
        <v/>
      </c>
      <c r="D97" s="10">
        <f>IF($B97="","",IFERROR(VLOOKUP($B97,'Employés'!$A$5:$J$104,3,FALSE),""))</f>
        <v/>
      </c>
      <c r="E97" s="16" t="n"/>
      <c r="F97" s="17" t="n"/>
      <c r="G97" s="17" t="n"/>
      <c r="H97" s="11">
        <f>IF($A97="","",IF(OR($F97="",$G97=""),"",IFERROR(NETWORKDAYS.INTL($F97,$G97,'Paramètres'!$B$6,'Paramètres'!$K$4:$K$103),0)))</f>
        <v/>
      </c>
      <c r="I97" s="16" t="n"/>
      <c r="J97" s="11">
        <f>IF($A97="","",IF(AND($E97="Vacances",$I97="Approuvée"),$H97,0))</f>
        <v/>
      </c>
      <c r="K97" s="16" t="n"/>
      <c r="L97" s="17" t="n"/>
      <c r="M97" s="16" t="n"/>
    </row>
    <row r="98">
      <c r="A98" s="16" t="n"/>
      <c r="B98" s="16" t="n"/>
      <c r="C98" s="10">
        <f>IF($B98="","",IFERROR(VLOOKUP($B98,'Employés'!$A$5:$J$104,2,FALSE),""))</f>
        <v/>
      </c>
      <c r="D98" s="10">
        <f>IF($B98="","",IFERROR(VLOOKUP($B98,'Employés'!$A$5:$J$104,3,FALSE),""))</f>
        <v/>
      </c>
      <c r="E98" s="16" t="n"/>
      <c r="F98" s="17" t="n"/>
      <c r="G98" s="17" t="n"/>
      <c r="H98" s="11">
        <f>IF($A98="","",IF(OR($F98="",$G98=""),"",IFERROR(NETWORKDAYS.INTL($F98,$G98,'Paramètres'!$B$6,'Paramètres'!$K$4:$K$103),0)))</f>
        <v/>
      </c>
      <c r="I98" s="16" t="n"/>
      <c r="J98" s="11">
        <f>IF($A98="","",IF(AND($E98="Vacances",$I98="Approuvée"),$H98,0))</f>
        <v/>
      </c>
      <c r="K98" s="16" t="n"/>
      <c r="L98" s="17" t="n"/>
      <c r="M98" s="16" t="n"/>
    </row>
    <row r="99">
      <c r="A99" s="16" t="n"/>
      <c r="B99" s="16" t="n"/>
      <c r="C99" s="10">
        <f>IF($B99="","",IFERROR(VLOOKUP($B99,'Employés'!$A$5:$J$104,2,FALSE),""))</f>
        <v/>
      </c>
      <c r="D99" s="10">
        <f>IF($B99="","",IFERROR(VLOOKUP($B99,'Employés'!$A$5:$J$104,3,FALSE),""))</f>
        <v/>
      </c>
      <c r="E99" s="16" t="n"/>
      <c r="F99" s="17" t="n"/>
      <c r="G99" s="17" t="n"/>
      <c r="H99" s="11">
        <f>IF($A99="","",IF(OR($F99="",$G99=""),"",IFERROR(NETWORKDAYS.INTL($F99,$G99,'Paramètres'!$B$6,'Paramètres'!$K$4:$K$103),0)))</f>
        <v/>
      </c>
      <c r="I99" s="16" t="n"/>
      <c r="J99" s="11">
        <f>IF($A99="","",IF(AND($E99="Vacances",$I99="Approuvée"),$H99,0))</f>
        <v/>
      </c>
      <c r="K99" s="16" t="n"/>
      <c r="L99" s="17" t="n"/>
      <c r="M99" s="16" t="n"/>
    </row>
    <row r="100">
      <c r="A100" s="16" t="n"/>
      <c r="B100" s="16" t="n"/>
      <c r="C100" s="10">
        <f>IF($B100="","",IFERROR(VLOOKUP($B100,'Employés'!$A$5:$J$104,2,FALSE),""))</f>
        <v/>
      </c>
      <c r="D100" s="10">
        <f>IF($B100="","",IFERROR(VLOOKUP($B100,'Employés'!$A$5:$J$104,3,FALSE),""))</f>
        <v/>
      </c>
      <c r="E100" s="16" t="n"/>
      <c r="F100" s="17" t="n"/>
      <c r="G100" s="17" t="n"/>
      <c r="H100" s="11">
        <f>IF($A100="","",IF(OR($F100="",$G100=""),"",IFERROR(NETWORKDAYS.INTL($F100,$G100,'Paramètres'!$B$6,'Paramètres'!$K$4:$K$103),0)))</f>
        <v/>
      </c>
      <c r="I100" s="16" t="n"/>
      <c r="J100" s="11">
        <f>IF($A100="","",IF(AND($E100="Vacances",$I100="Approuvée"),$H100,0))</f>
        <v/>
      </c>
      <c r="K100" s="16" t="n"/>
      <c r="L100" s="17" t="n"/>
      <c r="M100" s="16" t="n"/>
    </row>
    <row r="101">
      <c r="A101" s="16" t="n"/>
      <c r="B101" s="16" t="n"/>
      <c r="C101" s="10">
        <f>IF($B101="","",IFERROR(VLOOKUP($B101,'Employés'!$A$5:$J$104,2,FALSE),""))</f>
        <v/>
      </c>
      <c r="D101" s="10">
        <f>IF($B101="","",IFERROR(VLOOKUP($B101,'Employés'!$A$5:$J$104,3,FALSE),""))</f>
        <v/>
      </c>
      <c r="E101" s="16" t="n"/>
      <c r="F101" s="17" t="n"/>
      <c r="G101" s="17" t="n"/>
      <c r="H101" s="11">
        <f>IF($A101="","",IF(OR($F101="",$G101=""),"",IFERROR(NETWORKDAYS.INTL($F101,$G101,'Paramètres'!$B$6,'Paramètres'!$K$4:$K$103),0)))</f>
        <v/>
      </c>
      <c r="I101" s="16" t="n"/>
      <c r="J101" s="11">
        <f>IF($A101="","",IF(AND($E101="Vacances",$I101="Approuvée"),$H101,0))</f>
        <v/>
      </c>
      <c r="K101" s="16" t="n"/>
      <c r="L101" s="17" t="n"/>
      <c r="M101" s="16" t="n"/>
    </row>
    <row r="102">
      <c r="A102" s="16" t="n"/>
      <c r="B102" s="16" t="n"/>
      <c r="C102" s="10">
        <f>IF($B102="","",IFERROR(VLOOKUP($B102,'Employés'!$A$5:$J$104,2,FALSE),""))</f>
        <v/>
      </c>
      <c r="D102" s="10">
        <f>IF($B102="","",IFERROR(VLOOKUP($B102,'Employés'!$A$5:$J$104,3,FALSE),""))</f>
        <v/>
      </c>
      <c r="E102" s="16" t="n"/>
      <c r="F102" s="17" t="n"/>
      <c r="G102" s="17" t="n"/>
      <c r="H102" s="11">
        <f>IF($A102="","",IF(OR($F102="",$G102=""),"",IFERROR(NETWORKDAYS.INTL($F102,$G102,'Paramètres'!$B$6,'Paramètres'!$K$4:$K$103),0)))</f>
        <v/>
      </c>
      <c r="I102" s="16" t="n"/>
      <c r="J102" s="11">
        <f>IF($A102="","",IF(AND($E102="Vacances",$I102="Approuvée"),$H102,0))</f>
        <v/>
      </c>
      <c r="K102" s="16" t="n"/>
      <c r="L102" s="17" t="n"/>
      <c r="M102" s="16" t="n"/>
    </row>
    <row r="103">
      <c r="A103" s="16" t="n"/>
      <c r="B103" s="16" t="n"/>
      <c r="C103" s="10">
        <f>IF($B103="","",IFERROR(VLOOKUP($B103,'Employés'!$A$5:$J$104,2,FALSE),""))</f>
        <v/>
      </c>
      <c r="D103" s="10">
        <f>IF($B103="","",IFERROR(VLOOKUP($B103,'Employés'!$A$5:$J$104,3,FALSE),""))</f>
        <v/>
      </c>
      <c r="E103" s="16" t="n"/>
      <c r="F103" s="17" t="n"/>
      <c r="G103" s="17" t="n"/>
      <c r="H103" s="11">
        <f>IF($A103="","",IF(OR($F103="",$G103=""),"",IFERROR(NETWORKDAYS.INTL($F103,$G103,'Paramètres'!$B$6,'Paramètres'!$K$4:$K$103),0)))</f>
        <v/>
      </c>
      <c r="I103" s="16" t="n"/>
      <c r="J103" s="11">
        <f>IF($A103="","",IF(AND($E103="Vacances",$I103="Approuvée"),$H103,0))</f>
        <v/>
      </c>
      <c r="K103" s="16" t="n"/>
      <c r="L103" s="17" t="n"/>
      <c r="M103" s="16" t="n"/>
    </row>
    <row r="104">
      <c r="A104" s="16" t="n"/>
      <c r="B104" s="16" t="n"/>
      <c r="C104" s="10">
        <f>IF($B104="","",IFERROR(VLOOKUP($B104,'Employés'!$A$5:$J$104,2,FALSE),""))</f>
        <v/>
      </c>
      <c r="D104" s="10">
        <f>IF($B104="","",IFERROR(VLOOKUP($B104,'Employés'!$A$5:$J$104,3,FALSE),""))</f>
        <v/>
      </c>
      <c r="E104" s="16" t="n"/>
      <c r="F104" s="17" t="n"/>
      <c r="G104" s="17" t="n"/>
      <c r="H104" s="11">
        <f>IF($A104="","",IF(OR($F104="",$G104=""),"",IFERROR(NETWORKDAYS.INTL($F104,$G104,'Paramètres'!$B$6,'Paramètres'!$K$4:$K$103),0)))</f>
        <v/>
      </c>
      <c r="I104" s="16" t="n"/>
      <c r="J104" s="11">
        <f>IF($A104="","",IF(AND($E104="Vacances",$I104="Approuvée"),$H104,0))</f>
        <v/>
      </c>
      <c r="K104" s="16" t="n"/>
      <c r="L104" s="17" t="n"/>
      <c r="M104" s="16" t="n"/>
    </row>
  </sheetData>
  <mergeCells count="1">
    <mergeCell ref="A1:M1"/>
  </mergeCells>
  <conditionalFormatting sqref="A5:A104">
    <cfRule type="expression" priority="1" dxfId="1">
      <formula>AND($A5&lt;&gt;"",COUNTIF($A$5:$A$104,$A5)&gt;1)</formula>
    </cfRule>
  </conditionalFormatting>
  <conditionalFormatting sqref="C5:D104">
    <cfRule type="expression" priority="2" dxfId="2">
      <formula>$B5&lt;&gt;""</formula>
    </cfRule>
  </conditionalFormatting>
  <conditionalFormatting sqref="H5:H104">
    <cfRule type="expression" priority="3" dxfId="2">
      <formula>$A5&lt;&gt;""</formula>
    </cfRule>
    <cfRule type="expression" priority="9" dxfId="3">
      <formula>AND($A5&lt;&gt;"",$H5=0)</formula>
    </cfRule>
  </conditionalFormatting>
  <conditionalFormatting sqref="J5:J104">
    <cfRule type="expression" priority="4" dxfId="2">
      <formula>$A5&lt;&gt;""</formula>
    </cfRule>
  </conditionalFormatting>
  <conditionalFormatting sqref="I5:I104">
    <cfRule type="expression" priority="5" dxfId="3">
      <formula>$I5="En attente"</formula>
    </cfRule>
    <cfRule type="expression" priority="6" dxfId="0">
      <formula>$I5="Approuvée"</formula>
    </cfRule>
    <cfRule type="expression" priority="7" dxfId="1">
      <formula>$I5="Refusée"</formula>
    </cfRule>
    <cfRule type="expression" priority="8" dxfId="6">
      <formula>$I5="Annulée"</formula>
    </cfRule>
  </conditionalFormatting>
  <conditionalFormatting sqref="L5:L104">
    <cfRule type="expression" priority="10" dxfId="1">
      <formula>AND($I5="Approuvée",$L5="")</formula>
    </cfRule>
  </conditionalFormatting>
  <conditionalFormatting sqref="B5:C104">
    <cfRule type="expression" priority="11" dxfId="1">
      <formula>AND($B5&lt;&gt;"",COUNTIF('Employés'!$A$5:$A$104,$B5)=0)</formula>
    </cfRule>
  </conditionalFormatting>
  <dataValidations count="8">
    <dataValidation sqref="A5:A104" showErrorMessage="1" showInputMessage="1" allowBlank="1" errorTitle="No demande requis" error="Saisir un numéro de demande." type="custom" errorStyle="stop">
      <formula1>=A5&lt;&gt;""</formula1>
    </dataValidation>
    <dataValidation sqref="B5:B104" showErrorMessage="1" showInputMessage="1" allowBlank="1" errorTitle="Employé invalide" error="Choisir un numéro d’employé dans la liste." type="list" errorStyle="stop">
      <formula1>='Employés'!$A$5:$A$104</formula1>
    </dataValidation>
    <dataValidation sqref="E5:E104" showErrorMessage="1" showInputMessage="1" allowBlank="1" errorTitle="Type invalide" error="Choisir un type d’absence dans la liste." type="list" errorStyle="stop">
      <formula1>='Paramètres'!$G$4:$G$7</formula1>
    </dataValidation>
    <dataValidation sqref="F5:F104" showErrorMessage="1" showInputMessage="1" allowBlank="1" errorTitle="Date invalide" error="Saisir une date valide." type="date" errorStyle="stop" operator="between">
      <formula1>=DATE(2020,1,1)</formula1>
      <formula2>=DATE(2100,12,31)</formula2>
    </dataValidation>
    <dataValidation sqref="G5:G104" showErrorMessage="1" showInputMessage="1" allowBlank="1" errorTitle="Date invalide" error="Saisir une date valide." type="date" errorStyle="stop" operator="between">
      <formula1>=DATE(2020,1,1)</formula1>
      <formula2>=DATE(2100,12,31)</formula2>
    </dataValidation>
    <dataValidation sqref="G5:G104" showErrorMessage="1" showInputMessage="1" allowBlank="1" errorTitle="Date de fin invalide" error="La date de fin doit être égale ou postérieure à la date de début." type="custom" errorStyle="stop">
      <formula1>=OR(G5="",F5="",G5&gt;=F5)</formula1>
    </dataValidation>
    <dataValidation sqref="I5:I104" showErrorMessage="1" showInputMessage="1" allowBlank="1" errorTitle="Statut invalide" error="Choisir un statut dans la liste." type="list" errorStyle="stop">
      <formula1>='Paramètres'!$E$4:$E$7</formula1>
    </dataValidation>
    <dataValidation sqref="L5:L104" showErrorMessage="1" showInputMessage="1" allowBlank="1" errorTitle="Date invalide" error="Saisir une date valide ou laisser vide." type="date" errorStyle="stop" operator="between">
      <formula1>=DATE(2020,1,1)</formula1>
      <formula2>=DATE(2100,12,31)</formula2>
    </dataValidation>
  </dataValidations>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L103"/>
  <sheetViews>
    <sheetView showGridLines="0" workbookViewId="0">
      <pane ySplit="2" topLeftCell="A3" activePane="bottomLeft" state="frozen"/>
      <selection pane="bottomLeft" activeCell="A1" sqref="A1"/>
    </sheetView>
  </sheetViews>
  <sheetFormatPr baseColWidth="8" defaultRowHeight="15"/>
  <cols>
    <col width="42" customWidth="1" min="1" max="1"/>
    <col width="18" customWidth="1" min="2" max="2"/>
    <col width="34" customWidth="1" min="3" max="3"/>
    <col width="18" customWidth="1" min="5" max="5"/>
    <col width="22" customWidth="1" min="7" max="7"/>
    <col width="26" customWidth="1" min="9" max="9"/>
    <col width="24" customWidth="1" min="11" max="11"/>
    <col width="36" customWidth="1" min="12" max="12"/>
  </cols>
  <sheetData>
    <row r="1" ht="26" customHeight="1">
      <c r="A1" s="1" t="inlineStr">
        <is>
          <t>Paramètres de suivi des vacances</t>
        </is>
      </c>
    </row>
    <row r="2" ht="44" customHeight="1">
      <c r="A2" s="5" t="inlineStr">
        <is>
          <t>Les banques de vacances doivent être établies par l’employeur selon les politiques internes, les contrats de travail et les obligations applicables au Québec. Ce classeur ne remplace pas une validation en paie, auprès de la CNESST, de Revenu Québec ou de l’ARC.</t>
        </is>
      </c>
    </row>
    <row r="3">
      <c r="A3" s="19" t="inlineStr">
        <is>
          <t>Année de suivi</t>
        </is>
      </c>
      <c r="B3" s="20" t="n">
        <v>2026</v>
      </c>
      <c r="C3" s="21" t="inlineStr">
        <is>
          <t>Année administrative de référence</t>
        </is>
      </c>
      <c r="E3" s="9" t="inlineStr">
        <is>
          <t>Statut</t>
        </is>
      </c>
      <c r="G3" s="9" t="inlineStr">
        <is>
          <t>Type d’absence</t>
        </is>
      </c>
      <c r="I3" s="9" t="inlineStr">
        <is>
          <t>Service</t>
        </is>
      </c>
      <c r="K3" s="9" t="inlineStr">
        <is>
          <t>Date fériée ou fermeture</t>
        </is>
      </c>
      <c r="L3" s="9" t="inlineStr">
        <is>
          <t>Description</t>
        </is>
      </c>
    </row>
    <row r="4">
      <c r="A4" s="19" t="inlineStr">
        <is>
          <t>Date de référence du tableau de bord</t>
        </is>
      </c>
      <c r="B4" s="22" t="n">
        <v>46203</v>
      </c>
      <c r="C4" s="21" t="inlineStr">
        <is>
          <t>Date utilisée pour le suivi administratif</t>
        </is>
      </c>
      <c r="E4" s="23" t="inlineStr">
        <is>
          <t>En attente</t>
        </is>
      </c>
      <c r="G4" s="23" t="inlineStr">
        <is>
          <t>Vacances</t>
        </is>
      </c>
      <c r="I4" s="23" t="inlineStr">
        <is>
          <t>Administration</t>
        </is>
      </c>
      <c r="K4" s="24" t="n">
        <v>46023</v>
      </c>
      <c r="L4" s="23" t="inlineStr">
        <is>
          <t>Jour de l’An</t>
        </is>
      </c>
    </row>
    <row r="5">
      <c r="A5" s="19" t="inlineStr">
        <is>
          <t>Jours ouvrables par semaine</t>
        </is>
      </c>
      <c r="B5" s="20" t="n">
        <v>5</v>
      </c>
      <c r="C5" s="21" t="inlineStr">
        <is>
          <t>Paramètre informatif de l’employeur</t>
        </is>
      </c>
      <c r="E5" s="23" t="inlineStr">
        <is>
          <t>Approuvée</t>
        </is>
      </c>
      <c r="G5" s="23" t="inlineStr">
        <is>
          <t>Congé personnel</t>
        </is>
      </c>
      <c r="I5" s="23" t="inlineStr">
        <is>
          <t>Direction</t>
        </is>
      </c>
      <c r="K5" s="24" t="n">
        <v>46115</v>
      </c>
      <c r="L5" s="23" t="inlineStr">
        <is>
          <t>Vendredi saint</t>
        </is>
      </c>
    </row>
    <row r="6">
      <c r="A6" s="19" t="inlineStr">
        <is>
          <t>Code de fin de semaine Excel</t>
        </is>
      </c>
      <c r="B6" s="20" t="n">
        <v>1</v>
      </c>
      <c r="C6" s="21" t="inlineStr">
        <is>
          <t>Code 1 : samedi et dimanche</t>
        </is>
      </c>
      <c r="E6" s="23" t="inlineStr">
        <is>
          <t>Refusée</t>
        </is>
      </c>
      <c r="G6" s="23" t="inlineStr">
        <is>
          <t>Congé sans solde</t>
        </is>
      </c>
      <c r="I6" s="23" t="inlineStr">
        <is>
          <t>Opérations</t>
        </is>
      </c>
      <c r="K6" s="24" t="n">
        <v>46160</v>
      </c>
      <c r="L6" s="23" t="inlineStr">
        <is>
          <t>Journée nationale des patriotes</t>
        </is>
      </c>
    </row>
    <row r="7">
      <c r="A7" s="19" t="inlineStr">
        <is>
          <t>Unité de suivi</t>
        </is>
      </c>
      <c r="B7" s="25" t="inlineStr">
        <is>
          <t>Jours</t>
        </is>
      </c>
      <c r="C7" s="21" t="inlineStr">
        <is>
          <t>Suivi administratif en jours ouvrables</t>
        </is>
      </c>
      <c r="E7" s="23" t="inlineStr">
        <is>
          <t>Annulée</t>
        </is>
      </c>
      <c r="G7" s="23" t="inlineStr">
        <is>
          <t>Autre absence</t>
        </is>
      </c>
      <c r="I7" s="23" t="inlineStr">
        <is>
          <t>Ventes</t>
        </is>
      </c>
      <c r="K7" s="24" t="n">
        <v>46197</v>
      </c>
      <c r="L7" s="23" t="inlineStr">
        <is>
          <t>Fête nationale du Québec</t>
        </is>
      </c>
    </row>
    <row r="8">
      <c r="I8" s="23" t="inlineStr">
        <is>
          <t>Comptabilité</t>
        </is>
      </c>
      <c r="K8" s="24" t="n">
        <v>46204</v>
      </c>
      <c r="L8" s="23" t="inlineStr">
        <is>
          <t>Fête du Canada</t>
        </is>
      </c>
    </row>
    <row r="9">
      <c r="I9" s="23" t="inlineStr">
        <is>
          <t>Service à la clientèle</t>
        </is>
      </c>
      <c r="K9" s="24" t="n">
        <v>46272</v>
      </c>
      <c r="L9" s="23" t="inlineStr">
        <is>
          <t>Fête du Travail</t>
        </is>
      </c>
    </row>
    <row r="10">
      <c r="K10" s="24" t="n">
        <v>46307</v>
      </c>
      <c r="L10" s="23" t="inlineStr">
        <is>
          <t>Action de grâce</t>
        </is>
      </c>
    </row>
    <row r="11">
      <c r="I11" s="9" t="inlineStr">
        <is>
          <t>Statut d’emploi</t>
        </is>
      </c>
      <c r="K11" s="24" t="n">
        <v>46381</v>
      </c>
      <c r="L11" s="23" t="inlineStr">
        <is>
          <t>Noël</t>
        </is>
      </c>
    </row>
    <row r="12">
      <c r="I12" s="23" t="inlineStr">
        <is>
          <t>Actif</t>
        </is>
      </c>
      <c r="K12" s="24" t="n">
        <v>46382</v>
      </c>
      <c r="L12" s="23" t="inlineStr">
        <is>
          <t>Lendemain de Noël</t>
        </is>
      </c>
    </row>
    <row r="13">
      <c r="I13" s="23" t="inlineStr">
        <is>
          <t>En congé</t>
        </is>
      </c>
      <c r="K13" s="24" t="n"/>
      <c r="L13" s="23" t="n"/>
    </row>
    <row r="14">
      <c r="I14" s="23" t="inlineStr">
        <is>
          <t>Terminé</t>
        </is>
      </c>
      <c r="K14" s="24" t="n"/>
      <c r="L14" s="23" t="n"/>
    </row>
    <row r="15">
      <c r="K15" s="24" t="n"/>
      <c r="L15" s="23" t="n"/>
    </row>
    <row r="16">
      <c r="K16" s="24" t="n"/>
      <c r="L16" s="23" t="n"/>
    </row>
    <row r="17">
      <c r="K17" s="24" t="n"/>
      <c r="L17" s="23" t="n"/>
    </row>
    <row r="18">
      <c r="K18" s="24" t="n"/>
      <c r="L18" s="23" t="n"/>
    </row>
    <row r="19">
      <c r="K19" s="24" t="n"/>
      <c r="L19" s="23" t="n"/>
    </row>
    <row r="20">
      <c r="K20" s="24" t="n"/>
      <c r="L20" s="23" t="n"/>
    </row>
    <row r="21">
      <c r="K21" s="24" t="n"/>
      <c r="L21" s="23" t="n"/>
    </row>
    <row r="22">
      <c r="K22" s="24" t="n"/>
      <c r="L22" s="23" t="n"/>
    </row>
    <row r="23">
      <c r="K23" s="24" t="n"/>
      <c r="L23" s="23" t="n"/>
    </row>
    <row r="24">
      <c r="K24" s="24" t="n"/>
      <c r="L24" s="23" t="n"/>
    </row>
    <row r="25">
      <c r="K25" s="24" t="n"/>
      <c r="L25" s="23" t="n"/>
    </row>
    <row r="26">
      <c r="K26" s="24" t="n"/>
      <c r="L26" s="23" t="n"/>
    </row>
    <row r="27">
      <c r="K27" s="24" t="n"/>
      <c r="L27" s="23" t="n"/>
    </row>
    <row r="28">
      <c r="K28" s="24" t="n"/>
      <c r="L28" s="23" t="n"/>
    </row>
    <row r="29">
      <c r="K29" s="24" t="n"/>
      <c r="L29" s="23" t="n"/>
    </row>
    <row r="30">
      <c r="K30" s="24" t="n"/>
      <c r="L30" s="23" t="n"/>
    </row>
    <row r="31">
      <c r="K31" s="24" t="n"/>
      <c r="L31" s="23" t="n"/>
    </row>
    <row r="32">
      <c r="K32" s="24" t="n"/>
      <c r="L32" s="23" t="n"/>
    </row>
    <row r="33">
      <c r="K33" s="24" t="n"/>
      <c r="L33" s="23" t="n"/>
    </row>
    <row r="34">
      <c r="K34" s="24" t="n"/>
      <c r="L34" s="23" t="n"/>
    </row>
    <row r="35">
      <c r="K35" s="24" t="n"/>
      <c r="L35" s="23" t="n"/>
    </row>
    <row r="36">
      <c r="K36" s="24" t="n"/>
      <c r="L36" s="23" t="n"/>
    </row>
    <row r="37">
      <c r="K37" s="24" t="n"/>
      <c r="L37" s="23" t="n"/>
    </row>
    <row r="38">
      <c r="K38" s="24" t="n"/>
      <c r="L38" s="23" t="n"/>
    </row>
    <row r="39">
      <c r="K39" s="24" t="n"/>
      <c r="L39" s="23" t="n"/>
    </row>
    <row r="40">
      <c r="K40" s="24" t="n"/>
      <c r="L40" s="23" t="n"/>
    </row>
    <row r="41">
      <c r="K41" s="24" t="n"/>
      <c r="L41" s="23" t="n"/>
    </row>
    <row r="42">
      <c r="K42" s="24" t="n"/>
      <c r="L42" s="23" t="n"/>
    </row>
    <row r="43">
      <c r="K43" s="24" t="n"/>
      <c r="L43" s="23" t="n"/>
    </row>
    <row r="44">
      <c r="K44" s="24" t="n"/>
      <c r="L44" s="23" t="n"/>
    </row>
    <row r="45">
      <c r="K45" s="24" t="n"/>
      <c r="L45" s="23" t="n"/>
    </row>
    <row r="46">
      <c r="K46" s="24" t="n"/>
      <c r="L46" s="23" t="n"/>
    </row>
    <row r="47">
      <c r="K47" s="24" t="n"/>
      <c r="L47" s="23" t="n"/>
    </row>
    <row r="48">
      <c r="K48" s="24" t="n"/>
      <c r="L48" s="23" t="n"/>
    </row>
    <row r="49">
      <c r="K49" s="24" t="n"/>
      <c r="L49" s="23" t="n"/>
    </row>
    <row r="50">
      <c r="K50" s="24" t="n"/>
      <c r="L50" s="23" t="n"/>
    </row>
    <row r="51">
      <c r="K51" s="24" t="n"/>
      <c r="L51" s="23" t="n"/>
    </row>
    <row r="52">
      <c r="K52" s="24" t="n"/>
      <c r="L52" s="23" t="n"/>
    </row>
    <row r="53">
      <c r="K53" s="24" t="n"/>
      <c r="L53" s="23" t="n"/>
    </row>
    <row r="54">
      <c r="K54" s="24" t="n"/>
      <c r="L54" s="23" t="n"/>
    </row>
    <row r="55">
      <c r="K55" s="24" t="n"/>
      <c r="L55" s="23" t="n"/>
    </row>
    <row r="56">
      <c r="K56" s="24" t="n"/>
      <c r="L56" s="23" t="n"/>
    </row>
    <row r="57">
      <c r="K57" s="24" t="n"/>
      <c r="L57" s="23" t="n"/>
    </row>
    <row r="58">
      <c r="K58" s="24" t="n"/>
      <c r="L58" s="23" t="n"/>
    </row>
    <row r="59">
      <c r="K59" s="24" t="n"/>
      <c r="L59" s="23" t="n"/>
    </row>
    <row r="60">
      <c r="K60" s="24" t="n"/>
      <c r="L60" s="23" t="n"/>
    </row>
    <row r="61">
      <c r="K61" s="24" t="n"/>
      <c r="L61" s="23" t="n"/>
    </row>
    <row r="62">
      <c r="K62" s="24" t="n"/>
      <c r="L62" s="23" t="n"/>
    </row>
    <row r="63">
      <c r="K63" s="24" t="n"/>
      <c r="L63" s="23" t="n"/>
    </row>
    <row r="64">
      <c r="K64" s="24" t="n"/>
      <c r="L64" s="23" t="n"/>
    </row>
    <row r="65">
      <c r="K65" s="24" t="n"/>
      <c r="L65" s="23" t="n"/>
    </row>
    <row r="66">
      <c r="K66" s="24" t="n"/>
      <c r="L66" s="23" t="n"/>
    </row>
    <row r="67">
      <c r="K67" s="24" t="n"/>
      <c r="L67" s="23" t="n"/>
    </row>
    <row r="68">
      <c r="K68" s="24" t="n"/>
      <c r="L68" s="23" t="n"/>
    </row>
    <row r="69">
      <c r="K69" s="24" t="n"/>
      <c r="L69" s="23" t="n"/>
    </row>
    <row r="70">
      <c r="K70" s="24" t="n"/>
      <c r="L70" s="23" t="n"/>
    </row>
    <row r="71">
      <c r="K71" s="24" t="n"/>
      <c r="L71" s="23" t="n"/>
    </row>
    <row r="72">
      <c r="K72" s="24" t="n"/>
      <c r="L72" s="23" t="n"/>
    </row>
    <row r="73">
      <c r="K73" s="24" t="n"/>
      <c r="L73" s="23" t="n"/>
    </row>
    <row r="74">
      <c r="K74" s="24" t="n"/>
      <c r="L74" s="23" t="n"/>
    </row>
    <row r="75">
      <c r="K75" s="24" t="n"/>
      <c r="L75" s="23" t="n"/>
    </row>
    <row r="76">
      <c r="K76" s="24" t="n"/>
      <c r="L76" s="23" t="n"/>
    </row>
    <row r="77">
      <c r="K77" s="24" t="n"/>
      <c r="L77" s="23" t="n"/>
    </row>
    <row r="78">
      <c r="K78" s="24" t="n"/>
      <c r="L78" s="23" t="n"/>
    </row>
    <row r="79">
      <c r="K79" s="24" t="n"/>
      <c r="L79" s="23" t="n"/>
    </row>
    <row r="80">
      <c r="K80" s="24" t="n"/>
      <c r="L80" s="23" t="n"/>
    </row>
    <row r="81">
      <c r="K81" s="24" t="n"/>
      <c r="L81" s="23" t="n"/>
    </row>
    <row r="82">
      <c r="K82" s="24" t="n"/>
      <c r="L82" s="23" t="n"/>
    </row>
    <row r="83">
      <c r="K83" s="24" t="n"/>
      <c r="L83" s="23" t="n"/>
    </row>
    <row r="84">
      <c r="K84" s="24" t="n"/>
      <c r="L84" s="23" t="n"/>
    </row>
    <row r="85">
      <c r="K85" s="24" t="n"/>
      <c r="L85" s="23" t="n"/>
    </row>
    <row r="86">
      <c r="K86" s="24" t="n"/>
      <c r="L86" s="23" t="n"/>
    </row>
    <row r="87">
      <c r="K87" s="24" t="n"/>
      <c r="L87" s="23" t="n"/>
    </row>
    <row r="88">
      <c r="K88" s="24" t="n"/>
      <c r="L88" s="23" t="n"/>
    </row>
    <row r="89">
      <c r="K89" s="24" t="n"/>
      <c r="L89" s="23" t="n"/>
    </row>
    <row r="90">
      <c r="K90" s="24" t="n"/>
      <c r="L90" s="23" t="n"/>
    </row>
    <row r="91">
      <c r="K91" s="24" t="n"/>
      <c r="L91" s="23" t="n"/>
    </row>
    <row r="92">
      <c r="K92" s="24" t="n"/>
      <c r="L92" s="23" t="n"/>
    </row>
    <row r="93">
      <c r="K93" s="24" t="n"/>
      <c r="L93" s="23" t="n"/>
    </row>
    <row r="94">
      <c r="K94" s="24" t="n"/>
      <c r="L94" s="23" t="n"/>
    </row>
    <row r="95">
      <c r="K95" s="24" t="n"/>
      <c r="L95" s="23" t="n"/>
    </row>
    <row r="96">
      <c r="K96" s="24" t="n"/>
      <c r="L96" s="23" t="n"/>
    </row>
    <row r="97">
      <c r="K97" s="24" t="n"/>
      <c r="L97" s="23" t="n"/>
    </row>
    <row r="98">
      <c r="K98" s="24" t="n"/>
      <c r="L98" s="23" t="n"/>
    </row>
    <row r="99">
      <c r="K99" s="24" t="n"/>
      <c r="L99" s="23" t="n"/>
    </row>
    <row r="100">
      <c r="K100" s="24" t="n"/>
      <c r="L100" s="23" t="n"/>
    </row>
    <row r="101">
      <c r="K101" s="24" t="n"/>
      <c r="L101" s="23" t="n"/>
    </row>
    <row r="102">
      <c r="K102" s="24" t="n"/>
      <c r="L102" s="23" t="n"/>
    </row>
    <row r="103">
      <c r="K103" s="24" t="n"/>
      <c r="L103" s="23" t="n"/>
    </row>
  </sheetData>
  <mergeCells count="1">
    <mergeCell ref="A1:L1"/>
  </mergeCells>
  <dataValidations count="5">
    <dataValidation sqref="B3" showErrorMessage="1" showInputMessage="1" allowBlank="1" errorTitle="Année invalide" error="Saisir une année entière entre 2020 et 2100." type="whole" errorStyle="stop" operator="between">
      <formula1>2020</formula1>
      <formula2>2100</formula2>
    </dataValidation>
    <dataValidation sqref="B4" showErrorMessage="1" showInputMessage="1" allowBlank="1" errorTitle="Date invalide" error="Saisir une date valide." type="date" errorStyle="stop" operator="between">
      <formula1>=DATE(2020,1,1)</formula1>
      <formula2>=DATE(2100,12,31)</formula2>
    </dataValidation>
    <dataValidation sqref="B5" showErrorMessage="1" showInputMessage="1" allowBlank="1" errorTitle="Valeur invalide" error="Saisir un nombre entier entre 1 et 7." type="whole" errorStyle="stop" operator="between">
      <formula1>1</formula1>
      <formula2>7</formula2>
    </dataValidation>
    <dataValidation sqref="B6" showErrorMessage="1" showInputMessage="1" allowBlank="1" errorTitle="Valeur invalide" error="Saisir un code entier entre 1 et 17." type="whole" errorStyle="stop" operator="between">
      <formula1>1</formula1>
      <formula2>17</formula2>
    </dataValidation>
    <dataValidation sqref="K4:K103" showErrorMessage="1" showInputMessage="1" allowBlank="1" errorTitle="Date invalide" error="Saisir une date valide." type="date" errorStyle="stop" operator="between">
      <formula1>=DATE(2020,1,1)</formula1>
      <formula2>=DATE(2100,12,31)</formula2>
    </dataValidation>
  </dataValidations>
  <pageMargins left="0.75" right="0.75" top="1" bottom="1" header="0.5" footer="0.5"/>
  <tableParts count="5">
    <tablePart xmlns:r="http://schemas.openxmlformats.org/officeDocument/2006/relationships" r:id="rId1"/>
    <tablePart xmlns:r="http://schemas.openxmlformats.org/officeDocument/2006/relationships" r:id="rId2"/>
    <tablePart xmlns:r="http://schemas.openxmlformats.org/officeDocument/2006/relationships" r:id="rId3"/>
    <tablePart xmlns:r="http://schemas.openxmlformats.org/officeDocument/2006/relationships" r:id="rId4"/>
    <tablePart xmlns:r="http://schemas.openxmlformats.org/officeDocument/2006/relationships" r:id="rId5"/>
  </tableParts>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2026-08-27T00:09:32Z</dcterms:created>
  <dcterms:modified xmlns:dcterms="http://purl.org/dc/terms/" xmlns:xsi="http://www.w3.org/2001/XMLSchema-instance" xsi:type="dcterms:W3CDTF">2026-08-27T00:09:32Z</dcterms:modified>
</cp:coreProperties>
</file>