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Suivi formations" sheetId="2" state="visible" r:id="rId2"/>
    <sheet xmlns:r="http://schemas.openxmlformats.org/officeDocument/2006/relationships" name="Employés" sheetId="3" state="visible" r:id="rId3"/>
    <sheet xmlns:r="http://schemas.openxmlformats.org/officeDocument/2006/relationships" name="Paramètres" sheetId="4" state="visible" r:id="rId4"/>
  </sheets>
  <definedNames>
    <definedName name="_xlnm._FilterDatabase" localSheetId="1" hidden="1">'Suivi formations'!$A$5:$V$105</definedName>
    <definedName name="_xlnm._FilterDatabase" localSheetId="2" hidden="1">'Employés'!$A$4:$J$104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#,##0.00 [$CAD-1009]"/>
    <numFmt numFmtId="166" formatCode="yyyy-mm-dd"/>
  </numFmts>
  <fonts count="9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1F1F1F"/>
      <sz val="10"/>
    </font>
    <font>
      <name val="Aptos"/>
      <b val="1"/>
      <color rgb="00FFFFFF"/>
      <sz val="11"/>
    </font>
    <font>
      <name val="Aptos"/>
      <color rgb="001F1F1F"/>
      <sz val="10"/>
    </font>
    <font>
      <name val="Aptos"/>
      <b val="1"/>
      <color rgb="007F6000"/>
      <sz val="10"/>
    </font>
    <font>
      <name val="Aptos"/>
      <b val="1"/>
      <color rgb="00FFFFFF"/>
      <sz val="12"/>
    </font>
    <font>
      <name val="Aptos"/>
      <b val="1"/>
      <color rgb="00004B87"/>
      <sz val="11"/>
    </font>
    <font>
      <name val="Aptos"/>
      <b val="1"/>
      <color rgb="00004B87"/>
      <sz val="16"/>
    </font>
  </fonts>
  <fills count="8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2D6A9F"/>
      </patternFill>
    </fill>
    <fill>
      <patternFill patternType="solid">
        <fgColor rgb="00FFF4D6"/>
      </patternFill>
    </fill>
    <fill>
      <patternFill patternType="solid">
        <fgColor rgb="00E8EEF3"/>
      </patternFill>
    </fill>
    <fill>
      <patternFill patternType="solid">
        <fgColor rgb="00F2F7FB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0" fillId="0" borderId="1" pivotButton="0" quotePrefix="0" xfId="0"/>
    <xf numFmtId="1" fontId="8" fillId="5" borderId="1" applyAlignment="1" pivotButton="0" quotePrefix="0" xfId="0">
      <alignment horizontal="center" vertical="center"/>
    </xf>
    <xf numFmtId="164" fontId="8" fillId="5" borderId="1" applyAlignment="1" pivotButton="0" quotePrefix="0" xfId="0">
      <alignment horizontal="center" vertical="center"/>
    </xf>
    <xf numFmtId="165" fontId="8" fillId="5" borderId="1" applyAlignment="1" pivotButton="0" quotePrefix="0" xfId="0">
      <alignment horizontal="center" vertical="center"/>
    </xf>
    <xf numFmtId="0" fontId="6" fillId="2" borderId="0" applyAlignment="1" pivotButton="0" quotePrefix="0" xfId="0">
      <alignment horizontal="left" vertical="center"/>
    </xf>
    <xf numFmtId="0" fontId="4" fillId="6" borderId="1" pivotButton="0" quotePrefix="0" xfId="0"/>
    <xf numFmtId="164" fontId="4" fillId="6" borderId="1" pivotButton="0" quotePrefix="0" xfId="0"/>
    <xf numFmtId="165" fontId="4" fillId="6" borderId="1" pivotButton="0" quotePrefix="0" xfId="0"/>
    <xf numFmtId="0" fontId="2" fillId="4" borderId="1" applyAlignment="1" pivotButton="0" quotePrefix="0" xfId="0">
      <alignment horizontal="left" vertical="center" wrapText="1"/>
    </xf>
    <xf numFmtId="0" fontId="4" fillId="7" borderId="1" pivotButton="0" quotePrefix="0" xfId="0"/>
    <xf numFmtId="164" fontId="4" fillId="7" borderId="1" pivotButton="0" quotePrefix="0" xfId="0"/>
    <xf numFmtId="165" fontId="4" fillId="7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5" fillId="4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left" vertical="center" wrapText="1"/>
    </xf>
    <xf numFmtId="165" fontId="4" fillId="5" borderId="1" pivotButton="0" quotePrefix="0" xfId="0"/>
    <xf numFmtId="0" fontId="4" fillId="5" borderId="1" pivotButton="0" quotePrefix="0" xfId="0"/>
    <xf numFmtId="0" fontId="2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64" fontId="8" fillId="5" borderId="1" applyAlignment="1" pivotButton="0" quotePrefix="0" xfId="0">
      <alignment horizontal="center" vertical="center"/>
    </xf>
    <xf numFmtId="165" fontId="8" fillId="5" borderId="1" applyAlignment="1" pivotButton="0" quotePrefix="0" xfId="0">
      <alignment horizontal="center" vertical="center"/>
    </xf>
    <xf numFmtId="164" fontId="4" fillId="6" borderId="1" pivotButton="0" quotePrefix="0" xfId="0"/>
    <xf numFmtId="165" fontId="4" fillId="6" borderId="1" pivotButton="0" quotePrefix="0" xfId="0"/>
    <xf numFmtId="164" fontId="4" fillId="7" borderId="1" pivotButton="0" quotePrefix="0" xfId="0"/>
    <xf numFmtId="165" fontId="4" fillId="7" borderId="1" pivotButton="0" quotePrefix="0" xfId="0"/>
    <xf numFmtId="166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  <xf numFmtId="165" fontId="4" fillId="5" borderId="1" pivotButton="0" quotePrefix="0" xfId="0"/>
  </cellXfs>
  <cellStyles count="1">
    <cellStyle name="Normal" xfId="0" builtinId="0" hidden="0"/>
  </cellStyles>
  <dxfs count="6">
    <dxf>
      <font>
        <name val="Aptos"/>
        <b val="1"/>
        <color rgb="00C73939"/>
        <sz val="10"/>
      </font>
      <fill>
        <patternFill patternType="solid">
          <fgColor rgb="00F4CCCC"/>
        </patternFill>
      </fill>
    </dxf>
    <dxf>
      <font>
        <name val="Aptos"/>
        <b val="1"/>
        <color rgb="00147D64"/>
        <sz val="10"/>
      </font>
      <fill>
        <patternFill patternType="solid">
          <fgColor rgb="00D9EAD3"/>
        </patternFill>
      </fill>
    </dxf>
    <dxf>
      <font>
        <name val="Aptos"/>
        <b val="1"/>
        <color rgb="00B45F06"/>
        <sz val="10"/>
      </font>
      <fill>
        <patternFill patternType="solid">
          <fgColor rgb="00FCE5CD"/>
        </patternFill>
      </fill>
    </dxf>
    <dxf>
      <font>
        <name val="Aptos"/>
        <b val="1"/>
        <color rgb="007F6000"/>
        <sz val="10"/>
      </font>
      <fill>
        <patternFill patternType="solid">
          <fgColor rgb="00FFF4D6"/>
        </patternFill>
      </fill>
    </dxf>
    <dxf>
      <font>
        <name val="Aptos"/>
        <b val="1"/>
        <color rgb="00666666"/>
        <sz val="10"/>
      </font>
      <fill>
        <patternFill patternType="solid">
          <fgColor rgb="00D9E1F2"/>
        </patternFill>
      </fill>
    </dxf>
    <dxf>
      <fill>
        <patternFill patternType="solid">
          <fgColor rgb="00FFF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Heures de formation complétées par service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bord'!C14</f>
            </strRef>
          </tx>
          <spPr>
            <a:solidFill xmlns:a="http://schemas.openxmlformats.org/drawingml/2006/main">
              <a:srgbClr val="2D6A9F"/>
            </a:solidFill>
            <a:ln xmlns:a="http://schemas.openxmlformats.org/drawingml/2006/main">
              <a:prstDash val="solid"/>
            </a:ln>
          </spPr>
          <cat>
            <numRef>
              <f>'Tableau de bord'!$A$15:$A$20</f>
            </numRef>
          </cat>
          <val>
            <numRef>
              <f>'Tableau de bord'!$C$15:$C$20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Services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Heures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17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SuiviFormations" displayName="tblSuiviFormations" ref="A5:V105" headerRowCount="1">
  <autoFilter ref="A5:V105"/>
  <tableColumns count="22">
    <tableColumn id="1" name="ID formation"/>
    <tableColumn id="2" name="No employé"/>
    <tableColumn id="3" name="Employé"/>
    <tableColumn id="4" name="Service"/>
    <tableColumn id="5" name="Titre de la formation"/>
    <tableColumn id="6" name="Type de formation"/>
    <tableColumn id="7" name="Fournisseur ou formateur"/>
    <tableColumn id="8" name="Mode"/>
    <tableColumn id="9" name="Statut"/>
    <tableColumn id="10" name="Date prévue"/>
    <tableColumn id="11" name="Date de complétion"/>
    <tableColumn id="12" name="Durée (heures)"/>
    <tableColumn id="13" name="Coût avant taxes"/>
    <tableColumn id="14" name="Taxes applicables"/>
    <tableColumn id="15" name="Coût total"/>
    <tableColumn id="16" name="Certificat requis"/>
    <tableColumn id="17" name="Certificat obtenu"/>
    <tableColumn id="18" name="Date d’expiration"/>
    <tableColumn id="19" name="Jours avant expiration"/>
    <tableColumn id="20" name="État de conformité"/>
    <tableColumn id="21" name="Lien ou emplacement du certificat"/>
    <tableColumn id="22" name="Commentair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Employes" displayName="tblEmployes" ref="A4:J104" headerRowCount="1">
  <autoFilter ref="A4:J104"/>
  <tableColumns count="10">
    <tableColumn id="1" name="No employé"/>
    <tableColumn id="2" name="Prénom"/>
    <tableColumn id="3" name="Nom"/>
    <tableColumn id="4" name="Nom complet"/>
    <tableColumn id="5" name="Service"/>
    <tableColumn id="6" name="Poste"/>
    <tableColumn id="7" name="Date d’embauche"/>
    <tableColumn id="8" name="Statut d’emploi"/>
    <tableColumn id="9" name="Actif"/>
    <tableColumn id="10" name="Courriel professionne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19" customWidth="1" min="3" max="3"/>
    <col width="18" customWidth="1" min="4" max="4"/>
    <col width="15" customWidth="1" min="5" max="5"/>
    <col width="15" customWidth="1" min="6" max="6"/>
    <col width="18" customWidth="1" min="7" max="7"/>
    <col width="24" customWidth="1" min="8" max="8"/>
    <col width="37" customWidth="1" min="9" max="9"/>
    <col width="23" customWidth="1" min="10" max="10"/>
    <col width="18" customWidth="1" min="11" max="11"/>
    <col width="22" customWidth="1" min="12" max="12"/>
  </cols>
  <sheetData>
    <row r="1" ht="26" customHeight="1">
      <c r="A1" s="1" t="inlineStr">
        <is>
          <t>Tableau de bord — Suivi des formations</t>
        </is>
      </c>
    </row>
    <row r="2">
      <c r="A2" s="2">
        <f>"Période de suivi : "&amp;'Paramètres'!$B$6</f>
        <v/>
      </c>
    </row>
    <row r="3"/>
    <row r="4">
      <c r="A4" s="3" t="inlineStr">
        <is>
          <t>Formations inscrites</t>
        </is>
      </c>
      <c r="B4" s="4" t="n"/>
      <c r="C4" s="3" t="inlineStr">
        <is>
          <t>Formations complétées</t>
        </is>
      </c>
      <c r="D4" s="4" t="n"/>
      <c r="E4" s="3" t="inlineStr">
        <is>
          <t>Heures complétées</t>
        </is>
      </c>
      <c r="F4" s="4" t="n"/>
    </row>
    <row r="5">
      <c r="A5" s="5">
        <f>IFERROR(COUNTA('Suivi formations'!$A$6:$A$105),0)</f>
        <v/>
      </c>
      <c r="B5" s="4" t="n"/>
      <c r="C5" s="5">
        <f>IFERROR(COUNTIF('Suivi formations'!$I$6:$I$105,"Complétée"),0)</f>
        <v/>
      </c>
      <c r="D5" s="4" t="n"/>
      <c r="E5" s="31">
        <f>IFERROR(SUMIFS('Suivi formations'!$L$6:$L$105,'Suivi formations'!$I$6:$I$105,"Complétée"),0)</f>
        <v/>
      </c>
      <c r="F5" s="4" t="n"/>
    </row>
    <row r="6">
      <c r="A6" s="4" t="n"/>
      <c r="B6" s="4" t="n"/>
      <c r="C6" s="4" t="n"/>
      <c r="D6" s="4" t="n"/>
      <c r="E6" s="4" t="n"/>
      <c r="F6" s="4" t="n"/>
    </row>
    <row r="7"/>
    <row r="8">
      <c r="A8" s="3" t="inlineStr">
        <is>
          <t>Coût total des formations</t>
        </is>
      </c>
      <c r="B8" s="4" t="n"/>
      <c r="C8" s="3" t="inlineStr">
        <is>
          <t>Budget restant</t>
        </is>
      </c>
      <c r="D8" s="4" t="n"/>
      <c r="E8" s="3" t="inlineStr">
        <is>
          <t>Alertes de conformité</t>
        </is>
      </c>
      <c r="F8" s="4" t="n"/>
    </row>
    <row r="9">
      <c r="A9" s="32">
        <f>IFERROR(SUM('Suivi formations'!$O$6:$O$105),0)</f>
        <v/>
      </c>
      <c r="B9" s="4" t="n"/>
      <c r="C9" s="32">
        <f>IFERROR('Paramètres'!$B$7-SUM('Suivi formations'!$O$6:$O$105),0)</f>
        <v/>
      </c>
      <c r="D9" s="4" t="n"/>
      <c r="E9" s="5">
        <f>IFERROR(COUNTIF('Suivi formations'!$T$6:$T$105,"Expirée")+COUNTIF('Suivi formations'!$T$6:$T$105,"Échéance prochaine")+COUNTIF('Suivi formations'!$T$6:$T$105,"Certificat manquant"),0)</f>
        <v/>
      </c>
      <c r="F9" s="4" t="n"/>
    </row>
    <row r="10">
      <c r="A10" s="4">
        <f>""</f>
        <v/>
      </c>
      <c r="B10" s="4" t="n"/>
      <c r="C10" s="4" t="n"/>
      <c r="D10" s="4" t="n"/>
      <c r="E10" s="4" t="n"/>
      <c r="F10" s="4" t="n"/>
    </row>
    <row r="11">
      <c r="A11">
        <f>""</f>
        <v/>
      </c>
    </row>
    <row r="12">
      <c r="A12">
        <f>""</f>
        <v/>
      </c>
    </row>
    <row r="13">
      <c r="A13" s="8" t="inlineStr">
        <is>
          <t>Sommaire par service</t>
        </is>
      </c>
      <c r="G13" s="8" t="inlineStr">
        <is>
          <t>Formations nécessitant une attention</t>
        </is>
      </c>
    </row>
    <row r="14">
      <c r="A14" s="3" t="inlineStr">
        <is>
          <t>Service</t>
        </is>
      </c>
      <c r="B14" s="3" t="inlineStr">
        <is>
          <t>Formations complétées</t>
        </is>
      </c>
      <c r="C14" s="3" t="inlineStr">
        <is>
          <t>Heures complétées</t>
        </is>
      </c>
      <c r="D14" s="3" t="inlineStr">
        <is>
          <t>Coût total</t>
        </is>
      </c>
      <c r="E14" s="3" t="inlineStr">
        <is>
          <t>Alertes</t>
        </is>
      </c>
      <c r="G14" s="3" t="inlineStr">
        <is>
          <t>ID formation</t>
        </is>
      </c>
      <c r="H14" s="3" t="inlineStr">
        <is>
          <t>Employé</t>
        </is>
      </c>
      <c r="I14" s="3" t="inlineStr">
        <is>
          <t>Titre de la formation</t>
        </is>
      </c>
      <c r="J14" s="3" t="inlineStr">
        <is>
          <t>État de conformité</t>
        </is>
      </c>
      <c r="K14" s="3" t="inlineStr">
        <is>
          <t>Date d’expiration</t>
        </is>
      </c>
      <c r="L14" s="3" t="inlineStr">
        <is>
          <t>Jours avant expiration</t>
        </is>
      </c>
    </row>
    <row r="15">
      <c r="A15" s="9" t="inlineStr">
        <is>
          <t>Administration</t>
        </is>
      </c>
      <c r="B15" s="9">
        <f>IFERROR(COUNTIFS('Suivi formations'!$D$6:$D$105,A15,'Suivi formations'!$I$6:$I$105,"Complétée"),0)</f>
        <v/>
      </c>
      <c r="C15" s="33">
        <f>IFERROR(SUMIFS('Suivi formations'!$L$6:$L$105,'Suivi formations'!$D$6:$D$105,A15,'Suivi formations'!$I$6:$I$105,"Complétée"),0)</f>
        <v/>
      </c>
      <c r="D15" s="34">
        <f>IFERROR(SUMIFS('Suivi formations'!$O$6:$O$105,'Suivi formations'!$D$6:$D$105,A15),0)</f>
        <v/>
      </c>
      <c r="E15" s="9">
        <f>IFERROR(COUNTIFS('Suivi formations'!$D$6:$D$105,A15,'Suivi formations'!$T$6:$T$105,"Expirée")+COUNTIFS('Suivi formations'!$D$6:$D$105,A15,'Suivi formations'!$T$6:$T$105,"Échéance prochaine")+COUNTIFS('Suivi formations'!$D$6:$D$105,A15,'Suivi formations'!$T$6:$T$105,"Certificat manquant"),0)</f>
        <v/>
      </c>
      <c r="G15" s="12" t="inlineStr">
        <is>
          <t>Consulter les lignes dont l’état de conformité est « Expirée », « Échéance prochaine » ou « Certificat manquant » dans la feuille Suivi formations.</t>
        </is>
      </c>
      <c r="H15" s="4" t="n"/>
      <c r="I15" s="4" t="n"/>
      <c r="J15" s="4" t="n"/>
      <c r="K15" s="4" t="n"/>
      <c r="L15" s="4" t="n"/>
    </row>
    <row r="16">
      <c r="A16" s="13" t="inlineStr">
        <is>
          <t>Opérations</t>
        </is>
      </c>
      <c r="B16" s="13">
        <f>IFERROR(COUNTIFS('Suivi formations'!$D$6:$D$105,A16,'Suivi formations'!$I$6:$I$105,"Complétée"),0)</f>
        <v/>
      </c>
      <c r="C16" s="35">
        <f>IFERROR(SUMIFS('Suivi formations'!$L$6:$L$105,'Suivi formations'!$D$6:$D$105,A16,'Suivi formations'!$I$6:$I$105,"Complétée"),0)</f>
        <v/>
      </c>
      <c r="D16" s="36">
        <f>IFERROR(SUMIFS('Suivi formations'!$O$6:$O$105,'Suivi formations'!$D$6:$D$105,A16),0)</f>
        <v/>
      </c>
      <c r="E16" s="13">
        <f>IFERROR(COUNTIFS('Suivi formations'!$D$6:$D$105,A16,'Suivi formations'!$T$6:$T$105,"Expirée")+COUNTIFS('Suivi formations'!$D$6:$D$105,A16,'Suivi formations'!$T$6:$T$105,"Échéance prochaine")+COUNTIFS('Suivi formations'!$D$6:$D$105,A16,'Suivi formations'!$T$6:$T$105,"Certificat manquant"),0)</f>
        <v/>
      </c>
      <c r="G16" s="4" t="n"/>
      <c r="H16" s="4" t="n"/>
      <c r="I16" s="4" t="n"/>
      <c r="J16" s="4" t="n"/>
      <c r="K16" s="4" t="n"/>
      <c r="L16" s="4" t="n"/>
    </row>
    <row r="17">
      <c r="A17" s="9" t="inlineStr">
        <is>
          <t>Ventes</t>
        </is>
      </c>
      <c r="B17" s="9">
        <f>IFERROR(COUNTIFS('Suivi formations'!$D$6:$D$105,A17,'Suivi formations'!$I$6:$I$105,"Complétée"),0)</f>
        <v/>
      </c>
      <c r="C17" s="33">
        <f>IFERROR(SUMIFS('Suivi formations'!$L$6:$L$105,'Suivi formations'!$D$6:$D$105,A17,'Suivi formations'!$I$6:$I$105,"Complétée"),0)</f>
        <v/>
      </c>
      <c r="D17" s="34">
        <f>IFERROR(SUMIFS('Suivi formations'!$O$6:$O$105,'Suivi formations'!$D$6:$D$105,A17),0)</f>
        <v/>
      </c>
      <c r="E17" s="9">
        <f>IFERROR(COUNTIFS('Suivi formations'!$D$6:$D$105,A17,'Suivi formations'!$T$6:$T$105,"Expirée")+COUNTIFS('Suivi formations'!$D$6:$D$105,A17,'Suivi formations'!$T$6:$T$105,"Échéance prochaine")+COUNTIFS('Suivi formations'!$D$6:$D$105,A17,'Suivi formations'!$T$6:$T$105,"Certificat manquant"),0)</f>
        <v/>
      </c>
    </row>
    <row r="18">
      <c r="A18" s="13" t="inlineStr">
        <is>
          <t>Comptabilité</t>
        </is>
      </c>
      <c r="B18" s="13">
        <f>IFERROR(COUNTIFS('Suivi formations'!$D$6:$D$105,A18,'Suivi formations'!$I$6:$I$105,"Complétée"),0)</f>
        <v/>
      </c>
      <c r="C18" s="35">
        <f>IFERROR(SUMIFS('Suivi formations'!$L$6:$L$105,'Suivi formations'!$D$6:$D$105,A18,'Suivi formations'!$I$6:$I$105,"Complétée"),0)</f>
        <v/>
      </c>
      <c r="D18" s="36">
        <f>IFERROR(SUMIFS('Suivi formations'!$O$6:$O$105,'Suivi formations'!$D$6:$D$105,A18),0)</f>
        <v/>
      </c>
      <c r="E18" s="13">
        <f>IFERROR(COUNTIFS('Suivi formations'!$D$6:$D$105,A18,'Suivi formations'!$T$6:$T$105,"Expirée")+COUNTIFS('Suivi formations'!$D$6:$D$105,A18,'Suivi formations'!$T$6:$T$105,"Échéance prochaine")+COUNTIFS('Suivi formations'!$D$6:$D$105,A18,'Suivi formations'!$T$6:$T$105,"Certificat manquant"),0)</f>
        <v/>
      </c>
    </row>
    <row r="19">
      <c r="A19" s="9" t="inlineStr">
        <is>
          <t>Direction</t>
        </is>
      </c>
      <c r="B19" s="9">
        <f>IFERROR(COUNTIFS('Suivi formations'!$D$6:$D$105,A19,'Suivi formations'!$I$6:$I$105,"Complétée"),0)</f>
        <v/>
      </c>
      <c r="C19" s="33">
        <f>IFERROR(SUMIFS('Suivi formations'!$L$6:$L$105,'Suivi formations'!$D$6:$D$105,A19,'Suivi formations'!$I$6:$I$105,"Complétée"),0)</f>
        <v/>
      </c>
      <c r="D19" s="34">
        <f>IFERROR(SUMIFS('Suivi formations'!$O$6:$O$105,'Suivi formations'!$D$6:$D$105,A19),0)</f>
        <v/>
      </c>
      <c r="E19" s="9">
        <f>IFERROR(COUNTIFS('Suivi formations'!$D$6:$D$105,A19,'Suivi formations'!$T$6:$T$105,"Expirée")+COUNTIFS('Suivi formations'!$D$6:$D$105,A19,'Suivi formations'!$T$6:$T$105,"Échéance prochaine")+COUNTIFS('Suivi formations'!$D$6:$D$105,A19,'Suivi formations'!$T$6:$T$105,"Certificat manquant"),0)</f>
        <v/>
      </c>
    </row>
    <row r="20">
      <c r="A20" s="13" t="inlineStr">
        <is>
          <t>Production</t>
        </is>
      </c>
      <c r="B20" s="13">
        <f>IFERROR(COUNTIFS('Suivi formations'!$D$6:$D$105,A20,'Suivi formations'!$I$6:$I$105,"Complétée"),0)</f>
        <v/>
      </c>
      <c r="C20" s="35">
        <f>IFERROR(SUMIFS('Suivi formations'!$L$6:$L$105,'Suivi formations'!$D$6:$D$105,A20,'Suivi formations'!$I$6:$I$105,"Complétée"),0)</f>
        <v/>
      </c>
      <c r="D20" s="36">
        <f>IFERROR(SUMIFS('Suivi formations'!$O$6:$O$105,'Suivi formations'!$D$6:$D$105,A20),0)</f>
        <v/>
      </c>
      <c r="E20" s="13">
        <f>IFERROR(COUNTIFS('Suivi formations'!$D$6:$D$105,A20,'Suivi formations'!$T$6:$T$105,"Expirée")+COUNTIFS('Suivi formations'!$D$6:$D$105,A20,'Suivi formations'!$T$6:$T$105,"Échéance prochaine")+COUNTIFS('Suivi formations'!$D$6:$D$105,A20,'Suivi formations'!$T$6:$T$105,"Certificat manquant"),0)</f>
        <v/>
      </c>
    </row>
    <row r="21">
      <c r="A21">
        <f>""</f>
        <v/>
      </c>
      <c r="B21">
        <f>""</f>
        <v/>
      </c>
      <c r="C21">
        <f>""</f>
        <v/>
      </c>
      <c r="D21">
        <f>""</f>
        <v/>
      </c>
      <c r="E21">
        <f>""</f>
        <v/>
      </c>
    </row>
    <row r="22">
      <c r="A22">
        <f>""</f>
        <v/>
      </c>
      <c r="B22">
        <f>""</f>
        <v/>
      </c>
      <c r="C22">
        <f>""</f>
        <v/>
      </c>
      <c r="D22">
        <f>""</f>
        <v/>
      </c>
      <c r="E22">
        <f>""</f>
        <v/>
      </c>
    </row>
    <row r="23">
      <c r="A23">
        <f>""</f>
        <v/>
      </c>
      <c r="B23">
        <f>""</f>
        <v/>
      </c>
      <c r="C23">
        <f>""</f>
        <v/>
      </c>
      <c r="D23">
        <f>""</f>
        <v/>
      </c>
      <c r="E23">
        <f>""</f>
        <v/>
      </c>
    </row>
    <row r="24">
      <c r="A24">
        <f>""</f>
        <v/>
      </c>
      <c r="B24">
        <f>""</f>
        <v/>
      </c>
      <c r="C24">
        <f>""</f>
        <v/>
      </c>
      <c r="D24">
        <f>""</f>
        <v/>
      </c>
      <c r="E24">
        <f>""</f>
        <v/>
      </c>
    </row>
    <row r="25">
      <c r="A25">
        <f>""</f>
        <v/>
      </c>
      <c r="B25">
        <f>""</f>
        <v/>
      </c>
      <c r="C25">
        <f>""</f>
        <v/>
      </c>
      <c r="D25">
        <f>""</f>
        <v/>
      </c>
      <c r="E25">
        <f>""</f>
        <v/>
      </c>
    </row>
    <row r="26">
      <c r="A26">
        <f>""</f>
        <v/>
      </c>
      <c r="B26">
        <f>""</f>
        <v/>
      </c>
      <c r="C26">
        <f>""</f>
        <v/>
      </c>
      <c r="D26">
        <f>""</f>
        <v/>
      </c>
      <c r="E26">
        <f>""</f>
        <v/>
      </c>
    </row>
    <row r="27">
      <c r="A27">
        <f>""</f>
        <v/>
      </c>
      <c r="B27">
        <f>""</f>
        <v/>
      </c>
      <c r="C27">
        <f>""</f>
        <v/>
      </c>
      <c r="D27">
        <f>""</f>
        <v/>
      </c>
      <c r="E27">
        <f>""</f>
        <v/>
      </c>
    </row>
    <row r="28">
      <c r="A28">
        <f>""</f>
        <v/>
      </c>
      <c r="B28">
        <f>""</f>
        <v/>
      </c>
      <c r="C28">
        <f>""</f>
        <v/>
      </c>
      <c r="D28">
        <f>""</f>
        <v/>
      </c>
      <c r="E28">
        <f>""</f>
        <v/>
      </c>
    </row>
    <row r="29">
      <c r="A29">
        <f>""</f>
        <v/>
      </c>
      <c r="B29">
        <f>""</f>
        <v/>
      </c>
      <c r="C29">
        <f>""</f>
        <v/>
      </c>
      <c r="D29">
        <f>""</f>
        <v/>
      </c>
      <c r="E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E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E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</row>
  </sheetData>
  <conditionalFormatting sqref="C9">
    <cfRule type="cellIs" priority="1" operator="lessThan" dxfId="0">
      <formula>0</formula>
    </cfRule>
    <cfRule type="cellIs" priority="2" operator="greaterThanOrEqual" dxfId="1">
      <formula>0</formula>
    </cfRule>
  </conditionalFormatting>
  <conditionalFormatting sqref="E9">
    <cfRule type="cellIs" priority="3" operator="greaterThan" dxfId="0">
      <formula>0</formula>
    </cfRule>
    <cfRule type="cellIs" priority="4" operator="equal" dxfId="1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24" customWidth="1" min="3" max="3"/>
    <col width="18" customWidth="1" min="4" max="4"/>
    <col width="37" customWidth="1" min="5" max="5"/>
    <col width="28" customWidth="1" min="6" max="6"/>
    <col width="28" customWidth="1" min="7" max="7"/>
    <col width="17" customWidth="1" min="8" max="8"/>
    <col width="16" customWidth="1" min="9" max="9"/>
    <col width="15" customWidth="1" min="10" max="10"/>
    <col width="18" customWidth="1" min="11" max="11"/>
    <col width="16" customWidth="1" min="12" max="12"/>
    <col width="18" customWidth="1" min="13" max="13"/>
    <col width="17" customWidth="1" min="14" max="14"/>
    <col width="16" customWidth="1" min="15" max="15"/>
    <col width="18" customWidth="1" min="16" max="16"/>
    <col width="18" customWidth="1" min="17" max="17"/>
    <col width="18" customWidth="1" min="18" max="18"/>
    <col width="21" customWidth="1" min="19" max="19"/>
    <col width="23" customWidth="1" min="20" max="20"/>
    <col width="44" customWidth="1" min="21" max="21"/>
    <col width="42" customWidth="1" min="22" max="22"/>
  </cols>
  <sheetData>
    <row r="1" ht="26" customHeight="1">
      <c r="A1" s="1" t="inlineStr">
        <is>
          <t>Registre de suivi des formations</t>
        </is>
      </c>
    </row>
    <row r="2">
      <c r="A2" s="16" t="inlineStr">
        <is>
          <t>Saisir une ligne par formation attribuée à un employé.</t>
        </is>
      </c>
    </row>
    <row r="3">
      <c r="A3" s="16" t="inlineStr">
        <is>
          <t>Les colonnes grisées sont calculées automatiquement. Vérifier les formations arrivant à échéance avant leur date d’expiration.</t>
        </is>
      </c>
    </row>
    <row r="4">
      <c r="A4" s="17" t="inlineStr">
        <is>
          <t>Vérification recommandée : toute formation complétée avec certificat requis doit indiquer « Oui » dans Certificat obtenu et inclure l’emplacement du document lorsque disponible.</t>
        </is>
      </c>
    </row>
    <row r="5">
      <c r="A5" s="3" t="inlineStr">
        <is>
          <t>ID formation</t>
        </is>
      </c>
      <c r="B5" s="3" t="inlineStr">
        <is>
          <t>No employé</t>
        </is>
      </c>
      <c r="C5" s="3" t="inlineStr">
        <is>
          <t>Employé</t>
        </is>
      </c>
      <c r="D5" s="3" t="inlineStr">
        <is>
          <t>Service</t>
        </is>
      </c>
      <c r="E5" s="3" t="inlineStr">
        <is>
          <t>Titre de la formation</t>
        </is>
      </c>
      <c r="F5" s="3" t="inlineStr">
        <is>
          <t>Type de formation</t>
        </is>
      </c>
      <c r="G5" s="3" t="inlineStr">
        <is>
          <t>Fournisseur ou formateur</t>
        </is>
      </c>
      <c r="H5" s="3" t="inlineStr">
        <is>
          <t>Mode</t>
        </is>
      </c>
      <c r="I5" s="3" t="inlineStr">
        <is>
          <t>Statut</t>
        </is>
      </c>
      <c r="J5" s="3" t="inlineStr">
        <is>
          <t>Date prévue</t>
        </is>
      </c>
      <c r="K5" s="3" t="inlineStr">
        <is>
          <t>Date de complétion</t>
        </is>
      </c>
      <c r="L5" s="3" t="inlineStr">
        <is>
          <t>Durée (heures)</t>
        </is>
      </c>
      <c r="M5" s="3" t="inlineStr">
        <is>
          <t>Coût avant taxes</t>
        </is>
      </c>
      <c r="N5" s="3" t="inlineStr">
        <is>
          <t>Taxes applicables</t>
        </is>
      </c>
      <c r="O5" s="3" t="inlineStr">
        <is>
          <t>Coût total</t>
        </is>
      </c>
      <c r="P5" s="3" t="inlineStr">
        <is>
          <t>Certificat requis</t>
        </is>
      </c>
      <c r="Q5" s="3" t="inlineStr">
        <is>
          <t>Certificat obtenu</t>
        </is>
      </c>
      <c r="R5" s="3" t="inlineStr">
        <is>
          <t>Date d’expiration</t>
        </is>
      </c>
      <c r="S5" s="3" t="inlineStr">
        <is>
          <t>Jours avant expiration</t>
        </is>
      </c>
      <c r="T5" s="3" t="inlineStr">
        <is>
          <t>État de conformité</t>
        </is>
      </c>
      <c r="U5" s="3" t="inlineStr">
        <is>
          <t>Lien ou emplacement du certificat</t>
        </is>
      </c>
      <c r="V5" s="3" t="inlineStr">
        <is>
          <t>Commentaires</t>
        </is>
      </c>
    </row>
    <row r="6">
      <c r="A6" s="18" t="inlineStr">
        <is>
          <t>FOR-2026-001</t>
        </is>
      </c>
      <c r="B6" s="18" t="inlineStr">
        <is>
          <t>EMP-007</t>
        </is>
      </c>
      <c r="C6" s="19">
        <f>IFERROR(IF(B6="","",VLOOKUP(B6,'Employés'!$A$5:$J$104,4,FALSE)),"")</f>
        <v/>
      </c>
      <c r="D6" s="19">
        <f>IFERROR(IF(B6="","",VLOOKUP(B6,'Employés'!$A$5:$J$104,5,FALSE)),"")</f>
        <v/>
      </c>
      <c r="E6" s="18" t="inlineStr">
        <is>
          <t>SIMDUT 2015 et matières dangereuses</t>
        </is>
      </c>
      <c r="F6" s="18" t="inlineStr">
        <is>
          <t>Santé et sécurité</t>
        </is>
      </c>
      <c r="G6" s="18" t="inlineStr">
        <is>
          <t>Formation SST Québec</t>
        </is>
      </c>
      <c r="H6" s="18" t="inlineStr">
        <is>
          <t>En personne</t>
        </is>
      </c>
      <c r="I6" s="18" t="inlineStr">
        <is>
          <t>Complétée</t>
        </is>
      </c>
      <c r="J6" s="37" t="n">
        <v>45902</v>
      </c>
      <c r="K6" s="37" t="n">
        <v>45902</v>
      </c>
      <c r="L6" s="38" t="n">
        <v>3</v>
      </c>
      <c r="M6" s="39" t="n">
        <v>180</v>
      </c>
      <c r="N6" s="39" t="n">
        <v>26.96</v>
      </c>
      <c r="O6" s="40">
        <f>IFERROR(IF(A6="","",M6+N6),"")</f>
        <v/>
      </c>
      <c r="P6" s="18" t="inlineStr">
        <is>
          <t>Oui</t>
        </is>
      </c>
      <c r="Q6" s="18" t="inlineStr">
        <is>
          <t>Oui</t>
        </is>
      </c>
      <c r="R6" s="37" t="n">
        <v>46259</v>
      </c>
      <c r="S6" s="24">
        <f>IFERROR(IF(R6="","",R6-TODAY()),"")</f>
        <v/>
      </c>
      <c r="T6" s="19">
        <f>IFERROR(IF(A6="","",IF(I6="Annulée","Annulée",IF(I6&lt;&gt;"Complétée","À compléter",IF(AND(P6="Oui",Q6&lt;&gt;"Oui"),"Certificat manquant",IF(R6="","Conforme",IF(R6&lt;TODAY(),"Expirée",IF(R6&lt;=TODAY()+'Paramètres'!$B$5,"Échéance prochaine","Conforme"))))))),"")</f>
        <v/>
      </c>
      <c r="U6" s="18" t="inlineStr">
        <is>
          <t>Dossier partagé\Certificats\EMP-007_SIMDUT.pdf</t>
        </is>
      </c>
      <c r="V6" s="18" t="inlineStr">
        <is>
          <t>Formation annuelle requise pour le poste.</t>
        </is>
      </c>
    </row>
    <row r="7">
      <c r="A7" s="18" t="inlineStr">
        <is>
          <t>FOR-2026-002</t>
        </is>
      </c>
      <c r="B7" s="18" t="inlineStr">
        <is>
          <t>EMP-004</t>
        </is>
      </c>
      <c r="C7" s="19">
        <f>IFERROR(IF(B7="","",VLOOKUP(B7,'Employés'!$A$5:$J$104,4,FALSE)),"")</f>
        <v/>
      </c>
      <c r="D7" s="19">
        <f>IFERROR(IF(B7="","",VLOOKUP(B7,'Employés'!$A$5:$J$104,5,FALSE)),"")</f>
        <v/>
      </c>
      <c r="E7" s="18" t="inlineStr">
        <is>
          <t>Cadenassage sécuritaire</t>
        </is>
      </c>
      <c r="F7" s="18" t="inlineStr">
        <is>
          <t>Santé et sécurité</t>
        </is>
      </c>
      <c r="G7" s="18" t="inlineStr">
        <is>
          <t>ASP Construction</t>
        </is>
      </c>
      <c r="H7" s="18" t="inlineStr">
        <is>
          <t>En personne</t>
        </is>
      </c>
      <c r="I7" s="18" t="inlineStr">
        <is>
          <t>Complétée</t>
        </is>
      </c>
      <c r="J7" s="37" t="n">
        <v>46047</v>
      </c>
      <c r="K7" s="37" t="n">
        <v>46047</v>
      </c>
      <c r="L7" s="38" t="n">
        <v>4</v>
      </c>
      <c r="M7" s="39" t="n">
        <v>225</v>
      </c>
      <c r="N7" s="39" t="n">
        <v>33.69</v>
      </c>
      <c r="O7" s="40">
        <f>IFERROR(IF(A7="","",M7+N7),"")</f>
        <v/>
      </c>
      <c r="P7" s="18" t="inlineStr">
        <is>
          <t>Oui</t>
        </is>
      </c>
      <c r="Q7" s="18" t="inlineStr">
        <is>
          <t>Oui</t>
        </is>
      </c>
      <c r="R7" s="37" t="n">
        <v>46967</v>
      </c>
      <c r="S7" s="24">
        <f>IFERROR(IF(R7="","",R7-TODAY()),"")</f>
        <v/>
      </c>
      <c r="T7" s="19">
        <f>IFERROR(IF(A7="","",IF(I7="Annulée","Annulée",IF(I7&lt;&gt;"Complétée","À compléter",IF(AND(P7="Oui",Q7&lt;&gt;"Oui"),"Certificat manquant",IF(R7="","Conforme",IF(R7&lt;TODAY(),"Expirée",IF(R7&lt;=TODAY()+'Paramètres'!$B$5,"Échéance prochaine","Conforme"))))))),"")</f>
        <v/>
      </c>
      <c r="U7" s="18" t="inlineStr">
        <is>
          <t>Dossier partagé\Certificats\EMP-004_Cadenassage.pdf</t>
        </is>
      </c>
      <c r="V7" s="18" t="inlineStr">
        <is>
          <t>Applicable aux équipements de production.</t>
        </is>
      </c>
    </row>
    <row r="8">
      <c r="A8" s="18" t="inlineStr">
        <is>
          <t>FOR-2026-003</t>
        </is>
      </c>
      <c r="B8" s="18" t="inlineStr">
        <is>
          <t>EMP-001</t>
        </is>
      </c>
      <c r="C8" s="19">
        <f>IFERROR(IF(B8="","",VLOOKUP(B8,'Employés'!$A$5:$J$104,4,FALSE)),"")</f>
        <v/>
      </c>
      <c r="D8" s="19">
        <f>IFERROR(IF(B8="","",VLOOKUP(B8,'Employés'!$A$5:$J$104,5,FALSE)),"")</f>
        <v/>
      </c>
      <c r="E8" s="18" t="inlineStr">
        <is>
          <t>Excel avancé pour l’administration</t>
        </is>
      </c>
      <c r="F8" s="18" t="inlineStr">
        <is>
          <t>Logiciel et outils numériques</t>
        </is>
      </c>
      <c r="G8" s="18" t="inlineStr">
        <is>
          <t>Collège de Maisonneuve</t>
        </is>
      </c>
      <c r="H8" s="18" t="inlineStr">
        <is>
          <t>En ligne</t>
        </is>
      </c>
      <c r="I8" s="18" t="inlineStr">
        <is>
          <t>Complétée</t>
        </is>
      </c>
      <c r="J8" s="37" t="n">
        <v>46167</v>
      </c>
      <c r="K8" s="37" t="n">
        <v>46167</v>
      </c>
      <c r="L8" s="38" t="n">
        <v>7</v>
      </c>
      <c r="M8" s="39" t="n">
        <v>295</v>
      </c>
      <c r="N8" s="39" t="n">
        <v>44.18</v>
      </c>
      <c r="O8" s="40">
        <f>IFERROR(IF(A8="","",M8+N8),"")</f>
        <v/>
      </c>
      <c r="P8" s="18" t="inlineStr">
        <is>
          <t>Oui</t>
        </is>
      </c>
      <c r="Q8" s="18" t="inlineStr">
        <is>
          <t>Oui</t>
        </is>
      </c>
      <c r="R8" s="37" t="n"/>
      <c r="S8" s="24">
        <f>IFERROR(IF(R8="","",R8-TODAY()),"")</f>
        <v/>
      </c>
      <c r="T8" s="19">
        <f>IFERROR(IF(A8="","",IF(I8="Annulée","Annulée",IF(I8&lt;&gt;"Complétée","À compléter",IF(AND(P8="Oui",Q8&lt;&gt;"Oui"),"Certificat manquant",IF(R8="","Conforme",IF(R8&lt;TODAY(),"Expirée",IF(R8&lt;=TODAY()+'Paramètres'!$B$5,"Échéance prochaine","Conforme"))))))),"")</f>
        <v/>
      </c>
      <c r="U8" s="18" t="inlineStr">
        <is>
          <t>Dossier partagé\Certificats\EMP-001_Excel.pdf</t>
        </is>
      </c>
      <c r="V8" s="18" t="inlineStr">
        <is>
          <t>Perfectionnement administratif.</t>
        </is>
      </c>
    </row>
    <row r="9">
      <c r="A9" s="18" t="inlineStr">
        <is>
          <t>FOR-2026-004</t>
        </is>
      </c>
      <c r="B9" s="18" t="inlineStr">
        <is>
          <t>EMP-003</t>
        </is>
      </c>
      <c r="C9" s="19">
        <f>IFERROR(IF(B9="","",VLOOKUP(B9,'Employés'!$A$5:$J$104,4,FALSE)),"")</f>
        <v/>
      </c>
      <c r="D9" s="19">
        <f>IFERROR(IF(B9="","",VLOOKUP(B9,'Employés'!$A$5:$J$104,5,FALSE)),"")</f>
        <v/>
      </c>
      <c r="E9" s="18" t="inlineStr">
        <is>
          <t>Techniques de vente consultative</t>
        </is>
      </c>
      <c r="F9" s="18" t="inlineStr">
        <is>
          <t>Ventes</t>
        </is>
      </c>
      <c r="G9" s="18" t="inlineStr">
        <is>
          <t>Formations Impact</t>
        </is>
      </c>
      <c r="H9" s="18" t="inlineStr">
        <is>
          <t>Hybride</t>
        </is>
      </c>
      <c r="I9" s="18" t="inlineStr">
        <is>
          <t>En cours</t>
        </is>
      </c>
      <c r="J9" s="37" t="n">
        <v>46282</v>
      </c>
      <c r="K9" s="37" t="n"/>
      <c r="L9" s="38" t="n">
        <v>12</v>
      </c>
      <c r="M9" s="39" t="n">
        <v>640</v>
      </c>
      <c r="N9" s="39" t="n">
        <v>95.84</v>
      </c>
      <c r="O9" s="40">
        <f>IFERROR(IF(A9="","",M9+N9),"")</f>
        <v/>
      </c>
      <c r="P9" s="18" t="inlineStr">
        <is>
          <t>Oui</t>
        </is>
      </c>
      <c r="Q9" s="18" t="inlineStr">
        <is>
          <t>Non</t>
        </is>
      </c>
      <c r="R9" s="37" t="n"/>
      <c r="S9" s="24">
        <f>IFERROR(IF(R9="","",R9-TODAY()),"")</f>
        <v/>
      </c>
      <c r="T9" s="19">
        <f>IFERROR(IF(A9="","",IF(I9="Annulée","Annulée",IF(I9&lt;&gt;"Complétée","À compléter",IF(AND(P9="Oui",Q9&lt;&gt;"Oui"),"Certificat manquant",IF(R9="","Conforme",IF(R9&lt;TODAY(),"Expirée",IF(R9&lt;=TODAY()+'Paramètres'!$B$5,"Échéance prochaine","Conforme"))))))),"")</f>
        <v/>
      </c>
      <c r="U9" s="18" t="inlineStr"/>
      <c r="V9" s="18" t="inlineStr">
        <is>
          <t>Deuxième module prévu prochainement.</t>
        </is>
      </c>
    </row>
    <row r="10">
      <c r="A10" s="18" t="inlineStr">
        <is>
          <t>FOR-2026-005</t>
        </is>
      </c>
      <c r="B10" s="18" t="inlineStr">
        <is>
          <t>EMP-005</t>
        </is>
      </c>
      <c r="C10" s="19">
        <f>IFERROR(IF(B10="","",VLOOKUP(B10,'Employés'!$A$5:$J$104,4,FALSE)),"")</f>
        <v/>
      </c>
      <c r="D10" s="19">
        <f>IFERROR(IF(B10="","",VLOOKUP(B10,'Employés'!$A$5:$J$104,5,FALSE)),"")</f>
        <v/>
      </c>
      <c r="E10" s="18" t="inlineStr">
        <is>
          <t>Mise à jour sur la paie québécoise</t>
        </is>
      </c>
      <c r="F10" s="18" t="inlineStr">
        <is>
          <t>Technique</t>
        </is>
      </c>
      <c r="G10" s="18" t="inlineStr">
        <is>
          <t>Ordre des CPA du Québec</t>
        </is>
      </c>
      <c r="H10" s="18" t="inlineStr">
        <is>
          <t>En ligne</t>
        </is>
      </c>
      <c r="I10" s="18" t="inlineStr">
        <is>
          <t>Complétée</t>
        </is>
      </c>
      <c r="J10" s="37" t="n">
        <v>46197</v>
      </c>
      <c r="K10" s="37" t="n">
        <v>46197</v>
      </c>
      <c r="L10" s="38" t="n">
        <v>6.5</v>
      </c>
      <c r="M10" s="39" t="n">
        <v>375</v>
      </c>
      <c r="N10" s="39" t="n">
        <v>56.16</v>
      </c>
      <c r="O10" s="40">
        <f>IFERROR(IF(A10="","",M10+N10),"")</f>
        <v/>
      </c>
      <c r="P10" s="18" t="inlineStr">
        <is>
          <t>Oui</t>
        </is>
      </c>
      <c r="Q10" s="18" t="inlineStr">
        <is>
          <t>Oui</t>
        </is>
      </c>
      <c r="R10" s="37" t="n"/>
      <c r="S10" s="24">
        <f>IFERROR(IF(R10="","",R10-TODAY()),"")</f>
        <v/>
      </c>
      <c r="T10" s="19">
        <f>IFERROR(IF(A10="","",IF(I10="Annulée","Annulée",IF(I10&lt;&gt;"Complétée","À compléter",IF(AND(P10="Oui",Q10&lt;&gt;"Oui"),"Certificat manquant",IF(R10="","Conforme",IF(R10&lt;TODAY(),"Expirée",IF(R10&lt;=TODAY()+'Paramètres'!$B$5,"Échéance prochaine","Conforme"))))))),"")</f>
        <v/>
      </c>
      <c r="U10" s="18" t="inlineStr">
        <is>
          <t>Dossier partagé\Certificats\EMP-005_PaieQC.pdf</t>
        </is>
      </c>
      <c r="V10" s="18" t="inlineStr">
        <is>
          <t>Inclut les retenues à la source.</t>
        </is>
      </c>
    </row>
    <row r="11">
      <c r="A11" s="18" t="inlineStr">
        <is>
          <t>FOR-2026-006</t>
        </is>
      </c>
      <c r="B11" s="18" t="inlineStr">
        <is>
          <t>EMP-002</t>
        </is>
      </c>
      <c r="C11" s="19">
        <f>IFERROR(IF(B11="","",VLOOKUP(B11,'Employés'!$A$5:$J$104,4,FALSE)),"")</f>
        <v/>
      </c>
      <c r="D11" s="19">
        <f>IFERROR(IF(B11="","",VLOOKUP(B11,'Employés'!$A$5:$J$104,5,FALSE)),"")</f>
        <v/>
      </c>
      <c r="E11" s="18" t="inlineStr">
        <is>
          <t>Secourisme en milieu de travail</t>
        </is>
      </c>
      <c r="F11" s="18" t="inlineStr">
        <is>
          <t>Santé et sécurité</t>
        </is>
      </c>
      <c r="G11" s="18" t="inlineStr">
        <is>
          <t>Croix-Rouge canadienne</t>
        </is>
      </c>
      <c r="H11" s="18" t="inlineStr">
        <is>
          <t>En personne</t>
        </is>
      </c>
      <c r="I11" s="18" t="inlineStr">
        <is>
          <t>Complétée</t>
        </is>
      </c>
      <c r="J11" s="37" t="n">
        <v>45847</v>
      </c>
      <c r="K11" s="37" t="n">
        <v>45847</v>
      </c>
      <c r="L11" s="38" t="n">
        <v>16</v>
      </c>
      <c r="M11" s="39" t="n">
        <v>165</v>
      </c>
      <c r="N11" s="39" t="n">
        <v>24.71</v>
      </c>
      <c r="O11" s="40">
        <f>IFERROR(IF(A11="","",M11+N11),"")</f>
        <v/>
      </c>
      <c r="P11" s="18" t="inlineStr">
        <is>
          <t>Oui</t>
        </is>
      </c>
      <c r="Q11" s="18" t="inlineStr">
        <is>
          <t>Oui</t>
        </is>
      </c>
      <c r="R11" s="37" t="n">
        <v>46297</v>
      </c>
      <c r="S11" s="24">
        <f>IFERROR(IF(R11="","",R11-TODAY()),"")</f>
        <v/>
      </c>
      <c r="T11" s="19">
        <f>IFERROR(IF(A11="","",IF(I11="Annulée","Annulée",IF(I11&lt;&gt;"Complétée","À compléter",IF(AND(P11="Oui",Q11&lt;&gt;"Oui"),"Certificat manquant",IF(R11="","Conforme",IF(R11&lt;TODAY(),"Expirée",IF(R11&lt;=TODAY()+'Paramètres'!$B$5,"Échéance prochaine","Conforme"))))))),"")</f>
        <v/>
      </c>
      <c r="U11" s="18" t="inlineStr">
        <is>
          <t>Dossier partagé\Certificats\EMP-002_Secourisme.pdf</t>
        </is>
      </c>
      <c r="V11" s="18" t="inlineStr">
        <is>
          <t>Certificat valide selon les exigences du fournisseur.</t>
        </is>
      </c>
    </row>
    <row r="12">
      <c r="A12" s="18" t="inlineStr">
        <is>
          <t>FOR-2026-007</t>
        </is>
      </c>
      <c r="B12" s="18" t="inlineStr">
        <is>
          <t>EMP-006</t>
        </is>
      </c>
      <c r="C12" s="19">
        <f>IFERROR(IF(B12="","",VLOOKUP(B12,'Employés'!$A$5:$J$104,4,FALSE)),"")</f>
        <v/>
      </c>
      <c r="D12" s="19">
        <f>IFERROR(IF(B12="","",VLOOKUP(B12,'Employés'!$A$5:$J$104,5,FALSE)),"")</f>
        <v/>
      </c>
      <c r="E12" s="18" t="inlineStr">
        <is>
          <t>Gouvernance et gestion des PME</t>
        </is>
      </c>
      <c r="F12" s="18" t="inlineStr">
        <is>
          <t>Gestion et leadership</t>
        </is>
      </c>
      <c r="G12" s="18" t="inlineStr">
        <is>
          <t>École des entrepreneurs du Québec</t>
        </is>
      </c>
      <c r="H12" s="18" t="inlineStr">
        <is>
          <t>En personne</t>
        </is>
      </c>
      <c r="I12" s="18" t="inlineStr">
        <is>
          <t>Planifiée</t>
        </is>
      </c>
      <c r="J12" s="37" t="n">
        <v>46312</v>
      </c>
      <c r="K12" s="37" t="n"/>
      <c r="L12" s="38" t="n">
        <v>8</v>
      </c>
      <c r="M12" s="39" t="n">
        <v>525</v>
      </c>
      <c r="N12" s="39" t="n">
        <v>78.62</v>
      </c>
      <c r="O12" s="40">
        <f>IFERROR(IF(A12="","",M12+N12),"")</f>
        <v/>
      </c>
      <c r="P12" s="18" t="inlineStr">
        <is>
          <t>Non</t>
        </is>
      </c>
      <c r="Q12" s="18" t="inlineStr">
        <is>
          <t>Non</t>
        </is>
      </c>
      <c r="R12" s="37" t="n"/>
      <c r="S12" s="24">
        <f>IFERROR(IF(R12="","",R12-TODAY()),"")</f>
        <v/>
      </c>
      <c r="T12" s="19">
        <f>IFERROR(IF(A12="","",IF(I12="Annulée","Annulée",IF(I12&lt;&gt;"Complétée","À compléter",IF(AND(P12="Oui",Q12&lt;&gt;"Oui"),"Certificat manquant",IF(R12="","Conforme",IF(R12&lt;TODAY(),"Expirée",IF(R12&lt;=TODAY()+'Paramètres'!$B$5,"Échéance prochaine","Conforme"))))))),"")</f>
        <v/>
      </c>
      <c r="U12" s="18" t="inlineStr"/>
      <c r="V12" s="18" t="inlineStr">
        <is>
          <t>Formation de développement de la direction.</t>
        </is>
      </c>
    </row>
    <row r="13">
      <c r="A13" s="18" t="inlineStr">
        <is>
          <t>FOR-2026-008</t>
        </is>
      </c>
      <c r="B13" s="18" t="inlineStr">
        <is>
          <t>EMP-008</t>
        </is>
      </c>
      <c r="C13" s="19">
        <f>IFERROR(IF(B13="","",VLOOKUP(B13,'Employés'!$A$5:$J$104,4,FALSE)),"")</f>
        <v/>
      </c>
      <c r="D13" s="19">
        <f>IFERROR(IF(B13="","",VLOOKUP(B13,'Employés'!$A$5:$J$104,5,FALSE)),"")</f>
        <v/>
      </c>
      <c r="E13" s="18" t="inlineStr">
        <is>
          <t>CRM et protection des renseignements personnels</t>
        </is>
      </c>
      <c r="F13" s="18" t="inlineStr">
        <is>
          <t>Logiciel et outils numériques</t>
        </is>
      </c>
      <c r="G13" s="18" t="inlineStr">
        <is>
          <t>TechnoConseil</t>
        </is>
      </c>
      <c r="H13" s="18" t="inlineStr">
        <is>
          <t>En ligne</t>
        </is>
      </c>
      <c r="I13" s="18" t="inlineStr">
        <is>
          <t>Complétée</t>
        </is>
      </c>
      <c r="J13" s="37" t="n">
        <v>46212</v>
      </c>
      <c r="K13" s="37" t="n">
        <v>46212</v>
      </c>
      <c r="L13" s="38" t="n">
        <v>3.5</v>
      </c>
      <c r="M13" s="39" t="n">
        <v>145</v>
      </c>
      <c r="N13" s="39" t="n">
        <v>21.72</v>
      </c>
      <c r="O13" s="40">
        <f>IFERROR(IF(A13="","",M13+N13),"")</f>
        <v/>
      </c>
      <c r="P13" s="18" t="inlineStr">
        <is>
          <t>Oui</t>
        </is>
      </c>
      <c r="Q13" s="18" t="inlineStr">
        <is>
          <t>Non</t>
        </is>
      </c>
      <c r="R13" s="37" t="n"/>
      <c r="S13" s="24">
        <f>IFERROR(IF(R13="","",R13-TODAY()),"")</f>
        <v/>
      </c>
      <c r="T13" s="19">
        <f>IFERROR(IF(A13="","",IF(I13="Annulée","Annulée",IF(I13&lt;&gt;"Complétée","À compléter",IF(AND(P13="Oui",Q13&lt;&gt;"Oui"),"Certificat manquant",IF(R13="","Conforme",IF(R13&lt;TODAY(),"Expirée",IF(R13&lt;=TODAY()+'Paramètres'!$B$5,"Échéance prochaine","Conforme"))))))),"")</f>
        <v/>
      </c>
      <c r="U13" s="18" t="inlineStr"/>
      <c r="V13" s="18" t="inlineStr">
        <is>
          <t>Certificat à déposer au dossier.</t>
        </is>
      </c>
    </row>
    <row r="14">
      <c r="A14" s="18" t="inlineStr">
        <is>
          <t>FOR-2026-009</t>
        </is>
      </c>
      <c r="B14" s="18" t="inlineStr">
        <is>
          <t>EMP-007</t>
        </is>
      </c>
      <c r="C14" s="19">
        <f>IFERROR(IF(B14="","",VLOOKUP(B14,'Employés'!$A$5:$J$104,4,FALSE)),"")</f>
        <v/>
      </c>
      <c r="D14" s="19">
        <f>IFERROR(IF(B14="","",VLOOKUP(B14,'Employés'!$A$5:$J$104,5,FALSE)),"")</f>
        <v/>
      </c>
      <c r="E14" s="18" t="inlineStr">
        <is>
          <t>Prévention du harcèlement en milieu de travail</t>
        </is>
      </c>
      <c r="F14" s="18" t="inlineStr">
        <is>
          <t>Obligatoire interne</t>
        </is>
      </c>
      <c r="G14" s="18" t="inlineStr">
        <is>
          <t>Cabinet RH Boréal</t>
        </is>
      </c>
      <c r="H14" s="18" t="inlineStr">
        <is>
          <t>En ligne</t>
        </is>
      </c>
      <c r="I14" s="18" t="inlineStr">
        <is>
          <t>Complétée</t>
        </is>
      </c>
      <c r="J14" s="37" t="n">
        <v>45957</v>
      </c>
      <c r="K14" s="37" t="n">
        <v>45957</v>
      </c>
      <c r="L14" s="38" t="n">
        <v>2</v>
      </c>
      <c r="M14" s="39" t="n">
        <v>0</v>
      </c>
      <c r="N14" s="39" t="n">
        <v>0</v>
      </c>
      <c r="O14" s="40">
        <f>IFERROR(IF(A14="","",M14+N14),"")</f>
        <v/>
      </c>
      <c r="P14" s="18" t="inlineStr">
        <is>
          <t>Oui</t>
        </is>
      </c>
      <c r="Q14" s="18" t="inlineStr">
        <is>
          <t>Oui</t>
        </is>
      </c>
      <c r="R14" s="37" t="n">
        <v>46312</v>
      </c>
      <c r="S14" s="24">
        <f>IFERROR(IF(R14="","",R14-TODAY()),"")</f>
        <v/>
      </c>
      <c r="T14" s="19">
        <f>IFERROR(IF(A14="","",IF(I14="Annulée","Annulée",IF(I14&lt;&gt;"Complétée","À compléter",IF(AND(P14="Oui",Q14&lt;&gt;"Oui"),"Certificat manquant",IF(R14="","Conforme",IF(R14&lt;TODAY(),"Expirée",IF(R14&lt;=TODAY()+'Paramètres'!$B$5,"Échéance prochaine","Conforme"))))))),"")</f>
        <v/>
      </c>
      <c r="U14" s="18" t="inlineStr">
        <is>
          <t>Dossier partagé\Certificats\EMP-007_Harcelement.pdf</t>
        </is>
      </c>
      <c r="V14" s="18" t="inlineStr">
        <is>
          <t>À renouveler selon la politique interne.</t>
        </is>
      </c>
    </row>
    <row r="15">
      <c r="A15" s="18" t="inlineStr">
        <is>
          <t>FOR-2026-010</t>
        </is>
      </c>
      <c r="B15" s="18" t="inlineStr">
        <is>
          <t>EMP-004</t>
        </is>
      </c>
      <c r="C15" s="19">
        <f>IFERROR(IF(B15="","",VLOOKUP(B15,'Employés'!$A$5:$J$104,4,FALSE)),"")</f>
        <v/>
      </c>
      <c r="D15" s="19">
        <f>IFERROR(IF(B15="","",VLOOKUP(B15,'Employés'!$A$5:$J$104,5,FALSE)),"")</f>
        <v/>
      </c>
      <c r="E15" s="18" t="inlineStr">
        <is>
          <t>Inspection quotidienne des chariots élévateurs</t>
        </is>
      </c>
      <c r="F15" s="18" t="inlineStr">
        <is>
          <t>Santé et sécurité</t>
        </is>
      </c>
      <c r="G15" s="18" t="inlineStr">
        <is>
          <t>Formateur interne</t>
        </is>
      </c>
      <c r="H15" s="18" t="inlineStr">
        <is>
          <t>En personne</t>
        </is>
      </c>
      <c r="I15" s="18" t="inlineStr">
        <is>
          <t>Annulée</t>
        </is>
      </c>
      <c r="J15" s="37" t="n">
        <v>46232</v>
      </c>
      <c r="K15" s="37" t="n"/>
      <c r="L15" s="38" t="n">
        <v>2</v>
      </c>
      <c r="M15" s="39" t="n">
        <v>0</v>
      </c>
      <c r="N15" s="39" t="n">
        <v>0</v>
      </c>
      <c r="O15" s="40">
        <f>IFERROR(IF(A15="","",M15+N15),"")</f>
        <v/>
      </c>
      <c r="P15" s="18" t="inlineStr">
        <is>
          <t>Non</t>
        </is>
      </c>
      <c r="Q15" s="18" t="inlineStr">
        <is>
          <t>Non</t>
        </is>
      </c>
      <c r="R15" s="37" t="n"/>
      <c r="S15" s="24">
        <f>IFERROR(IF(R15="","",R15-TODAY()),"")</f>
        <v/>
      </c>
      <c r="T15" s="19">
        <f>IFERROR(IF(A15="","",IF(I15="Annulée","Annulée",IF(I15&lt;&gt;"Complétée","À compléter",IF(AND(P15="Oui",Q15&lt;&gt;"Oui"),"Certificat manquant",IF(R15="","Conforme",IF(R15&lt;TODAY(),"Expirée",IF(R15&lt;=TODAY()+'Paramètres'!$B$5,"Échéance prochaine","Conforme"))))))),"")</f>
        <v/>
      </c>
      <c r="U15" s="18" t="inlineStr"/>
      <c r="V15" s="18" t="inlineStr">
        <is>
          <t>Formation reportée à une date ultérieure.</t>
        </is>
      </c>
    </row>
    <row r="16">
      <c r="A16" s="18" t="n"/>
      <c r="B16" s="18" t="n"/>
      <c r="C16" s="19">
        <f>IFERROR(IF(B16="","",VLOOKUP(B16,'Employés'!$A$5:$J$104,4,FALSE)),"")</f>
        <v/>
      </c>
      <c r="D16" s="19">
        <f>IFERROR(IF(B16="","",VLOOKUP(B16,'Employés'!$A$5:$J$104,5,FALSE)),"")</f>
        <v/>
      </c>
      <c r="E16" s="18" t="n"/>
      <c r="F16" s="18" t="n"/>
      <c r="G16" s="18" t="n"/>
      <c r="H16" s="18" t="n"/>
      <c r="I16" s="18" t="n"/>
      <c r="J16" s="37" t="n"/>
      <c r="K16" s="37" t="n"/>
      <c r="L16" s="38" t="n"/>
      <c r="M16" s="39" t="n"/>
      <c r="N16" s="39" t="n"/>
      <c r="O16" s="40">
        <f>IFERROR(IF(A16="","",M16+N16),"")</f>
        <v/>
      </c>
      <c r="P16" s="18" t="n"/>
      <c r="Q16" s="18" t="n"/>
      <c r="R16" s="37" t="n"/>
      <c r="S16" s="24">
        <f>IFERROR(IF(R16="","",R16-TODAY()),"")</f>
        <v/>
      </c>
      <c r="T16" s="19">
        <f>IFERROR(IF(A16="","",IF(I16="Annulée","Annulée",IF(I16&lt;&gt;"Complétée","À compléter",IF(AND(P16="Oui",Q16&lt;&gt;"Oui"),"Certificat manquant",IF(R16="","Conforme",IF(R16&lt;TODAY(),"Expirée",IF(R16&lt;=TODAY()+'Paramètres'!$B$5,"Échéance prochaine","Conforme"))))))),"")</f>
        <v/>
      </c>
      <c r="U16" s="18" t="n"/>
      <c r="V16" s="18" t="n"/>
    </row>
    <row r="17">
      <c r="A17" s="18" t="n"/>
      <c r="B17" s="18" t="n"/>
      <c r="C17" s="19">
        <f>IFERROR(IF(B17="","",VLOOKUP(B17,'Employés'!$A$5:$J$104,4,FALSE)),"")</f>
        <v/>
      </c>
      <c r="D17" s="19">
        <f>IFERROR(IF(B17="","",VLOOKUP(B17,'Employés'!$A$5:$J$104,5,FALSE)),"")</f>
        <v/>
      </c>
      <c r="E17" s="18" t="n"/>
      <c r="F17" s="18" t="n"/>
      <c r="G17" s="18" t="n"/>
      <c r="H17" s="18" t="n"/>
      <c r="I17" s="18" t="n"/>
      <c r="J17" s="37" t="n"/>
      <c r="K17" s="37" t="n"/>
      <c r="L17" s="38" t="n"/>
      <c r="M17" s="39" t="n"/>
      <c r="N17" s="39" t="n"/>
      <c r="O17" s="40">
        <f>IFERROR(IF(A17="","",M17+N17),"")</f>
        <v/>
      </c>
      <c r="P17" s="18" t="n"/>
      <c r="Q17" s="18" t="n"/>
      <c r="R17" s="37" t="n"/>
      <c r="S17" s="24">
        <f>IFERROR(IF(R17="","",R17-TODAY()),"")</f>
        <v/>
      </c>
      <c r="T17" s="19">
        <f>IFERROR(IF(A17="","",IF(I17="Annulée","Annulée",IF(I17&lt;&gt;"Complétée","À compléter",IF(AND(P17="Oui",Q17&lt;&gt;"Oui"),"Certificat manquant",IF(R17="","Conforme",IF(R17&lt;TODAY(),"Expirée",IF(R17&lt;=TODAY()+'Paramètres'!$B$5,"Échéance prochaine","Conforme"))))))),"")</f>
        <v/>
      </c>
      <c r="U17" s="18" t="n"/>
      <c r="V17" s="18" t="n"/>
    </row>
    <row r="18">
      <c r="A18" s="18" t="n"/>
      <c r="B18" s="18" t="n"/>
      <c r="C18" s="19">
        <f>IFERROR(IF(B18="","",VLOOKUP(B18,'Employés'!$A$5:$J$104,4,FALSE)),"")</f>
        <v/>
      </c>
      <c r="D18" s="19">
        <f>IFERROR(IF(B18="","",VLOOKUP(B18,'Employés'!$A$5:$J$104,5,FALSE)),"")</f>
        <v/>
      </c>
      <c r="E18" s="18" t="n"/>
      <c r="F18" s="18" t="n"/>
      <c r="G18" s="18" t="n"/>
      <c r="H18" s="18" t="n"/>
      <c r="I18" s="18" t="n"/>
      <c r="J18" s="37" t="n"/>
      <c r="K18" s="37" t="n"/>
      <c r="L18" s="38" t="n"/>
      <c r="M18" s="39" t="n"/>
      <c r="N18" s="39" t="n"/>
      <c r="O18" s="40">
        <f>IFERROR(IF(A18="","",M18+N18),"")</f>
        <v/>
      </c>
      <c r="P18" s="18" t="n"/>
      <c r="Q18" s="18" t="n"/>
      <c r="R18" s="37" t="n"/>
      <c r="S18" s="24">
        <f>IFERROR(IF(R18="","",R18-TODAY()),"")</f>
        <v/>
      </c>
      <c r="T18" s="19">
        <f>IFERROR(IF(A18="","",IF(I18="Annulée","Annulée",IF(I18&lt;&gt;"Complétée","À compléter",IF(AND(P18="Oui",Q18&lt;&gt;"Oui"),"Certificat manquant",IF(R18="","Conforme",IF(R18&lt;TODAY(),"Expirée",IF(R18&lt;=TODAY()+'Paramètres'!$B$5,"Échéance prochaine","Conforme"))))))),"")</f>
        <v/>
      </c>
      <c r="U18" s="18" t="n"/>
      <c r="V18" s="18" t="n"/>
    </row>
    <row r="19">
      <c r="A19" s="18" t="n"/>
      <c r="B19" s="18" t="n"/>
      <c r="C19" s="19">
        <f>IFERROR(IF(B19="","",VLOOKUP(B19,'Employés'!$A$5:$J$104,4,FALSE)),"")</f>
        <v/>
      </c>
      <c r="D19" s="19">
        <f>IFERROR(IF(B19="","",VLOOKUP(B19,'Employés'!$A$5:$J$104,5,FALSE)),"")</f>
        <v/>
      </c>
      <c r="E19" s="18" t="n"/>
      <c r="F19" s="18" t="n"/>
      <c r="G19" s="18" t="n"/>
      <c r="H19" s="18" t="n"/>
      <c r="I19" s="18" t="n"/>
      <c r="J19" s="37" t="n"/>
      <c r="K19" s="37" t="n"/>
      <c r="L19" s="38" t="n"/>
      <c r="M19" s="39" t="n"/>
      <c r="N19" s="39" t="n"/>
      <c r="O19" s="40">
        <f>IFERROR(IF(A19="","",M19+N19),"")</f>
        <v/>
      </c>
      <c r="P19" s="18" t="n"/>
      <c r="Q19" s="18" t="n"/>
      <c r="R19" s="37" t="n"/>
      <c r="S19" s="24">
        <f>IFERROR(IF(R19="","",R19-TODAY()),"")</f>
        <v/>
      </c>
      <c r="T19" s="19">
        <f>IFERROR(IF(A19="","",IF(I19="Annulée","Annulée",IF(I19&lt;&gt;"Complétée","À compléter",IF(AND(P19="Oui",Q19&lt;&gt;"Oui"),"Certificat manquant",IF(R19="","Conforme",IF(R19&lt;TODAY(),"Expirée",IF(R19&lt;=TODAY()+'Paramètres'!$B$5,"Échéance prochaine","Conforme"))))))),"")</f>
        <v/>
      </c>
      <c r="U19" s="18" t="n"/>
      <c r="V19" s="18" t="n"/>
    </row>
    <row r="20">
      <c r="A20" s="18" t="n"/>
      <c r="B20" s="18" t="n"/>
      <c r="C20" s="19">
        <f>IFERROR(IF(B20="","",VLOOKUP(B20,'Employés'!$A$5:$J$104,4,FALSE)),"")</f>
        <v/>
      </c>
      <c r="D20" s="19">
        <f>IFERROR(IF(B20="","",VLOOKUP(B20,'Employés'!$A$5:$J$104,5,FALSE)),"")</f>
        <v/>
      </c>
      <c r="E20" s="18" t="n"/>
      <c r="F20" s="18" t="n"/>
      <c r="G20" s="18" t="n"/>
      <c r="H20" s="18" t="n"/>
      <c r="I20" s="18" t="n"/>
      <c r="J20" s="37" t="n"/>
      <c r="K20" s="37" t="n"/>
      <c r="L20" s="38" t="n"/>
      <c r="M20" s="39" t="n"/>
      <c r="N20" s="39" t="n"/>
      <c r="O20" s="40">
        <f>IFERROR(IF(A20="","",M20+N20),"")</f>
        <v/>
      </c>
      <c r="P20" s="18" t="n"/>
      <c r="Q20" s="18" t="n"/>
      <c r="R20" s="37" t="n"/>
      <c r="S20" s="24">
        <f>IFERROR(IF(R20="","",R20-TODAY()),"")</f>
        <v/>
      </c>
      <c r="T20" s="19">
        <f>IFERROR(IF(A20="","",IF(I20="Annulée","Annulée",IF(I20&lt;&gt;"Complétée","À compléter",IF(AND(P20="Oui",Q20&lt;&gt;"Oui"),"Certificat manquant",IF(R20="","Conforme",IF(R20&lt;TODAY(),"Expirée",IF(R20&lt;=TODAY()+'Paramètres'!$B$5,"Échéance prochaine","Conforme"))))))),"")</f>
        <v/>
      </c>
      <c r="U20" s="18" t="n"/>
      <c r="V20" s="18" t="n"/>
    </row>
    <row r="21">
      <c r="A21" s="18" t="n"/>
      <c r="B21" s="18" t="n"/>
      <c r="C21" s="19">
        <f>IFERROR(IF(B21="","",VLOOKUP(B21,'Employés'!$A$5:$J$104,4,FALSE)),"")</f>
        <v/>
      </c>
      <c r="D21" s="19">
        <f>IFERROR(IF(B21="","",VLOOKUP(B21,'Employés'!$A$5:$J$104,5,FALSE)),"")</f>
        <v/>
      </c>
      <c r="E21" s="18" t="n"/>
      <c r="F21" s="18" t="n"/>
      <c r="G21" s="18" t="n"/>
      <c r="H21" s="18" t="n"/>
      <c r="I21" s="18" t="n"/>
      <c r="J21" s="37" t="n"/>
      <c r="K21" s="37" t="n"/>
      <c r="L21" s="38" t="n"/>
      <c r="M21" s="39" t="n"/>
      <c r="N21" s="39" t="n"/>
      <c r="O21" s="40">
        <f>IFERROR(IF(A21="","",M21+N21),"")</f>
        <v/>
      </c>
      <c r="P21" s="18" t="n"/>
      <c r="Q21" s="18" t="n"/>
      <c r="R21" s="37" t="n"/>
      <c r="S21" s="24">
        <f>IFERROR(IF(R21="","",R21-TODAY()),"")</f>
        <v/>
      </c>
      <c r="T21" s="19">
        <f>IFERROR(IF(A21="","",IF(I21="Annulée","Annulée",IF(I21&lt;&gt;"Complétée","À compléter",IF(AND(P21="Oui",Q21&lt;&gt;"Oui"),"Certificat manquant",IF(R21="","Conforme",IF(R21&lt;TODAY(),"Expirée",IF(R21&lt;=TODAY()+'Paramètres'!$B$5,"Échéance prochaine","Conforme"))))))),"")</f>
        <v/>
      </c>
      <c r="U21" s="18" t="n"/>
      <c r="V21" s="18" t="n"/>
    </row>
    <row r="22">
      <c r="A22" s="18" t="n"/>
      <c r="B22" s="18" t="n"/>
      <c r="C22" s="19">
        <f>IFERROR(IF(B22="","",VLOOKUP(B22,'Employés'!$A$5:$J$104,4,FALSE)),"")</f>
        <v/>
      </c>
      <c r="D22" s="19">
        <f>IFERROR(IF(B22="","",VLOOKUP(B22,'Employés'!$A$5:$J$104,5,FALSE)),"")</f>
        <v/>
      </c>
      <c r="E22" s="18" t="n"/>
      <c r="F22" s="18" t="n"/>
      <c r="G22" s="18" t="n"/>
      <c r="H22" s="18" t="n"/>
      <c r="I22" s="18" t="n"/>
      <c r="J22" s="37" t="n"/>
      <c r="K22" s="37" t="n"/>
      <c r="L22" s="38" t="n"/>
      <c r="M22" s="39" t="n"/>
      <c r="N22" s="39" t="n"/>
      <c r="O22" s="40">
        <f>IFERROR(IF(A22="","",M22+N22),"")</f>
        <v/>
      </c>
      <c r="P22" s="18" t="n"/>
      <c r="Q22" s="18" t="n"/>
      <c r="R22" s="37" t="n"/>
      <c r="S22" s="24">
        <f>IFERROR(IF(R22="","",R22-TODAY()),"")</f>
        <v/>
      </c>
      <c r="T22" s="19">
        <f>IFERROR(IF(A22="","",IF(I22="Annulée","Annulée",IF(I22&lt;&gt;"Complétée","À compléter",IF(AND(P22="Oui",Q22&lt;&gt;"Oui"),"Certificat manquant",IF(R22="","Conforme",IF(R22&lt;TODAY(),"Expirée",IF(R22&lt;=TODAY()+'Paramètres'!$B$5,"Échéance prochaine","Conforme"))))))),"")</f>
        <v/>
      </c>
      <c r="U22" s="18" t="n"/>
      <c r="V22" s="18" t="n"/>
    </row>
    <row r="23">
      <c r="A23" s="18" t="n"/>
      <c r="B23" s="18" t="n"/>
      <c r="C23" s="19">
        <f>IFERROR(IF(B23="","",VLOOKUP(B23,'Employés'!$A$5:$J$104,4,FALSE)),"")</f>
        <v/>
      </c>
      <c r="D23" s="19">
        <f>IFERROR(IF(B23="","",VLOOKUP(B23,'Employés'!$A$5:$J$104,5,FALSE)),"")</f>
        <v/>
      </c>
      <c r="E23" s="18" t="n"/>
      <c r="F23" s="18" t="n"/>
      <c r="G23" s="18" t="n"/>
      <c r="H23" s="18" t="n"/>
      <c r="I23" s="18" t="n"/>
      <c r="J23" s="37" t="n"/>
      <c r="K23" s="37" t="n"/>
      <c r="L23" s="38" t="n"/>
      <c r="M23" s="39" t="n"/>
      <c r="N23" s="39" t="n"/>
      <c r="O23" s="40">
        <f>IFERROR(IF(A23="","",M23+N23),"")</f>
        <v/>
      </c>
      <c r="P23" s="18" t="n"/>
      <c r="Q23" s="18" t="n"/>
      <c r="R23" s="37" t="n"/>
      <c r="S23" s="24">
        <f>IFERROR(IF(R23="","",R23-TODAY()),"")</f>
        <v/>
      </c>
      <c r="T23" s="19">
        <f>IFERROR(IF(A23="","",IF(I23="Annulée","Annulée",IF(I23&lt;&gt;"Complétée","À compléter",IF(AND(P23="Oui",Q23&lt;&gt;"Oui"),"Certificat manquant",IF(R23="","Conforme",IF(R23&lt;TODAY(),"Expirée",IF(R23&lt;=TODAY()+'Paramètres'!$B$5,"Échéance prochaine","Conforme"))))))),"")</f>
        <v/>
      </c>
      <c r="U23" s="18" t="n"/>
      <c r="V23" s="18" t="n"/>
    </row>
    <row r="24">
      <c r="A24" s="18" t="n"/>
      <c r="B24" s="18" t="n"/>
      <c r="C24" s="19">
        <f>IFERROR(IF(B24="","",VLOOKUP(B24,'Employés'!$A$5:$J$104,4,FALSE)),"")</f>
        <v/>
      </c>
      <c r="D24" s="19">
        <f>IFERROR(IF(B24="","",VLOOKUP(B24,'Employés'!$A$5:$J$104,5,FALSE)),"")</f>
        <v/>
      </c>
      <c r="E24" s="18" t="n"/>
      <c r="F24" s="18" t="n"/>
      <c r="G24" s="18" t="n"/>
      <c r="H24" s="18" t="n"/>
      <c r="I24" s="18" t="n"/>
      <c r="J24" s="37" t="n"/>
      <c r="K24" s="37" t="n"/>
      <c r="L24" s="38" t="n"/>
      <c r="M24" s="39" t="n"/>
      <c r="N24" s="39" t="n"/>
      <c r="O24" s="40">
        <f>IFERROR(IF(A24="","",M24+N24),"")</f>
        <v/>
      </c>
      <c r="P24" s="18" t="n"/>
      <c r="Q24" s="18" t="n"/>
      <c r="R24" s="37" t="n"/>
      <c r="S24" s="24">
        <f>IFERROR(IF(R24="","",R24-TODAY()),"")</f>
        <v/>
      </c>
      <c r="T24" s="19">
        <f>IFERROR(IF(A24="","",IF(I24="Annulée","Annulée",IF(I24&lt;&gt;"Complétée","À compléter",IF(AND(P24="Oui",Q24&lt;&gt;"Oui"),"Certificat manquant",IF(R24="","Conforme",IF(R24&lt;TODAY(),"Expirée",IF(R24&lt;=TODAY()+'Paramètres'!$B$5,"Échéance prochaine","Conforme"))))))),"")</f>
        <v/>
      </c>
      <c r="U24" s="18" t="n"/>
      <c r="V24" s="18" t="n"/>
    </row>
    <row r="25">
      <c r="A25" s="18" t="n"/>
      <c r="B25" s="18" t="n"/>
      <c r="C25" s="19">
        <f>IFERROR(IF(B25="","",VLOOKUP(B25,'Employés'!$A$5:$J$104,4,FALSE)),"")</f>
        <v/>
      </c>
      <c r="D25" s="19">
        <f>IFERROR(IF(B25="","",VLOOKUP(B25,'Employés'!$A$5:$J$104,5,FALSE)),"")</f>
        <v/>
      </c>
      <c r="E25" s="18" t="n"/>
      <c r="F25" s="18" t="n"/>
      <c r="G25" s="18" t="n"/>
      <c r="H25" s="18" t="n"/>
      <c r="I25" s="18" t="n"/>
      <c r="J25" s="37" t="n"/>
      <c r="K25" s="37" t="n"/>
      <c r="L25" s="38" t="n"/>
      <c r="M25" s="39" t="n"/>
      <c r="N25" s="39" t="n"/>
      <c r="O25" s="40">
        <f>IFERROR(IF(A25="","",M25+N25),"")</f>
        <v/>
      </c>
      <c r="P25" s="18" t="n"/>
      <c r="Q25" s="18" t="n"/>
      <c r="R25" s="37" t="n"/>
      <c r="S25" s="24">
        <f>IFERROR(IF(R25="","",R25-TODAY()),"")</f>
        <v/>
      </c>
      <c r="T25" s="19">
        <f>IFERROR(IF(A25="","",IF(I25="Annulée","Annulée",IF(I25&lt;&gt;"Complétée","À compléter",IF(AND(P25="Oui",Q25&lt;&gt;"Oui"),"Certificat manquant",IF(R25="","Conforme",IF(R25&lt;TODAY(),"Expirée",IF(R25&lt;=TODAY()+'Paramètres'!$B$5,"Échéance prochaine","Conforme"))))))),"")</f>
        <v/>
      </c>
      <c r="U25" s="18" t="n"/>
      <c r="V25" s="18" t="n"/>
    </row>
    <row r="26">
      <c r="A26" s="18" t="n"/>
      <c r="B26" s="18" t="n"/>
      <c r="C26" s="19">
        <f>IFERROR(IF(B26="","",VLOOKUP(B26,'Employés'!$A$5:$J$104,4,FALSE)),"")</f>
        <v/>
      </c>
      <c r="D26" s="19">
        <f>IFERROR(IF(B26="","",VLOOKUP(B26,'Employés'!$A$5:$J$104,5,FALSE)),"")</f>
        <v/>
      </c>
      <c r="E26" s="18" t="n"/>
      <c r="F26" s="18" t="n"/>
      <c r="G26" s="18" t="n"/>
      <c r="H26" s="18" t="n"/>
      <c r="I26" s="18" t="n"/>
      <c r="J26" s="37" t="n"/>
      <c r="K26" s="37" t="n"/>
      <c r="L26" s="38" t="n"/>
      <c r="M26" s="39" t="n"/>
      <c r="N26" s="39" t="n"/>
      <c r="O26" s="40">
        <f>IFERROR(IF(A26="","",M26+N26),"")</f>
        <v/>
      </c>
      <c r="P26" s="18" t="n"/>
      <c r="Q26" s="18" t="n"/>
      <c r="R26" s="37" t="n"/>
      <c r="S26" s="24">
        <f>IFERROR(IF(R26="","",R26-TODAY()),"")</f>
        <v/>
      </c>
      <c r="T26" s="19">
        <f>IFERROR(IF(A26="","",IF(I26="Annulée","Annulée",IF(I26&lt;&gt;"Complétée","À compléter",IF(AND(P26="Oui",Q26&lt;&gt;"Oui"),"Certificat manquant",IF(R26="","Conforme",IF(R26&lt;TODAY(),"Expirée",IF(R26&lt;=TODAY()+'Paramètres'!$B$5,"Échéance prochaine","Conforme"))))))),"")</f>
        <v/>
      </c>
      <c r="U26" s="18" t="n"/>
      <c r="V26" s="18" t="n"/>
    </row>
    <row r="27">
      <c r="A27" s="18" t="n"/>
      <c r="B27" s="18" t="n"/>
      <c r="C27" s="19">
        <f>IFERROR(IF(B27="","",VLOOKUP(B27,'Employés'!$A$5:$J$104,4,FALSE)),"")</f>
        <v/>
      </c>
      <c r="D27" s="19">
        <f>IFERROR(IF(B27="","",VLOOKUP(B27,'Employés'!$A$5:$J$104,5,FALSE)),"")</f>
        <v/>
      </c>
      <c r="E27" s="18" t="n"/>
      <c r="F27" s="18" t="n"/>
      <c r="G27" s="18" t="n"/>
      <c r="H27" s="18" t="n"/>
      <c r="I27" s="18" t="n"/>
      <c r="J27" s="37" t="n"/>
      <c r="K27" s="37" t="n"/>
      <c r="L27" s="38" t="n"/>
      <c r="M27" s="39" t="n"/>
      <c r="N27" s="39" t="n"/>
      <c r="O27" s="40">
        <f>IFERROR(IF(A27="","",M27+N27),"")</f>
        <v/>
      </c>
      <c r="P27" s="18" t="n"/>
      <c r="Q27" s="18" t="n"/>
      <c r="R27" s="37" t="n"/>
      <c r="S27" s="24">
        <f>IFERROR(IF(R27="","",R27-TODAY()),"")</f>
        <v/>
      </c>
      <c r="T27" s="19">
        <f>IFERROR(IF(A27="","",IF(I27="Annulée","Annulée",IF(I27&lt;&gt;"Complétée","À compléter",IF(AND(P27="Oui",Q27&lt;&gt;"Oui"),"Certificat manquant",IF(R27="","Conforme",IF(R27&lt;TODAY(),"Expirée",IF(R27&lt;=TODAY()+'Paramètres'!$B$5,"Échéance prochaine","Conforme"))))))),"")</f>
        <v/>
      </c>
      <c r="U27" s="18" t="n"/>
      <c r="V27" s="18" t="n"/>
    </row>
    <row r="28">
      <c r="A28" s="18" t="n"/>
      <c r="B28" s="18" t="n"/>
      <c r="C28" s="19">
        <f>IFERROR(IF(B28="","",VLOOKUP(B28,'Employés'!$A$5:$J$104,4,FALSE)),"")</f>
        <v/>
      </c>
      <c r="D28" s="19">
        <f>IFERROR(IF(B28="","",VLOOKUP(B28,'Employés'!$A$5:$J$104,5,FALSE)),"")</f>
        <v/>
      </c>
      <c r="E28" s="18" t="n"/>
      <c r="F28" s="18" t="n"/>
      <c r="G28" s="18" t="n"/>
      <c r="H28" s="18" t="n"/>
      <c r="I28" s="18" t="n"/>
      <c r="J28" s="37" t="n"/>
      <c r="K28" s="37" t="n"/>
      <c r="L28" s="38" t="n"/>
      <c r="M28" s="39" t="n"/>
      <c r="N28" s="39" t="n"/>
      <c r="O28" s="40">
        <f>IFERROR(IF(A28="","",M28+N28),"")</f>
        <v/>
      </c>
      <c r="P28" s="18" t="n"/>
      <c r="Q28" s="18" t="n"/>
      <c r="R28" s="37" t="n"/>
      <c r="S28" s="24">
        <f>IFERROR(IF(R28="","",R28-TODAY()),"")</f>
        <v/>
      </c>
      <c r="T28" s="19">
        <f>IFERROR(IF(A28="","",IF(I28="Annulée","Annulée",IF(I28&lt;&gt;"Complétée","À compléter",IF(AND(P28="Oui",Q28&lt;&gt;"Oui"),"Certificat manquant",IF(R28="","Conforme",IF(R28&lt;TODAY(),"Expirée",IF(R28&lt;=TODAY()+'Paramètres'!$B$5,"Échéance prochaine","Conforme"))))))),"")</f>
        <v/>
      </c>
      <c r="U28" s="18" t="n"/>
      <c r="V28" s="18" t="n"/>
    </row>
    <row r="29">
      <c r="A29" s="18" t="n"/>
      <c r="B29" s="18" t="n"/>
      <c r="C29" s="19">
        <f>IFERROR(IF(B29="","",VLOOKUP(B29,'Employés'!$A$5:$J$104,4,FALSE)),"")</f>
        <v/>
      </c>
      <c r="D29" s="19">
        <f>IFERROR(IF(B29="","",VLOOKUP(B29,'Employés'!$A$5:$J$104,5,FALSE)),"")</f>
        <v/>
      </c>
      <c r="E29" s="18" t="n"/>
      <c r="F29" s="18" t="n"/>
      <c r="G29" s="18" t="n"/>
      <c r="H29" s="18" t="n"/>
      <c r="I29" s="18" t="n"/>
      <c r="J29" s="37" t="n"/>
      <c r="K29" s="37" t="n"/>
      <c r="L29" s="38" t="n"/>
      <c r="M29" s="39" t="n"/>
      <c r="N29" s="39" t="n"/>
      <c r="O29" s="40">
        <f>IFERROR(IF(A29="","",M29+N29),"")</f>
        <v/>
      </c>
      <c r="P29" s="18" t="n"/>
      <c r="Q29" s="18" t="n"/>
      <c r="R29" s="37" t="n"/>
      <c r="S29" s="24">
        <f>IFERROR(IF(R29="","",R29-TODAY()),"")</f>
        <v/>
      </c>
      <c r="T29" s="19">
        <f>IFERROR(IF(A29="","",IF(I29="Annulée","Annulée",IF(I29&lt;&gt;"Complétée","À compléter",IF(AND(P29="Oui",Q29&lt;&gt;"Oui"),"Certificat manquant",IF(R29="","Conforme",IF(R29&lt;TODAY(),"Expirée",IF(R29&lt;=TODAY()+'Paramètres'!$B$5,"Échéance prochaine","Conforme"))))))),"")</f>
        <v/>
      </c>
      <c r="U29" s="18" t="n"/>
      <c r="V29" s="18" t="n"/>
    </row>
    <row r="30">
      <c r="A30" s="18" t="n"/>
      <c r="B30" s="18" t="n"/>
      <c r="C30" s="19">
        <f>IFERROR(IF(B30="","",VLOOKUP(B30,'Employés'!$A$5:$J$104,4,FALSE)),"")</f>
        <v/>
      </c>
      <c r="D30" s="19">
        <f>IFERROR(IF(B30="","",VLOOKUP(B30,'Employés'!$A$5:$J$104,5,FALSE)),"")</f>
        <v/>
      </c>
      <c r="E30" s="18" t="n"/>
      <c r="F30" s="18" t="n"/>
      <c r="G30" s="18" t="n"/>
      <c r="H30" s="18" t="n"/>
      <c r="I30" s="18" t="n"/>
      <c r="J30" s="37" t="n"/>
      <c r="K30" s="37" t="n"/>
      <c r="L30" s="38" t="n"/>
      <c r="M30" s="39" t="n"/>
      <c r="N30" s="39" t="n"/>
      <c r="O30" s="40">
        <f>IFERROR(IF(A30="","",M30+N30),"")</f>
        <v/>
      </c>
      <c r="P30" s="18" t="n"/>
      <c r="Q30" s="18" t="n"/>
      <c r="R30" s="37" t="n"/>
      <c r="S30" s="24">
        <f>IFERROR(IF(R30="","",R30-TODAY()),"")</f>
        <v/>
      </c>
      <c r="T30" s="19">
        <f>IFERROR(IF(A30="","",IF(I30="Annulée","Annulée",IF(I30&lt;&gt;"Complétée","À compléter",IF(AND(P30="Oui",Q30&lt;&gt;"Oui"),"Certificat manquant",IF(R30="","Conforme",IF(R30&lt;TODAY(),"Expirée",IF(R30&lt;=TODAY()+'Paramètres'!$B$5,"Échéance prochaine","Conforme"))))))),"")</f>
        <v/>
      </c>
      <c r="U30" s="18" t="n"/>
      <c r="V30" s="18" t="n"/>
    </row>
    <row r="31">
      <c r="A31" s="18" t="n"/>
      <c r="B31" s="18" t="n"/>
      <c r="C31" s="19">
        <f>IFERROR(IF(B31="","",VLOOKUP(B31,'Employés'!$A$5:$J$104,4,FALSE)),"")</f>
        <v/>
      </c>
      <c r="D31" s="19">
        <f>IFERROR(IF(B31="","",VLOOKUP(B31,'Employés'!$A$5:$J$104,5,FALSE)),"")</f>
        <v/>
      </c>
      <c r="E31" s="18" t="n"/>
      <c r="F31" s="18" t="n"/>
      <c r="G31" s="18" t="n"/>
      <c r="H31" s="18" t="n"/>
      <c r="I31" s="18" t="n"/>
      <c r="J31" s="37" t="n"/>
      <c r="K31" s="37" t="n"/>
      <c r="L31" s="38" t="n"/>
      <c r="M31" s="39" t="n"/>
      <c r="N31" s="39" t="n"/>
      <c r="O31" s="40">
        <f>IFERROR(IF(A31="","",M31+N31),"")</f>
        <v/>
      </c>
      <c r="P31" s="18" t="n"/>
      <c r="Q31" s="18" t="n"/>
      <c r="R31" s="37" t="n"/>
      <c r="S31" s="24">
        <f>IFERROR(IF(R31="","",R31-TODAY()),"")</f>
        <v/>
      </c>
      <c r="T31" s="19">
        <f>IFERROR(IF(A31="","",IF(I31="Annulée","Annulée",IF(I31&lt;&gt;"Complétée","À compléter",IF(AND(P31="Oui",Q31&lt;&gt;"Oui"),"Certificat manquant",IF(R31="","Conforme",IF(R31&lt;TODAY(),"Expirée",IF(R31&lt;=TODAY()+'Paramètres'!$B$5,"Échéance prochaine","Conforme"))))))),"")</f>
        <v/>
      </c>
      <c r="U31" s="18" t="n"/>
      <c r="V31" s="18" t="n"/>
    </row>
    <row r="32">
      <c r="A32" s="18" t="n"/>
      <c r="B32" s="18" t="n"/>
      <c r="C32" s="19">
        <f>IFERROR(IF(B32="","",VLOOKUP(B32,'Employés'!$A$5:$J$104,4,FALSE)),"")</f>
        <v/>
      </c>
      <c r="D32" s="19">
        <f>IFERROR(IF(B32="","",VLOOKUP(B32,'Employés'!$A$5:$J$104,5,FALSE)),"")</f>
        <v/>
      </c>
      <c r="E32" s="18" t="n"/>
      <c r="F32" s="18" t="n"/>
      <c r="G32" s="18" t="n"/>
      <c r="H32" s="18" t="n"/>
      <c r="I32" s="18" t="n"/>
      <c r="J32" s="37" t="n"/>
      <c r="K32" s="37" t="n"/>
      <c r="L32" s="38" t="n"/>
      <c r="M32" s="39" t="n"/>
      <c r="N32" s="39" t="n"/>
      <c r="O32" s="40">
        <f>IFERROR(IF(A32="","",M32+N32),"")</f>
        <v/>
      </c>
      <c r="P32" s="18" t="n"/>
      <c r="Q32" s="18" t="n"/>
      <c r="R32" s="37" t="n"/>
      <c r="S32" s="24">
        <f>IFERROR(IF(R32="","",R32-TODAY()),"")</f>
        <v/>
      </c>
      <c r="T32" s="19">
        <f>IFERROR(IF(A32="","",IF(I32="Annulée","Annulée",IF(I32&lt;&gt;"Complétée","À compléter",IF(AND(P32="Oui",Q32&lt;&gt;"Oui"),"Certificat manquant",IF(R32="","Conforme",IF(R32&lt;TODAY(),"Expirée",IF(R32&lt;=TODAY()+'Paramètres'!$B$5,"Échéance prochaine","Conforme"))))))),"")</f>
        <v/>
      </c>
      <c r="U32" s="18" t="n"/>
      <c r="V32" s="18" t="n"/>
    </row>
    <row r="33">
      <c r="A33" s="18" t="n"/>
      <c r="B33" s="18" t="n"/>
      <c r="C33" s="19">
        <f>IFERROR(IF(B33="","",VLOOKUP(B33,'Employés'!$A$5:$J$104,4,FALSE)),"")</f>
        <v/>
      </c>
      <c r="D33" s="19">
        <f>IFERROR(IF(B33="","",VLOOKUP(B33,'Employés'!$A$5:$J$104,5,FALSE)),"")</f>
        <v/>
      </c>
      <c r="E33" s="18" t="n"/>
      <c r="F33" s="18" t="n"/>
      <c r="G33" s="18" t="n"/>
      <c r="H33" s="18" t="n"/>
      <c r="I33" s="18" t="n"/>
      <c r="J33" s="37" t="n"/>
      <c r="K33" s="37" t="n"/>
      <c r="L33" s="38" t="n"/>
      <c r="M33" s="39" t="n"/>
      <c r="N33" s="39" t="n"/>
      <c r="O33" s="40">
        <f>IFERROR(IF(A33="","",M33+N33),"")</f>
        <v/>
      </c>
      <c r="P33" s="18" t="n"/>
      <c r="Q33" s="18" t="n"/>
      <c r="R33" s="37" t="n"/>
      <c r="S33" s="24">
        <f>IFERROR(IF(R33="","",R33-TODAY()),"")</f>
        <v/>
      </c>
      <c r="T33" s="19">
        <f>IFERROR(IF(A33="","",IF(I33="Annulée","Annulée",IF(I33&lt;&gt;"Complétée","À compléter",IF(AND(P33="Oui",Q33&lt;&gt;"Oui"),"Certificat manquant",IF(R33="","Conforme",IF(R33&lt;TODAY(),"Expirée",IF(R33&lt;=TODAY()+'Paramètres'!$B$5,"Échéance prochaine","Conforme"))))))),"")</f>
        <v/>
      </c>
      <c r="U33" s="18" t="n"/>
      <c r="V33" s="18" t="n"/>
    </row>
    <row r="34">
      <c r="A34" s="18" t="n"/>
      <c r="B34" s="18" t="n"/>
      <c r="C34" s="19">
        <f>IFERROR(IF(B34="","",VLOOKUP(B34,'Employés'!$A$5:$J$104,4,FALSE)),"")</f>
        <v/>
      </c>
      <c r="D34" s="19">
        <f>IFERROR(IF(B34="","",VLOOKUP(B34,'Employés'!$A$5:$J$104,5,FALSE)),"")</f>
        <v/>
      </c>
      <c r="E34" s="18" t="n"/>
      <c r="F34" s="18" t="n"/>
      <c r="G34" s="18" t="n"/>
      <c r="H34" s="18" t="n"/>
      <c r="I34" s="18" t="n"/>
      <c r="J34" s="37" t="n"/>
      <c r="K34" s="37" t="n"/>
      <c r="L34" s="38" t="n"/>
      <c r="M34" s="39" t="n"/>
      <c r="N34" s="39" t="n"/>
      <c r="O34" s="40">
        <f>IFERROR(IF(A34="","",M34+N34),"")</f>
        <v/>
      </c>
      <c r="P34" s="18" t="n"/>
      <c r="Q34" s="18" t="n"/>
      <c r="R34" s="37" t="n"/>
      <c r="S34" s="24">
        <f>IFERROR(IF(R34="","",R34-TODAY()),"")</f>
        <v/>
      </c>
      <c r="T34" s="19">
        <f>IFERROR(IF(A34="","",IF(I34="Annulée","Annulée",IF(I34&lt;&gt;"Complétée","À compléter",IF(AND(P34="Oui",Q34&lt;&gt;"Oui"),"Certificat manquant",IF(R34="","Conforme",IF(R34&lt;TODAY(),"Expirée",IF(R34&lt;=TODAY()+'Paramètres'!$B$5,"Échéance prochaine","Conforme"))))))),"")</f>
        <v/>
      </c>
      <c r="U34" s="18" t="n"/>
      <c r="V34" s="18" t="n"/>
    </row>
    <row r="35">
      <c r="A35" s="18" t="n"/>
      <c r="B35" s="18" t="n"/>
      <c r="C35" s="19">
        <f>IFERROR(IF(B35="","",VLOOKUP(B35,'Employés'!$A$5:$J$104,4,FALSE)),"")</f>
        <v/>
      </c>
      <c r="D35" s="19">
        <f>IFERROR(IF(B35="","",VLOOKUP(B35,'Employés'!$A$5:$J$104,5,FALSE)),"")</f>
        <v/>
      </c>
      <c r="E35" s="18" t="n"/>
      <c r="F35" s="18" t="n"/>
      <c r="G35" s="18" t="n"/>
      <c r="H35" s="18" t="n"/>
      <c r="I35" s="18" t="n"/>
      <c r="J35" s="37" t="n"/>
      <c r="K35" s="37" t="n"/>
      <c r="L35" s="38" t="n"/>
      <c r="M35" s="39" t="n"/>
      <c r="N35" s="39" t="n"/>
      <c r="O35" s="40">
        <f>IFERROR(IF(A35="","",M35+N35),"")</f>
        <v/>
      </c>
      <c r="P35" s="18" t="n"/>
      <c r="Q35" s="18" t="n"/>
      <c r="R35" s="37" t="n"/>
      <c r="S35" s="24">
        <f>IFERROR(IF(R35="","",R35-TODAY()),"")</f>
        <v/>
      </c>
      <c r="T35" s="19">
        <f>IFERROR(IF(A35="","",IF(I35="Annulée","Annulée",IF(I35&lt;&gt;"Complétée","À compléter",IF(AND(P35="Oui",Q35&lt;&gt;"Oui"),"Certificat manquant",IF(R35="","Conforme",IF(R35&lt;TODAY(),"Expirée",IF(R35&lt;=TODAY()+'Paramètres'!$B$5,"Échéance prochaine","Conforme"))))))),"")</f>
        <v/>
      </c>
      <c r="U35" s="18" t="n"/>
      <c r="V35" s="18" t="n"/>
    </row>
    <row r="36">
      <c r="A36" s="18" t="n"/>
      <c r="B36" s="18" t="n"/>
      <c r="C36" s="19">
        <f>IFERROR(IF(B36="","",VLOOKUP(B36,'Employés'!$A$5:$J$104,4,FALSE)),"")</f>
        <v/>
      </c>
      <c r="D36" s="19">
        <f>IFERROR(IF(B36="","",VLOOKUP(B36,'Employés'!$A$5:$J$104,5,FALSE)),"")</f>
        <v/>
      </c>
      <c r="E36" s="18" t="n"/>
      <c r="F36" s="18" t="n"/>
      <c r="G36" s="18" t="n"/>
      <c r="H36" s="18" t="n"/>
      <c r="I36" s="18" t="n"/>
      <c r="J36" s="37" t="n"/>
      <c r="K36" s="37" t="n"/>
      <c r="L36" s="38" t="n"/>
      <c r="M36" s="39" t="n"/>
      <c r="N36" s="39" t="n"/>
      <c r="O36" s="40">
        <f>IFERROR(IF(A36="","",M36+N36),"")</f>
        <v/>
      </c>
      <c r="P36" s="18" t="n"/>
      <c r="Q36" s="18" t="n"/>
      <c r="R36" s="37" t="n"/>
      <c r="S36" s="24">
        <f>IFERROR(IF(R36="","",R36-TODAY()),"")</f>
        <v/>
      </c>
      <c r="T36" s="19">
        <f>IFERROR(IF(A36="","",IF(I36="Annulée","Annulée",IF(I36&lt;&gt;"Complétée","À compléter",IF(AND(P36="Oui",Q36&lt;&gt;"Oui"),"Certificat manquant",IF(R36="","Conforme",IF(R36&lt;TODAY(),"Expirée",IF(R36&lt;=TODAY()+'Paramètres'!$B$5,"Échéance prochaine","Conforme"))))))),"")</f>
        <v/>
      </c>
      <c r="U36" s="18" t="n"/>
      <c r="V36" s="18" t="n"/>
    </row>
    <row r="37">
      <c r="A37" s="18" t="n"/>
      <c r="B37" s="18" t="n"/>
      <c r="C37" s="19">
        <f>IFERROR(IF(B37="","",VLOOKUP(B37,'Employés'!$A$5:$J$104,4,FALSE)),"")</f>
        <v/>
      </c>
      <c r="D37" s="19">
        <f>IFERROR(IF(B37="","",VLOOKUP(B37,'Employés'!$A$5:$J$104,5,FALSE)),"")</f>
        <v/>
      </c>
      <c r="E37" s="18" t="n"/>
      <c r="F37" s="18" t="n"/>
      <c r="G37" s="18" t="n"/>
      <c r="H37" s="18" t="n"/>
      <c r="I37" s="18" t="n"/>
      <c r="J37" s="37" t="n"/>
      <c r="K37" s="37" t="n"/>
      <c r="L37" s="38" t="n"/>
      <c r="M37" s="39" t="n"/>
      <c r="N37" s="39" t="n"/>
      <c r="O37" s="40">
        <f>IFERROR(IF(A37="","",M37+N37),"")</f>
        <v/>
      </c>
      <c r="P37" s="18" t="n"/>
      <c r="Q37" s="18" t="n"/>
      <c r="R37" s="37" t="n"/>
      <c r="S37" s="24">
        <f>IFERROR(IF(R37="","",R37-TODAY()),"")</f>
        <v/>
      </c>
      <c r="T37" s="19">
        <f>IFERROR(IF(A37="","",IF(I37="Annulée","Annulée",IF(I37&lt;&gt;"Complétée","À compléter",IF(AND(P37="Oui",Q37&lt;&gt;"Oui"),"Certificat manquant",IF(R37="","Conforme",IF(R37&lt;TODAY(),"Expirée",IF(R37&lt;=TODAY()+'Paramètres'!$B$5,"Échéance prochaine","Conforme"))))))),"")</f>
        <v/>
      </c>
      <c r="U37" s="18" t="n"/>
      <c r="V37" s="18" t="n"/>
    </row>
    <row r="38">
      <c r="A38" s="18" t="n"/>
      <c r="B38" s="18" t="n"/>
      <c r="C38" s="19">
        <f>IFERROR(IF(B38="","",VLOOKUP(B38,'Employés'!$A$5:$J$104,4,FALSE)),"")</f>
        <v/>
      </c>
      <c r="D38" s="19">
        <f>IFERROR(IF(B38="","",VLOOKUP(B38,'Employés'!$A$5:$J$104,5,FALSE)),"")</f>
        <v/>
      </c>
      <c r="E38" s="18" t="n"/>
      <c r="F38" s="18" t="n"/>
      <c r="G38" s="18" t="n"/>
      <c r="H38" s="18" t="n"/>
      <c r="I38" s="18" t="n"/>
      <c r="J38" s="37" t="n"/>
      <c r="K38" s="37" t="n"/>
      <c r="L38" s="38" t="n"/>
      <c r="M38" s="39" t="n"/>
      <c r="N38" s="39" t="n"/>
      <c r="O38" s="40">
        <f>IFERROR(IF(A38="","",M38+N38),"")</f>
        <v/>
      </c>
      <c r="P38" s="18" t="n"/>
      <c r="Q38" s="18" t="n"/>
      <c r="R38" s="37" t="n"/>
      <c r="S38" s="24">
        <f>IFERROR(IF(R38="","",R38-TODAY()),"")</f>
        <v/>
      </c>
      <c r="T38" s="19">
        <f>IFERROR(IF(A38="","",IF(I38="Annulée","Annulée",IF(I38&lt;&gt;"Complétée","À compléter",IF(AND(P38="Oui",Q38&lt;&gt;"Oui"),"Certificat manquant",IF(R38="","Conforme",IF(R38&lt;TODAY(),"Expirée",IF(R38&lt;=TODAY()+'Paramètres'!$B$5,"Échéance prochaine","Conforme"))))))),"")</f>
        <v/>
      </c>
      <c r="U38" s="18" t="n"/>
      <c r="V38" s="18" t="n"/>
    </row>
    <row r="39">
      <c r="A39" s="18" t="n"/>
      <c r="B39" s="18" t="n"/>
      <c r="C39" s="19">
        <f>IFERROR(IF(B39="","",VLOOKUP(B39,'Employés'!$A$5:$J$104,4,FALSE)),"")</f>
        <v/>
      </c>
      <c r="D39" s="19">
        <f>IFERROR(IF(B39="","",VLOOKUP(B39,'Employés'!$A$5:$J$104,5,FALSE)),"")</f>
        <v/>
      </c>
      <c r="E39" s="18" t="n"/>
      <c r="F39" s="18" t="n"/>
      <c r="G39" s="18" t="n"/>
      <c r="H39" s="18" t="n"/>
      <c r="I39" s="18" t="n"/>
      <c r="J39" s="37" t="n"/>
      <c r="K39" s="37" t="n"/>
      <c r="L39" s="38" t="n"/>
      <c r="M39" s="39" t="n"/>
      <c r="N39" s="39" t="n"/>
      <c r="O39" s="40">
        <f>IFERROR(IF(A39="","",M39+N39),"")</f>
        <v/>
      </c>
      <c r="P39" s="18" t="n"/>
      <c r="Q39" s="18" t="n"/>
      <c r="R39" s="37" t="n"/>
      <c r="S39" s="24">
        <f>IFERROR(IF(R39="","",R39-TODAY()),"")</f>
        <v/>
      </c>
      <c r="T39" s="19">
        <f>IFERROR(IF(A39="","",IF(I39="Annulée","Annulée",IF(I39&lt;&gt;"Complétée","À compléter",IF(AND(P39="Oui",Q39&lt;&gt;"Oui"),"Certificat manquant",IF(R39="","Conforme",IF(R39&lt;TODAY(),"Expirée",IF(R39&lt;=TODAY()+'Paramètres'!$B$5,"Échéance prochaine","Conforme"))))))),"")</f>
        <v/>
      </c>
      <c r="U39" s="18" t="n"/>
      <c r="V39" s="18" t="n"/>
    </row>
    <row r="40">
      <c r="A40" s="18" t="n"/>
      <c r="B40" s="18" t="n"/>
      <c r="C40" s="19">
        <f>IFERROR(IF(B40="","",VLOOKUP(B40,'Employés'!$A$5:$J$104,4,FALSE)),"")</f>
        <v/>
      </c>
      <c r="D40" s="19">
        <f>IFERROR(IF(B40="","",VLOOKUP(B40,'Employés'!$A$5:$J$104,5,FALSE)),"")</f>
        <v/>
      </c>
      <c r="E40" s="18" t="n"/>
      <c r="F40" s="18" t="n"/>
      <c r="G40" s="18" t="n"/>
      <c r="H40" s="18" t="n"/>
      <c r="I40" s="18" t="n"/>
      <c r="J40" s="37" t="n"/>
      <c r="K40" s="37" t="n"/>
      <c r="L40" s="38" t="n"/>
      <c r="M40" s="39" t="n"/>
      <c r="N40" s="39" t="n"/>
      <c r="O40" s="40">
        <f>IFERROR(IF(A40="","",M40+N40),"")</f>
        <v/>
      </c>
      <c r="P40" s="18" t="n"/>
      <c r="Q40" s="18" t="n"/>
      <c r="R40" s="37" t="n"/>
      <c r="S40" s="24">
        <f>IFERROR(IF(R40="","",R40-TODAY()),"")</f>
        <v/>
      </c>
      <c r="T40" s="19">
        <f>IFERROR(IF(A40="","",IF(I40="Annulée","Annulée",IF(I40&lt;&gt;"Complétée","À compléter",IF(AND(P40="Oui",Q40&lt;&gt;"Oui"),"Certificat manquant",IF(R40="","Conforme",IF(R40&lt;TODAY(),"Expirée",IF(R40&lt;=TODAY()+'Paramètres'!$B$5,"Échéance prochaine","Conforme"))))))),"")</f>
        <v/>
      </c>
      <c r="U40" s="18" t="n"/>
      <c r="V40" s="18" t="n"/>
    </row>
    <row r="41">
      <c r="A41" s="18" t="n"/>
      <c r="B41" s="18" t="n"/>
      <c r="C41" s="19">
        <f>IFERROR(IF(B41="","",VLOOKUP(B41,'Employés'!$A$5:$J$104,4,FALSE)),"")</f>
        <v/>
      </c>
      <c r="D41" s="19">
        <f>IFERROR(IF(B41="","",VLOOKUP(B41,'Employés'!$A$5:$J$104,5,FALSE)),"")</f>
        <v/>
      </c>
      <c r="E41" s="18" t="n"/>
      <c r="F41" s="18" t="n"/>
      <c r="G41" s="18" t="n"/>
      <c r="H41" s="18" t="n"/>
      <c r="I41" s="18" t="n"/>
      <c r="J41" s="37" t="n"/>
      <c r="K41" s="37" t="n"/>
      <c r="L41" s="38" t="n"/>
      <c r="M41" s="39" t="n"/>
      <c r="N41" s="39" t="n"/>
      <c r="O41" s="40">
        <f>IFERROR(IF(A41="","",M41+N41),"")</f>
        <v/>
      </c>
      <c r="P41" s="18" t="n"/>
      <c r="Q41" s="18" t="n"/>
      <c r="R41" s="37" t="n"/>
      <c r="S41" s="24">
        <f>IFERROR(IF(R41="","",R41-TODAY()),"")</f>
        <v/>
      </c>
      <c r="T41" s="19">
        <f>IFERROR(IF(A41="","",IF(I41="Annulée","Annulée",IF(I41&lt;&gt;"Complétée","À compléter",IF(AND(P41="Oui",Q41&lt;&gt;"Oui"),"Certificat manquant",IF(R41="","Conforme",IF(R41&lt;TODAY(),"Expirée",IF(R41&lt;=TODAY()+'Paramètres'!$B$5,"Échéance prochaine","Conforme"))))))),"")</f>
        <v/>
      </c>
      <c r="U41" s="18" t="n"/>
      <c r="V41" s="18" t="n"/>
    </row>
    <row r="42">
      <c r="A42" s="18" t="n"/>
      <c r="B42" s="18" t="n"/>
      <c r="C42" s="19">
        <f>IFERROR(IF(B42="","",VLOOKUP(B42,'Employés'!$A$5:$J$104,4,FALSE)),"")</f>
        <v/>
      </c>
      <c r="D42" s="19">
        <f>IFERROR(IF(B42="","",VLOOKUP(B42,'Employés'!$A$5:$J$104,5,FALSE)),"")</f>
        <v/>
      </c>
      <c r="E42" s="18" t="n"/>
      <c r="F42" s="18" t="n"/>
      <c r="G42" s="18" t="n"/>
      <c r="H42" s="18" t="n"/>
      <c r="I42" s="18" t="n"/>
      <c r="J42" s="37" t="n"/>
      <c r="K42" s="37" t="n"/>
      <c r="L42" s="38" t="n"/>
      <c r="M42" s="39" t="n"/>
      <c r="N42" s="39" t="n"/>
      <c r="O42" s="40">
        <f>IFERROR(IF(A42="","",M42+N42),"")</f>
        <v/>
      </c>
      <c r="P42" s="18" t="n"/>
      <c r="Q42" s="18" t="n"/>
      <c r="R42" s="37" t="n"/>
      <c r="S42" s="24">
        <f>IFERROR(IF(R42="","",R42-TODAY()),"")</f>
        <v/>
      </c>
      <c r="T42" s="19">
        <f>IFERROR(IF(A42="","",IF(I42="Annulée","Annulée",IF(I42&lt;&gt;"Complétée","À compléter",IF(AND(P42="Oui",Q42&lt;&gt;"Oui"),"Certificat manquant",IF(R42="","Conforme",IF(R42&lt;TODAY(),"Expirée",IF(R42&lt;=TODAY()+'Paramètres'!$B$5,"Échéance prochaine","Conforme"))))))),"")</f>
        <v/>
      </c>
      <c r="U42" s="18" t="n"/>
      <c r="V42" s="18" t="n"/>
    </row>
    <row r="43">
      <c r="A43" s="18" t="n"/>
      <c r="B43" s="18" t="n"/>
      <c r="C43" s="19">
        <f>IFERROR(IF(B43="","",VLOOKUP(B43,'Employés'!$A$5:$J$104,4,FALSE)),"")</f>
        <v/>
      </c>
      <c r="D43" s="19">
        <f>IFERROR(IF(B43="","",VLOOKUP(B43,'Employés'!$A$5:$J$104,5,FALSE)),"")</f>
        <v/>
      </c>
      <c r="E43" s="18" t="n"/>
      <c r="F43" s="18" t="n"/>
      <c r="G43" s="18" t="n"/>
      <c r="H43" s="18" t="n"/>
      <c r="I43" s="18" t="n"/>
      <c r="J43" s="37" t="n"/>
      <c r="K43" s="37" t="n"/>
      <c r="L43" s="38" t="n"/>
      <c r="M43" s="39" t="n"/>
      <c r="N43" s="39" t="n"/>
      <c r="O43" s="40">
        <f>IFERROR(IF(A43="","",M43+N43),"")</f>
        <v/>
      </c>
      <c r="P43" s="18" t="n"/>
      <c r="Q43" s="18" t="n"/>
      <c r="R43" s="37" t="n"/>
      <c r="S43" s="24">
        <f>IFERROR(IF(R43="","",R43-TODAY()),"")</f>
        <v/>
      </c>
      <c r="T43" s="19">
        <f>IFERROR(IF(A43="","",IF(I43="Annulée","Annulée",IF(I43&lt;&gt;"Complétée","À compléter",IF(AND(P43="Oui",Q43&lt;&gt;"Oui"),"Certificat manquant",IF(R43="","Conforme",IF(R43&lt;TODAY(),"Expirée",IF(R43&lt;=TODAY()+'Paramètres'!$B$5,"Échéance prochaine","Conforme"))))))),"")</f>
        <v/>
      </c>
      <c r="U43" s="18" t="n"/>
      <c r="V43" s="18" t="n"/>
    </row>
    <row r="44">
      <c r="A44" s="18" t="n"/>
      <c r="B44" s="18" t="n"/>
      <c r="C44" s="19">
        <f>IFERROR(IF(B44="","",VLOOKUP(B44,'Employés'!$A$5:$J$104,4,FALSE)),"")</f>
        <v/>
      </c>
      <c r="D44" s="19">
        <f>IFERROR(IF(B44="","",VLOOKUP(B44,'Employés'!$A$5:$J$104,5,FALSE)),"")</f>
        <v/>
      </c>
      <c r="E44" s="18" t="n"/>
      <c r="F44" s="18" t="n"/>
      <c r="G44" s="18" t="n"/>
      <c r="H44" s="18" t="n"/>
      <c r="I44" s="18" t="n"/>
      <c r="J44" s="37" t="n"/>
      <c r="K44" s="37" t="n"/>
      <c r="L44" s="38" t="n"/>
      <c r="M44" s="39" t="n"/>
      <c r="N44" s="39" t="n"/>
      <c r="O44" s="40">
        <f>IFERROR(IF(A44="","",M44+N44),"")</f>
        <v/>
      </c>
      <c r="P44" s="18" t="n"/>
      <c r="Q44" s="18" t="n"/>
      <c r="R44" s="37" t="n"/>
      <c r="S44" s="24">
        <f>IFERROR(IF(R44="","",R44-TODAY()),"")</f>
        <v/>
      </c>
      <c r="T44" s="19">
        <f>IFERROR(IF(A44="","",IF(I44="Annulée","Annulée",IF(I44&lt;&gt;"Complétée","À compléter",IF(AND(P44="Oui",Q44&lt;&gt;"Oui"),"Certificat manquant",IF(R44="","Conforme",IF(R44&lt;TODAY(),"Expirée",IF(R44&lt;=TODAY()+'Paramètres'!$B$5,"Échéance prochaine","Conforme"))))))),"")</f>
        <v/>
      </c>
      <c r="U44" s="18" t="n"/>
      <c r="V44" s="18" t="n"/>
    </row>
    <row r="45">
      <c r="A45" s="18" t="n"/>
      <c r="B45" s="18" t="n"/>
      <c r="C45" s="19">
        <f>IFERROR(IF(B45="","",VLOOKUP(B45,'Employés'!$A$5:$J$104,4,FALSE)),"")</f>
        <v/>
      </c>
      <c r="D45" s="19">
        <f>IFERROR(IF(B45="","",VLOOKUP(B45,'Employés'!$A$5:$J$104,5,FALSE)),"")</f>
        <v/>
      </c>
      <c r="E45" s="18" t="n"/>
      <c r="F45" s="18" t="n"/>
      <c r="G45" s="18" t="n"/>
      <c r="H45" s="18" t="n"/>
      <c r="I45" s="18" t="n"/>
      <c r="J45" s="37" t="n"/>
      <c r="K45" s="37" t="n"/>
      <c r="L45" s="38" t="n"/>
      <c r="M45" s="39" t="n"/>
      <c r="N45" s="39" t="n"/>
      <c r="O45" s="40">
        <f>IFERROR(IF(A45="","",M45+N45),"")</f>
        <v/>
      </c>
      <c r="P45" s="18" t="n"/>
      <c r="Q45" s="18" t="n"/>
      <c r="R45" s="37" t="n"/>
      <c r="S45" s="24">
        <f>IFERROR(IF(R45="","",R45-TODAY()),"")</f>
        <v/>
      </c>
      <c r="T45" s="19">
        <f>IFERROR(IF(A45="","",IF(I45="Annulée","Annulée",IF(I45&lt;&gt;"Complétée","À compléter",IF(AND(P45="Oui",Q45&lt;&gt;"Oui"),"Certificat manquant",IF(R45="","Conforme",IF(R45&lt;TODAY(),"Expirée",IF(R45&lt;=TODAY()+'Paramètres'!$B$5,"Échéance prochaine","Conforme"))))))),"")</f>
        <v/>
      </c>
      <c r="U45" s="18" t="n"/>
      <c r="V45" s="18" t="n"/>
    </row>
    <row r="46">
      <c r="A46" s="18" t="n"/>
      <c r="B46" s="18" t="n"/>
      <c r="C46" s="19">
        <f>IFERROR(IF(B46="","",VLOOKUP(B46,'Employés'!$A$5:$J$104,4,FALSE)),"")</f>
        <v/>
      </c>
      <c r="D46" s="19">
        <f>IFERROR(IF(B46="","",VLOOKUP(B46,'Employés'!$A$5:$J$104,5,FALSE)),"")</f>
        <v/>
      </c>
      <c r="E46" s="18" t="n"/>
      <c r="F46" s="18" t="n"/>
      <c r="G46" s="18" t="n"/>
      <c r="H46" s="18" t="n"/>
      <c r="I46" s="18" t="n"/>
      <c r="J46" s="37" t="n"/>
      <c r="K46" s="37" t="n"/>
      <c r="L46" s="38" t="n"/>
      <c r="M46" s="39" t="n"/>
      <c r="N46" s="39" t="n"/>
      <c r="O46" s="40">
        <f>IFERROR(IF(A46="","",M46+N46),"")</f>
        <v/>
      </c>
      <c r="P46" s="18" t="n"/>
      <c r="Q46" s="18" t="n"/>
      <c r="R46" s="37" t="n"/>
      <c r="S46" s="24">
        <f>IFERROR(IF(R46="","",R46-TODAY()),"")</f>
        <v/>
      </c>
      <c r="T46" s="19">
        <f>IFERROR(IF(A46="","",IF(I46="Annulée","Annulée",IF(I46&lt;&gt;"Complétée","À compléter",IF(AND(P46="Oui",Q46&lt;&gt;"Oui"),"Certificat manquant",IF(R46="","Conforme",IF(R46&lt;TODAY(),"Expirée",IF(R46&lt;=TODAY()+'Paramètres'!$B$5,"Échéance prochaine","Conforme"))))))),"")</f>
        <v/>
      </c>
      <c r="U46" s="18" t="n"/>
      <c r="V46" s="18" t="n"/>
    </row>
    <row r="47">
      <c r="A47" s="18" t="n"/>
      <c r="B47" s="18" t="n"/>
      <c r="C47" s="19">
        <f>IFERROR(IF(B47="","",VLOOKUP(B47,'Employés'!$A$5:$J$104,4,FALSE)),"")</f>
        <v/>
      </c>
      <c r="D47" s="19">
        <f>IFERROR(IF(B47="","",VLOOKUP(B47,'Employés'!$A$5:$J$104,5,FALSE)),"")</f>
        <v/>
      </c>
      <c r="E47" s="18" t="n"/>
      <c r="F47" s="18" t="n"/>
      <c r="G47" s="18" t="n"/>
      <c r="H47" s="18" t="n"/>
      <c r="I47" s="18" t="n"/>
      <c r="J47" s="37" t="n"/>
      <c r="K47" s="37" t="n"/>
      <c r="L47" s="38" t="n"/>
      <c r="M47" s="39" t="n"/>
      <c r="N47" s="39" t="n"/>
      <c r="O47" s="40">
        <f>IFERROR(IF(A47="","",M47+N47),"")</f>
        <v/>
      </c>
      <c r="P47" s="18" t="n"/>
      <c r="Q47" s="18" t="n"/>
      <c r="R47" s="37" t="n"/>
      <c r="S47" s="24">
        <f>IFERROR(IF(R47="","",R47-TODAY()),"")</f>
        <v/>
      </c>
      <c r="T47" s="19">
        <f>IFERROR(IF(A47="","",IF(I47="Annulée","Annulée",IF(I47&lt;&gt;"Complétée","À compléter",IF(AND(P47="Oui",Q47&lt;&gt;"Oui"),"Certificat manquant",IF(R47="","Conforme",IF(R47&lt;TODAY(),"Expirée",IF(R47&lt;=TODAY()+'Paramètres'!$B$5,"Échéance prochaine","Conforme"))))))),"")</f>
        <v/>
      </c>
      <c r="U47" s="18" t="n"/>
      <c r="V47" s="18" t="n"/>
    </row>
    <row r="48">
      <c r="A48" s="18" t="n"/>
      <c r="B48" s="18" t="n"/>
      <c r="C48" s="19">
        <f>IFERROR(IF(B48="","",VLOOKUP(B48,'Employés'!$A$5:$J$104,4,FALSE)),"")</f>
        <v/>
      </c>
      <c r="D48" s="19">
        <f>IFERROR(IF(B48="","",VLOOKUP(B48,'Employés'!$A$5:$J$104,5,FALSE)),"")</f>
        <v/>
      </c>
      <c r="E48" s="18" t="n"/>
      <c r="F48" s="18" t="n"/>
      <c r="G48" s="18" t="n"/>
      <c r="H48" s="18" t="n"/>
      <c r="I48" s="18" t="n"/>
      <c r="J48" s="37" t="n"/>
      <c r="K48" s="37" t="n"/>
      <c r="L48" s="38" t="n"/>
      <c r="M48" s="39" t="n"/>
      <c r="N48" s="39" t="n"/>
      <c r="O48" s="40">
        <f>IFERROR(IF(A48="","",M48+N48),"")</f>
        <v/>
      </c>
      <c r="P48" s="18" t="n"/>
      <c r="Q48" s="18" t="n"/>
      <c r="R48" s="37" t="n"/>
      <c r="S48" s="24">
        <f>IFERROR(IF(R48="","",R48-TODAY()),"")</f>
        <v/>
      </c>
      <c r="T48" s="19">
        <f>IFERROR(IF(A48="","",IF(I48="Annulée","Annulée",IF(I48&lt;&gt;"Complétée","À compléter",IF(AND(P48="Oui",Q48&lt;&gt;"Oui"),"Certificat manquant",IF(R48="","Conforme",IF(R48&lt;TODAY(),"Expirée",IF(R48&lt;=TODAY()+'Paramètres'!$B$5,"Échéance prochaine","Conforme"))))))),"")</f>
        <v/>
      </c>
      <c r="U48" s="18" t="n"/>
      <c r="V48" s="18" t="n"/>
    </row>
    <row r="49">
      <c r="A49" s="18" t="n"/>
      <c r="B49" s="18" t="n"/>
      <c r="C49" s="19">
        <f>IFERROR(IF(B49="","",VLOOKUP(B49,'Employés'!$A$5:$J$104,4,FALSE)),"")</f>
        <v/>
      </c>
      <c r="D49" s="19">
        <f>IFERROR(IF(B49="","",VLOOKUP(B49,'Employés'!$A$5:$J$104,5,FALSE)),"")</f>
        <v/>
      </c>
      <c r="E49" s="18" t="n"/>
      <c r="F49" s="18" t="n"/>
      <c r="G49" s="18" t="n"/>
      <c r="H49" s="18" t="n"/>
      <c r="I49" s="18" t="n"/>
      <c r="J49" s="37" t="n"/>
      <c r="K49" s="37" t="n"/>
      <c r="L49" s="38" t="n"/>
      <c r="M49" s="39" t="n"/>
      <c r="N49" s="39" t="n"/>
      <c r="O49" s="40">
        <f>IFERROR(IF(A49="","",M49+N49),"")</f>
        <v/>
      </c>
      <c r="P49" s="18" t="n"/>
      <c r="Q49" s="18" t="n"/>
      <c r="R49" s="37" t="n"/>
      <c r="S49" s="24">
        <f>IFERROR(IF(R49="","",R49-TODAY()),"")</f>
        <v/>
      </c>
      <c r="T49" s="19">
        <f>IFERROR(IF(A49="","",IF(I49="Annulée","Annulée",IF(I49&lt;&gt;"Complétée","À compléter",IF(AND(P49="Oui",Q49&lt;&gt;"Oui"),"Certificat manquant",IF(R49="","Conforme",IF(R49&lt;TODAY(),"Expirée",IF(R49&lt;=TODAY()+'Paramètres'!$B$5,"Échéance prochaine","Conforme"))))))),"")</f>
        <v/>
      </c>
      <c r="U49" s="18" t="n"/>
      <c r="V49" s="18" t="n"/>
    </row>
    <row r="50">
      <c r="A50" s="18" t="n"/>
      <c r="B50" s="18" t="n"/>
      <c r="C50" s="19">
        <f>IFERROR(IF(B50="","",VLOOKUP(B50,'Employés'!$A$5:$J$104,4,FALSE)),"")</f>
        <v/>
      </c>
      <c r="D50" s="19">
        <f>IFERROR(IF(B50="","",VLOOKUP(B50,'Employés'!$A$5:$J$104,5,FALSE)),"")</f>
        <v/>
      </c>
      <c r="E50" s="18" t="n"/>
      <c r="F50" s="18" t="n"/>
      <c r="G50" s="18" t="n"/>
      <c r="H50" s="18" t="n"/>
      <c r="I50" s="18" t="n"/>
      <c r="J50" s="37" t="n"/>
      <c r="K50" s="37" t="n"/>
      <c r="L50" s="38" t="n"/>
      <c r="M50" s="39" t="n"/>
      <c r="N50" s="39" t="n"/>
      <c r="O50" s="40">
        <f>IFERROR(IF(A50="","",M50+N50),"")</f>
        <v/>
      </c>
      <c r="P50" s="18" t="n"/>
      <c r="Q50" s="18" t="n"/>
      <c r="R50" s="37" t="n"/>
      <c r="S50" s="24">
        <f>IFERROR(IF(R50="","",R50-TODAY()),"")</f>
        <v/>
      </c>
      <c r="T50" s="19">
        <f>IFERROR(IF(A50="","",IF(I50="Annulée","Annulée",IF(I50&lt;&gt;"Complétée","À compléter",IF(AND(P50="Oui",Q50&lt;&gt;"Oui"),"Certificat manquant",IF(R50="","Conforme",IF(R50&lt;TODAY(),"Expirée",IF(R50&lt;=TODAY()+'Paramètres'!$B$5,"Échéance prochaine","Conforme"))))))),"")</f>
        <v/>
      </c>
      <c r="U50" s="18" t="n"/>
      <c r="V50" s="18" t="n"/>
    </row>
    <row r="51">
      <c r="A51" s="18" t="n"/>
      <c r="B51" s="18" t="n"/>
      <c r="C51" s="19">
        <f>IFERROR(IF(B51="","",VLOOKUP(B51,'Employés'!$A$5:$J$104,4,FALSE)),"")</f>
        <v/>
      </c>
      <c r="D51" s="19">
        <f>IFERROR(IF(B51="","",VLOOKUP(B51,'Employés'!$A$5:$J$104,5,FALSE)),"")</f>
        <v/>
      </c>
      <c r="E51" s="18" t="n"/>
      <c r="F51" s="18" t="n"/>
      <c r="G51" s="18" t="n"/>
      <c r="H51" s="18" t="n"/>
      <c r="I51" s="18" t="n"/>
      <c r="J51" s="37" t="n"/>
      <c r="K51" s="37" t="n"/>
      <c r="L51" s="38" t="n"/>
      <c r="M51" s="39" t="n"/>
      <c r="N51" s="39" t="n"/>
      <c r="O51" s="40">
        <f>IFERROR(IF(A51="","",M51+N51),"")</f>
        <v/>
      </c>
      <c r="P51" s="18" t="n"/>
      <c r="Q51" s="18" t="n"/>
      <c r="R51" s="37" t="n"/>
      <c r="S51" s="24">
        <f>IFERROR(IF(R51="","",R51-TODAY()),"")</f>
        <v/>
      </c>
      <c r="T51" s="19">
        <f>IFERROR(IF(A51="","",IF(I51="Annulée","Annulée",IF(I51&lt;&gt;"Complétée","À compléter",IF(AND(P51="Oui",Q51&lt;&gt;"Oui"),"Certificat manquant",IF(R51="","Conforme",IF(R51&lt;TODAY(),"Expirée",IF(R51&lt;=TODAY()+'Paramètres'!$B$5,"Échéance prochaine","Conforme"))))))),"")</f>
        <v/>
      </c>
      <c r="U51" s="18" t="n"/>
      <c r="V51" s="18" t="n"/>
    </row>
    <row r="52">
      <c r="A52" s="18" t="n"/>
      <c r="B52" s="18" t="n"/>
      <c r="C52" s="19">
        <f>IFERROR(IF(B52="","",VLOOKUP(B52,'Employés'!$A$5:$J$104,4,FALSE)),"")</f>
        <v/>
      </c>
      <c r="D52" s="19">
        <f>IFERROR(IF(B52="","",VLOOKUP(B52,'Employés'!$A$5:$J$104,5,FALSE)),"")</f>
        <v/>
      </c>
      <c r="E52" s="18" t="n"/>
      <c r="F52" s="18" t="n"/>
      <c r="G52" s="18" t="n"/>
      <c r="H52" s="18" t="n"/>
      <c r="I52" s="18" t="n"/>
      <c r="J52" s="37" t="n"/>
      <c r="K52" s="37" t="n"/>
      <c r="L52" s="38" t="n"/>
      <c r="M52" s="39" t="n"/>
      <c r="N52" s="39" t="n"/>
      <c r="O52" s="40">
        <f>IFERROR(IF(A52="","",M52+N52),"")</f>
        <v/>
      </c>
      <c r="P52" s="18" t="n"/>
      <c r="Q52" s="18" t="n"/>
      <c r="R52" s="37" t="n"/>
      <c r="S52" s="24">
        <f>IFERROR(IF(R52="","",R52-TODAY()),"")</f>
        <v/>
      </c>
      <c r="T52" s="19">
        <f>IFERROR(IF(A52="","",IF(I52="Annulée","Annulée",IF(I52&lt;&gt;"Complétée","À compléter",IF(AND(P52="Oui",Q52&lt;&gt;"Oui"),"Certificat manquant",IF(R52="","Conforme",IF(R52&lt;TODAY(),"Expirée",IF(R52&lt;=TODAY()+'Paramètres'!$B$5,"Échéance prochaine","Conforme"))))))),"")</f>
        <v/>
      </c>
      <c r="U52" s="18" t="n"/>
      <c r="V52" s="18" t="n"/>
    </row>
    <row r="53">
      <c r="A53" s="18" t="n"/>
      <c r="B53" s="18" t="n"/>
      <c r="C53" s="19">
        <f>IFERROR(IF(B53="","",VLOOKUP(B53,'Employés'!$A$5:$J$104,4,FALSE)),"")</f>
        <v/>
      </c>
      <c r="D53" s="19">
        <f>IFERROR(IF(B53="","",VLOOKUP(B53,'Employés'!$A$5:$J$104,5,FALSE)),"")</f>
        <v/>
      </c>
      <c r="E53" s="18" t="n"/>
      <c r="F53" s="18" t="n"/>
      <c r="G53" s="18" t="n"/>
      <c r="H53" s="18" t="n"/>
      <c r="I53" s="18" t="n"/>
      <c r="J53" s="37" t="n"/>
      <c r="K53" s="37" t="n"/>
      <c r="L53" s="38" t="n"/>
      <c r="M53" s="39" t="n"/>
      <c r="N53" s="39" t="n"/>
      <c r="O53" s="40">
        <f>IFERROR(IF(A53="","",M53+N53),"")</f>
        <v/>
      </c>
      <c r="P53" s="18" t="n"/>
      <c r="Q53" s="18" t="n"/>
      <c r="R53" s="37" t="n"/>
      <c r="S53" s="24">
        <f>IFERROR(IF(R53="","",R53-TODAY()),"")</f>
        <v/>
      </c>
      <c r="T53" s="19">
        <f>IFERROR(IF(A53="","",IF(I53="Annulée","Annulée",IF(I53&lt;&gt;"Complétée","À compléter",IF(AND(P53="Oui",Q53&lt;&gt;"Oui"),"Certificat manquant",IF(R53="","Conforme",IF(R53&lt;TODAY(),"Expirée",IF(R53&lt;=TODAY()+'Paramètres'!$B$5,"Échéance prochaine","Conforme"))))))),"")</f>
        <v/>
      </c>
      <c r="U53" s="18" t="n"/>
      <c r="V53" s="18" t="n"/>
    </row>
    <row r="54">
      <c r="A54" s="18" t="n"/>
      <c r="B54" s="18" t="n"/>
      <c r="C54" s="19">
        <f>IFERROR(IF(B54="","",VLOOKUP(B54,'Employés'!$A$5:$J$104,4,FALSE)),"")</f>
        <v/>
      </c>
      <c r="D54" s="19">
        <f>IFERROR(IF(B54="","",VLOOKUP(B54,'Employés'!$A$5:$J$104,5,FALSE)),"")</f>
        <v/>
      </c>
      <c r="E54" s="18" t="n"/>
      <c r="F54" s="18" t="n"/>
      <c r="G54" s="18" t="n"/>
      <c r="H54" s="18" t="n"/>
      <c r="I54" s="18" t="n"/>
      <c r="J54" s="37" t="n"/>
      <c r="K54" s="37" t="n"/>
      <c r="L54" s="38" t="n"/>
      <c r="M54" s="39" t="n"/>
      <c r="N54" s="39" t="n"/>
      <c r="O54" s="40">
        <f>IFERROR(IF(A54="","",M54+N54),"")</f>
        <v/>
      </c>
      <c r="P54" s="18" t="n"/>
      <c r="Q54" s="18" t="n"/>
      <c r="R54" s="37" t="n"/>
      <c r="S54" s="24">
        <f>IFERROR(IF(R54="","",R54-TODAY()),"")</f>
        <v/>
      </c>
      <c r="T54" s="19">
        <f>IFERROR(IF(A54="","",IF(I54="Annulée","Annulée",IF(I54&lt;&gt;"Complétée","À compléter",IF(AND(P54="Oui",Q54&lt;&gt;"Oui"),"Certificat manquant",IF(R54="","Conforme",IF(R54&lt;TODAY(),"Expirée",IF(R54&lt;=TODAY()+'Paramètres'!$B$5,"Échéance prochaine","Conforme"))))))),"")</f>
        <v/>
      </c>
      <c r="U54" s="18" t="n"/>
      <c r="V54" s="18" t="n"/>
    </row>
    <row r="55">
      <c r="A55" s="18" t="n"/>
      <c r="B55" s="18" t="n"/>
      <c r="C55" s="19">
        <f>IFERROR(IF(B55="","",VLOOKUP(B55,'Employés'!$A$5:$J$104,4,FALSE)),"")</f>
        <v/>
      </c>
      <c r="D55" s="19">
        <f>IFERROR(IF(B55="","",VLOOKUP(B55,'Employés'!$A$5:$J$104,5,FALSE)),"")</f>
        <v/>
      </c>
      <c r="E55" s="18" t="n"/>
      <c r="F55" s="18" t="n"/>
      <c r="G55" s="18" t="n"/>
      <c r="H55" s="18" t="n"/>
      <c r="I55" s="18" t="n"/>
      <c r="J55" s="37" t="n"/>
      <c r="K55" s="37" t="n"/>
      <c r="L55" s="38" t="n"/>
      <c r="M55" s="39" t="n"/>
      <c r="N55" s="39" t="n"/>
      <c r="O55" s="40">
        <f>IFERROR(IF(A55="","",M55+N55),"")</f>
        <v/>
      </c>
      <c r="P55" s="18" t="n"/>
      <c r="Q55" s="18" t="n"/>
      <c r="R55" s="37" t="n"/>
      <c r="S55" s="24">
        <f>IFERROR(IF(R55="","",R55-TODAY()),"")</f>
        <v/>
      </c>
      <c r="T55" s="19">
        <f>IFERROR(IF(A55="","",IF(I55="Annulée","Annulée",IF(I55&lt;&gt;"Complétée","À compléter",IF(AND(P55="Oui",Q55&lt;&gt;"Oui"),"Certificat manquant",IF(R55="","Conforme",IF(R55&lt;TODAY(),"Expirée",IF(R55&lt;=TODAY()+'Paramètres'!$B$5,"Échéance prochaine","Conforme"))))))),"")</f>
        <v/>
      </c>
      <c r="U55" s="18" t="n"/>
      <c r="V55" s="18" t="n"/>
    </row>
    <row r="56">
      <c r="A56" s="18" t="n"/>
      <c r="B56" s="18" t="n"/>
      <c r="C56" s="19">
        <f>IFERROR(IF(B56="","",VLOOKUP(B56,'Employés'!$A$5:$J$104,4,FALSE)),"")</f>
        <v/>
      </c>
      <c r="D56" s="19">
        <f>IFERROR(IF(B56="","",VLOOKUP(B56,'Employés'!$A$5:$J$104,5,FALSE)),"")</f>
        <v/>
      </c>
      <c r="E56" s="18" t="n"/>
      <c r="F56" s="18" t="n"/>
      <c r="G56" s="18" t="n"/>
      <c r="H56" s="18" t="n"/>
      <c r="I56" s="18" t="n"/>
      <c r="J56" s="37" t="n"/>
      <c r="K56" s="37" t="n"/>
      <c r="L56" s="38" t="n"/>
      <c r="M56" s="39" t="n"/>
      <c r="N56" s="39" t="n"/>
      <c r="O56" s="40">
        <f>IFERROR(IF(A56="","",M56+N56),"")</f>
        <v/>
      </c>
      <c r="P56" s="18" t="n"/>
      <c r="Q56" s="18" t="n"/>
      <c r="R56" s="37" t="n"/>
      <c r="S56" s="24">
        <f>IFERROR(IF(R56="","",R56-TODAY()),"")</f>
        <v/>
      </c>
      <c r="T56" s="19">
        <f>IFERROR(IF(A56="","",IF(I56="Annulée","Annulée",IF(I56&lt;&gt;"Complétée","À compléter",IF(AND(P56="Oui",Q56&lt;&gt;"Oui"),"Certificat manquant",IF(R56="","Conforme",IF(R56&lt;TODAY(),"Expirée",IF(R56&lt;=TODAY()+'Paramètres'!$B$5,"Échéance prochaine","Conforme"))))))),"")</f>
        <v/>
      </c>
      <c r="U56" s="18" t="n"/>
      <c r="V56" s="18" t="n"/>
    </row>
    <row r="57">
      <c r="A57" s="18" t="n"/>
      <c r="B57" s="18" t="n"/>
      <c r="C57" s="19">
        <f>IFERROR(IF(B57="","",VLOOKUP(B57,'Employés'!$A$5:$J$104,4,FALSE)),"")</f>
        <v/>
      </c>
      <c r="D57" s="19">
        <f>IFERROR(IF(B57="","",VLOOKUP(B57,'Employés'!$A$5:$J$104,5,FALSE)),"")</f>
        <v/>
      </c>
      <c r="E57" s="18" t="n"/>
      <c r="F57" s="18" t="n"/>
      <c r="G57" s="18" t="n"/>
      <c r="H57" s="18" t="n"/>
      <c r="I57" s="18" t="n"/>
      <c r="J57" s="37" t="n"/>
      <c r="K57" s="37" t="n"/>
      <c r="L57" s="38" t="n"/>
      <c r="M57" s="39" t="n"/>
      <c r="N57" s="39" t="n"/>
      <c r="O57" s="40">
        <f>IFERROR(IF(A57="","",M57+N57),"")</f>
        <v/>
      </c>
      <c r="P57" s="18" t="n"/>
      <c r="Q57" s="18" t="n"/>
      <c r="R57" s="37" t="n"/>
      <c r="S57" s="24">
        <f>IFERROR(IF(R57="","",R57-TODAY()),"")</f>
        <v/>
      </c>
      <c r="T57" s="19">
        <f>IFERROR(IF(A57="","",IF(I57="Annulée","Annulée",IF(I57&lt;&gt;"Complétée","À compléter",IF(AND(P57="Oui",Q57&lt;&gt;"Oui"),"Certificat manquant",IF(R57="","Conforme",IF(R57&lt;TODAY(),"Expirée",IF(R57&lt;=TODAY()+'Paramètres'!$B$5,"Échéance prochaine","Conforme"))))))),"")</f>
        <v/>
      </c>
      <c r="U57" s="18" t="n"/>
      <c r="V57" s="18" t="n"/>
    </row>
    <row r="58">
      <c r="A58" s="18" t="n"/>
      <c r="B58" s="18" t="n"/>
      <c r="C58" s="19">
        <f>IFERROR(IF(B58="","",VLOOKUP(B58,'Employés'!$A$5:$J$104,4,FALSE)),"")</f>
        <v/>
      </c>
      <c r="D58" s="19">
        <f>IFERROR(IF(B58="","",VLOOKUP(B58,'Employés'!$A$5:$J$104,5,FALSE)),"")</f>
        <v/>
      </c>
      <c r="E58" s="18" t="n"/>
      <c r="F58" s="18" t="n"/>
      <c r="G58" s="18" t="n"/>
      <c r="H58" s="18" t="n"/>
      <c r="I58" s="18" t="n"/>
      <c r="J58" s="37" t="n"/>
      <c r="K58" s="37" t="n"/>
      <c r="L58" s="38" t="n"/>
      <c r="M58" s="39" t="n"/>
      <c r="N58" s="39" t="n"/>
      <c r="O58" s="40">
        <f>IFERROR(IF(A58="","",M58+N58),"")</f>
        <v/>
      </c>
      <c r="P58" s="18" t="n"/>
      <c r="Q58" s="18" t="n"/>
      <c r="R58" s="37" t="n"/>
      <c r="S58" s="24">
        <f>IFERROR(IF(R58="","",R58-TODAY()),"")</f>
        <v/>
      </c>
      <c r="T58" s="19">
        <f>IFERROR(IF(A58="","",IF(I58="Annulée","Annulée",IF(I58&lt;&gt;"Complétée","À compléter",IF(AND(P58="Oui",Q58&lt;&gt;"Oui"),"Certificat manquant",IF(R58="","Conforme",IF(R58&lt;TODAY(),"Expirée",IF(R58&lt;=TODAY()+'Paramètres'!$B$5,"Échéance prochaine","Conforme"))))))),"")</f>
        <v/>
      </c>
      <c r="U58" s="18" t="n"/>
      <c r="V58" s="18" t="n"/>
    </row>
    <row r="59">
      <c r="A59" s="18" t="n"/>
      <c r="B59" s="18" t="n"/>
      <c r="C59" s="19">
        <f>IFERROR(IF(B59="","",VLOOKUP(B59,'Employés'!$A$5:$J$104,4,FALSE)),"")</f>
        <v/>
      </c>
      <c r="D59" s="19">
        <f>IFERROR(IF(B59="","",VLOOKUP(B59,'Employés'!$A$5:$J$104,5,FALSE)),"")</f>
        <v/>
      </c>
      <c r="E59" s="18" t="n"/>
      <c r="F59" s="18" t="n"/>
      <c r="G59" s="18" t="n"/>
      <c r="H59" s="18" t="n"/>
      <c r="I59" s="18" t="n"/>
      <c r="J59" s="37" t="n"/>
      <c r="K59" s="37" t="n"/>
      <c r="L59" s="38" t="n"/>
      <c r="M59" s="39" t="n"/>
      <c r="N59" s="39" t="n"/>
      <c r="O59" s="40">
        <f>IFERROR(IF(A59="","",M59+N59),"")</f>
        <v/>
      </c>
      <c r="P59" s="18" t="n"/>
      <c r="Q59" s="18" t="n"/>
      <c r="R59" s="37" t="n"/>
      <c r="S59" s="24">
        <f>IFERROR(IF(R59="","",R59-TODAY()),"")</f>
        <v/>
      </c>
      <c r="T59" s="19">
        <f>IFERROR(IF(A59="","",IF(I59="Annulée","Annulée",IF(I59&lt;&gt;"Complétée","À compléter",IF(AND(P59="Oui",Q59&lt;&gt;"Oui"),"Certificat manquant",IF(R59="","Conforme",IF(R59&lt;TODAY(),"Expirée",IF(R59&lt;=TODAY()+'Paramètres'!$B$5,"Échéance prochaine","Conforme"))))))),"")</f>
        <v/>
      </c>
      <c r="U59" s="18" t="n"/>
      <c r="V59" s="18" t="n"/>
    </row>
    <row r="60">
      <c r="A60" s="18" t="n"/>
      <c r="B60" s="18" t="n"/>
      <c r="C60" s="19">
        <f>IFERROR(IF(B60="","",VLOOKUP(B60,'Employés'!$A$5:$J$104,4,FALSE)),"")</f>
        <v/>
      </c>
      <c r="D60" s="19">
        <f>IFERROR(IF(B60="","",VLOOKUP(B60,'Employés'!$A$5:$J$104,5,FALSE)),"")</f>
        <v/>
      </c>
      <c r="E60" s="18" t="n"/>
      <c r="F60" s="18" t="n"/>
      <c r="G60" s="18" t="n"/>
      <c r="H60" s="18" t="n"/>
      <c r="I60" s="18" t="n"/>
      <c r="J60" s="37" t="n"/>
      <c r="K60" s="37" t="n"/>
      <c r="L60" s="38" t="n"/>
      <c r="M60" s="39" t="n"/>
      <c r="N60" s="39" t="n"/>
      <c r="O60" s="40">
        <f>IFERROR(IF(A60="","",M60+N60),"")</f>
        <v/>
      </c>
      <c r="P60" s="18" t="n"/>
      <c r="Q60" s="18" t="n"/>
      <c r="R60" s="37" t="n"/>
      <c r="S60" s="24">
        <f>IFERROR(IF(R60="","",R60-TODAY()),"")</f>
        <v/>
      </c>
      <c r="T60" s="19">
        <f>IFERROR(IF(A60="","",IF(I60="Annulée","Annulée",IF(I60&lt;&gt;"Complétée","À compléter",IF(AND(P60="Oui",Q60&lt;&gt;"Oui"),"Certificat manquant",IF(R60="","Conforme",IF(R60&lt;TODAY(),"Expirée",IF(R60&lt;=TODAY()+'Paramètres'!$B$5,"Échéance prochaine","Conforme"))))))),"")</f>
        <v/>
      </c>
      <c r="U60" s="18" t="n"/>
      <c r="V60" s="18" t="n"/>
    </row>
    <row r="61">
      <c r="A61" s="18" t="n"/>
      <c r="B61" s="18" t="n"/>
      <c r="C61" s="19">
        <f>IFERROR(IF(B61="","",VLOOKUP(B61,'Employés'!$A$5:$J$104,4,FALSE)),"")</f>
        <v/>
      </c>
      <c r="D61" s="19">
        <f>IFERROR(IF(B61="","",VLOOKUP(B61,'Employés'!$A$5:$J$104,5,FALSE)),"")</f>
        <v/>
      </c>
      <c r="E61" s="18" t="n"/>
      <c r="F61" s="18" t="n"/>
      <c r="G61" s="18" t="n"/>
      <c r="H61" s="18" t="n"/>
      <c r="I61" s="18" t="n"/>
      <c r="J61" s="37" t="n"/>
      <c r="K61" s="37" t="n"/>
      <c r="L61" s="38" t="n"/>
      <c r="M61" s="39" t="n"/>
      <c r="N61" s="39" t="n"/>
      <c r="O61" s="40">
        <f>IFERROR(IF(A61="","",M61+N61),"")</f>
        <v/>
      </c>
      <c r="P61" s="18" t="n"/>
      <c r="Q61" s="18" t="n"/>
      <c r="R61" s="37" t="n"/>
      <c r="S61" s="24">
        <f>IFERROR(IF(R61="","",R61-TODAY()),"")</f>
        <v/>
      </c>
      <c r="T61" s="19">
        <f>IFERROR(IF(A61="","",IF(I61="Annulée","Annulée",IF(I61&lt;&gt;"Complétée","À compléter",IF(AND(P61="Oui",Q61&lt;&gt;"Oui"),"Certificat manquant",IF(R61="","Conforme",IF(R61&lt;TODAY(),"Expirée",IF(R61&lt;=TODAY()+'Paramètres'!$B$5,"Échéance prochaine","Conforme"))))))),"")</f>
        <v/>
      </c>
      <c r="U61" s="18" t="n"/>
      <c r="V61" s="18" t="n"/>
    </row>
    <row r="62">
      <c r="A62" s="18" t="n"/>
      <c r="B62" s="18" t="n"/>
      <c r="C62" s="19">
        <f>IFERROR(IF(B62="","",VLOOKUP(B62,'Employés'!$A$5:$J$104,4,FALSE)),"")</f>
        <v/>
      </c>
      <c r="D62" s="19">
        <f>IFERROR(IF(B62="","",VLOOKUP(B62,'Employés'!$A$5:$J$104,5,FALSE)),"")</f>
        <v/>
      </c>
      <c r="E62" s="18" t="n"/>
      <c r="F62" s="18" t="n"/>
      <c r="G62" s="18" t="n"/>
      <c r="H62" s="18" t="n"/>
      <c r="I62" s="18" t="n"/>
      <c r="J62" s="37" t="n"/>
      <c r="K62" s="37" t="n"/>
      <c r="L62" s="38" t="n"/>
      <c r="M62" s="39" t="n"/>
      <c r="N62" s="39" t="n"/>
      <c r="O62" s="40">
        <f>IFERROR(IF(A62="","",M62+N62),"")</f>
        <v/>
      </c>
      <c r="P62" s="18" t="n"/>
      <c r="Q62" s="18" t="n"/>
      <c r="R62" s="37" t="n"/>
      <c r="S62" s="24">
        <f>IFERROR(IF(R62="","",R62-TODAY()),"")</f>
        <v/>
      </c>
      <c r="T62" s="19">
        <f>IFERROR(IF(A62="","",IF(I62="Annulée","Annulée",IF(I62&lt;&gt;"Complétée","À compléter",IF(AND(P62="Oui",Q62&lt;&gt;"Oui"),"Certificat manquant",IF(R62="","Conforme",IF(R62&lt;TODAY(),"Expirée",IF(R62&lt;=TODAY()+'Paramètres'!$B$5,"Échéance prochaine","Conforme"))))))),"")</f>
        <v/>
      </c>
      <c r="U62" s="18" t="n"/>
      <c r="V62" s="18" t="n"/>
    </row>
    <row r="63">
      <c r="A63" s="18" t="n"/>
      <c r="B63" s="18" t="n"/>
      <c r="C63" s="19">
        <f>IFERROR(IF(B63="","",VLOOKUP(B63,'Employés'!$A$5:$J$104,4,FALSE)),"")</f>
        <v/>
      </c>
      <c r="D63" s="19">
        <f>IFERROR(IF(B63="","",VLOOKUP(B63,'Employés'!$A$5:$J$104,5,FALSE)),"")</f>
        <v/>
      </c>
      <c r="E63" s="18" t="n"/>
      <c r="F63" s="18" t="n"/>
      <c r="G63" s="18" t="n"/>
      <c r="H63" s="18" t="n"/>
      <c r="I63" s="18" t="n"/>
      <c r="J63" s="37" t="n"/>
      <c r="K63" s="37" t="n"/>
      <c r="L63" s="38" t="n"/>
      <c r="M63" s="39" t="n"/>
      <c r="N63" s="39" t="n"/>
      <c r="O63" s="40">
        <f>IFERROR(IF(A63="","",M63+N63),"")</f>
        <v/>
      </c>
      <c r="P63" s="18" t="n"/>
      <c r="Q63" s="18" t="n"/>
      <c r="R63" s="37" t="n"/>
      <c r="S63" s="24">
        <f>IFERROR(IF(R63="","",R63-TODAY()),"")</f>
        <v/>
      </c>
      <c r="T63" s="19">
        <f>IFERROR(IF(A63="","",IF(I63="Annulée","Annulée",IF(I63&lt;&gt;"Complétée","À compléter",IF(AND(P63="Oui",Q63&lt;&gt;"Oui"),"Certificat manquant",IF(R63="","Conforme",IF(R63&lt;TODAY(),"Expirée",IF(R63&lt;=TODAY()+'Paramètres'!$B$5,"Échéance prochaine","Conforme"))))))),"")</f>
        <v/>
      </c>
      <c r="U63" s="18" t="n"/>
      <c r="V63" s="18" t="n"/>
    </row>
    <row r="64">
      <c r="A64" s="18" t="n"/>
      <c r="B64" s="18" t="n"/>
      <c r="C64" s="19">
        <f>IFERROR(IF(B64="","",VLOOKUP(B64,'Employés'!$A$5:$J$104,4,FALSE)),"")</f>
        <v/>
      </c>
      <c r="D64" s="19">
        <f>IFERROR(IF(B64="","",VLOOKUP(B64,'Employés'!$A$5:$J$104,5,FALSE)),"")</f>
        <v/>
      </c>
      <c r="E64" s="18" t="n"/>
      <c r="F64" s="18" t="n"/>
      <c r="G64" s="18" t="n"/>
      <c r="H64" s="18" t="n"/>
      <c r="I64" s="18" t="n"/>
      <c r="J64" s="37" t="n"/>
      <c r="K64" s="37" t="n"/>
      <c r="L64" s="38" t="n"/>
      <c r="M64" s="39" t="n"/>
      <c r="N64" s="39" t="n"/>
      <c r="O64" s="40">
        <f>IFERROR(IF(A64="","",M64+N64),"")</f>
        <v/>
      </c>
      <c r="P64" s="18" t="n"/>
      <c r="Q64" s="18" t="n"/>
      <c r="R64" s="37" t="n"/>
      <c r="S64" s="24">
        <f>IFERROR(IF(R64="","",R64-TODAY()),"")</f>
        <v/>
      </c>
      <c r="T64" s="19">
        <f>IFERROR(IF(A64="","",IF(I64="Annulée","Annulée",IF(I64&lt;&gt;"Complétée","À compléter",IF(AND(P64="Oui",Q64&lt;&gt;"Oui"),"Certificat manquant",IF(R64="","Conforme",IF(R64&lt;TODAY(),"Expirée",IF(R64&lt;=TODAY()+'Paramètres'!$B$5,"Échéance prochaine","Conforme"))))))),"")</f>
        <v/>
      </c>
      <c r="U64" s="18" t="n"/>
      <c r="V64" s="18" t="n"/>
    </row>
    <row r="65">
      <c r="A65" s="18" t="n"/>
      <c r="B65" s="18" t="n"/>
      <c r="C65" s="19">
        <f>IFERROR(IF(B65="","",VLOOKUP(B65,'Employés'!$A$5:$J$104,4,FALSE)),"")</f>
        <v/>
      </c>
      <c r="D65" s="19">
        <f>IFERROR(IF(B65="","",VLOOKUP(B65,'Employés'!$A$5:$J$104,5,FALSE)),"")</f>
        <v/>
      </c>
      <c r="E65" s="18" t="n"/>
      <c r="F65" s="18" t="n"/>
      <c r="G65" s="18" t="n"/>
      <c r="H65" s="18" t="n"/>
      <c r="I65" s="18" t="n"/>
      <c r="J65" s="37" t="n"/>
      <c r="K65" s="37" t="n"/>
      <c r="L65" s="38" t="n"/>
      <c r="M65" s="39" t="n"/>
      <c r="N65" s="39" t="n"/>
      <c r="O65" s="40">
        <f>IFERROR(IF(A65="","",M65+N65),"")</f>
        <v/>
      </c>
      <c r="P65" s="18" t="n"/>
      <c r="Q65" s="18" t="n"/>
      <c r="R65" s="37" t="n"/>
      <c r="S65" s="24">
        <f>IFERROR(IF(R65="","",R65-TODAY()),"")</f>
        <v/>
      </c>
      <c r="T65" s="19">
        <f>IFERROR(IF(A65="","",IF(I65="Annulée","Annulée",IF(I65&lt;&gt;"Complétée","À compléter",IF(AND(P65="Oui",Q65&lt;&gt;"Oui"),"Certificat manquant",IF(R65="","Conforme",IF(R65&lt;TODAY(),"Expirée",IF(R65&lt;=TODAY()+'Paramètres'!$B$5,"Échéance prochaine","Conforme"))))))),"")</f>
        <v/>
      </c>
      <c r="U65" s="18" t="n"/>
      <c r="V65" s="18" t="n"/>
    </row>
    <row r="66">
      <c r="A66" s="18" t="n"/>
      <c r="B66" s="18" t="n"/>
      <c r="C66" s="19">
        <f>IFERROR(IF(B66="","",VLOOKUP(B66,'Employés'!$A$5:$J$104,4,FALSE)),"")</f>
        <v/>
      </c>
      <c r="D66" s="19">
        <f>IFERROR(IF(B66="","",VLOOKUP(B66,'Employés'!$A$5:$J$104,5,FALSE)),"")</f>
        <v/>
      </c>
      <c r="E66" s="18" t="n"/>
      <c r="F66" s="18" t="n"/>
      <c r="G66" s="18" t="n"/>
      <c r="H66" s="18" t="n"/>
      <c r="I66" s="18" t="n"/>
      <c r="J66" s="37" t="n"/>
      <c r="K66" s="37" t="n"/>
      <c r="L66" s="38" t="n"/>
      <c r="M66" s="39" t="n"/>
      <c r="N66" s="39" t="n"/>
      <c r="O66" s="40">
        <f>IFERROR(IF(A66="","",M66+N66),"")</f>
        <v/>
      </c>
      <c r="P66" s="18" t="n"/>
      <c r="Q66" s="18" t="n"/>
      <c r="R66" s="37" t="n"/>
      <c r="S66" s="24">
        <f>IFERROR(IF(R66="","",R66-TODAY()),"")</f>
        <v/>
      </c>
      <c r="T66" s="19">
        <f>IFERROR(IF(A66="","",IF(I66="Annulée","Annulée",IF(I66&lt;&gt;"Complétée","À compléter",IF(AND(P66="Oui",Q66&lt;&gt;"Oui"),"Certificat manquant",IF(R66="","Conforme",IF(R66&lt;TODAY(),"Expirée",IF(R66&lt;=TODAY()+'Paramètres'!$B$5,"Échéance prochaine","Conforme"))))))),"")</f>
        <v/>
      </c>
      <c r="U66" s="18" t="n"/>
      <c r="V66" s="18" t="n"/>
    </row>
    <row r="67">
      <c r="A67" s="18" t="n"/>
      <c r="B67" s="18" t="n"/>
      <c r="C67" s="19">
        <f>IFERROR(IF(B67="","",VLOOKUP(B67,'Employés'!$A$5:$J$104,4,FALSE)),"")</f>
        <v/>
      </c>
      <c r="D67" s="19">
        <f>IFERROR(IF(B67="","",VLOOKUP(B67,'Employés'!$A$5:$J$104,5,FALSE)),"")</f>
        <v/>
      </c>
      <c r="E67" s="18" t="n"/>
      <c r="F67" s="18" t="n"/>
      <c r="G67" s="18" t="n"/>
      <c r="H67" s="18" t="n"/>
      <c r="I67" s="18" t="n"/>
      <c r="J67" s="37" t="n"/>
      <c r="K67" s="37" t="n"/>
      <c r="L67" s="38" t="n"/>
      <c r="M67" s="39" t="n"/>
      <c r="N67" s="39" t="n"/>
      <c r="O67" s="40">
        <f>IFERROR(IF(A67="","",M67+N67),"")</f>
        <v/>
      </c>
      <c r="P67" s="18" t="n"/>
      <c r="Q67" s="18" t="n"/>
      <c r="R67" s="37" t="n"/>
      <c r="S67" s="24">
        <f>IFERROR(IF(R67="","",R67-TODAY()),"")</f>
        <v/>
      </c>
      <c r="T67" s="19">
        <f>IFERROR(IF(A67="","",IF(I67="Annulée","Annulée",IF(I67&lt;&gt;"Complétée","À compléter",IF(AND(P67="Oui",Q67&lt;&gt;"Oui"),"Certificat manquant",IF(R67="","Conforme",IF(R67&lt;TODAY(),"Expirée",IF(R67&lt;=TODAY()+'Paramètres'!$B$5,"Échéance prochaine","Conforme"))))))),"")</f>
        <v/>
      </c>
      <c r="U67" s="18" t="n"/>
      <c r="V67" s="18" t="n"/>
    </row>
    <row r="68">
      <c r="A68" s="18" t="n"/>
      <c r="B68" s="18" t="n"/>
      <c r="C68" s="19">
        <f>IFERROR(IF(B68="","",VLOOKUP(B68,'Employés'!$A$5:$J$104,4,FALSE)),"")</f>
        <v/>
      </c>
      <c r="D68" s="19">
        <f>IFERROR(IF(B68="","",VLOOKUP(B68,'Employés'!$A$5:$J$104,5,FALSE)),"")</f>
        <v/>
      </c>
      <c r="E68" s="18" t="n"/>
      <c r="F68" s="18" t="n"/>
      <c r="G68" s="18" t="n"/>
      <c r="H68" s="18" t="n"/>
      <c r="I68" s="18" t="n"/>
      <c r="J68" s="37" t="n"/>
      <c r="K68" s="37" t="n"/>
      <c r="L68" s="38" t="n"/>
      <c r="M68" s="39" t="n"/>
      <c r="N68" s="39" t="n"/>
      <c r="O68" s="40">
        <f>IFERROR(IF(A68="","",M68+N68),"")</f>
        <v/>
      </c>
      <c r="P68" s="18" t="n"/>
      <c r="Q68" s="18" t="n"/>
      <c r="R68" s="37" t="n"/>
      <c r="S68" s="24">
        <f>IFERROR(IF(R68="","",R68-TODAY()),"")</f>
        <v/>
      </c>
      <c r="T68" s="19">
        <f>IFERROR(IF(A68="","",IF(I68="Annulée","Annulée",IF(I68&lt;&gt;"Complétée","À compléter",IF(AND(P68="Oui",Q68&lt;&gt;"Oui"),"Certificat manquant",IF(R68="","Conforme",IF(R68&lt;TODAY(),"Expirée",IF(R68&lt;=TODAY()+'Paramètres'!$B$5,"Échéance prochaine","Conforme"))))))),"")</f>
        <v/>
      </c>
      <c r="U68" s="18" t="n"/>
      <c r="V68" s="18" t="n"/>
    </row>
    <row r="69">
      <c r="A69" s="18" t="n"/>
      <c r="B69" s="18" t="n"/>
      <c r="C69" s="19">
        <f>IFERROR(IF(B69="","",VLOOKUP(B69,'Employés'!$A$5:$J$104,4,FALSE)),"")</f>
        <v/>
      </c>
      <c r="D69" s="19">
        <f>IFERROR(IF(B69="","",VLOOKUP(B69,'Employés'!$A$5:$J$104,5,FALSE)),"")</f>
        <v/>
      </c>
      <c r="E69" s="18" t="n"/>
      <c r="F69" s="18" t="n"/>
      <c r="G69" s="18" t="n"/>
      <c r="H69" s="18" t="n"/>
      <c r="I69" s="18" t="n"/>
      <c r="J69" s="37" t="n"/>
      <c r="K69" s="37" t="n"/>
      <c r="L69" s="38" t="n"/>
      <c r="M69" s="39" t="n"/>
      <c r="N69" s="39" t="n"/>
      <c r="O69" s="40">
        <f>IFERROR(IF(A69="","",M69+N69),"")</f>
        <v/>
      </c>
      <c r="P69" s="18" t="n"/>
      <c r="Q69" s="18" t="n"/>
      <c r="R69" s="37" t="n"/>
      <c r="S69" s="24">
        <f>IFERROR(IF(R69="","",R69-TODAY()),"")</f>
        <v/>
      </c>
      <c r="T69" s="19">
        <f>IFERROR(IF(A69="","",IF(I69="Annulée","Annulée",IF(I69&lt;&gt;"Complétée","À compléter",IF(AND(P69="Oui",Q69&lt;&gt;"Oui"),"Certificat manquant",IF(R69="","Conforme",IF(R69&lt;TODAY(),"Expirée",IF(R69&lt;=TODAY()+'Paramètres'!$B$5,"Échéance prochaine","Conforme"))))))),"")</f>
        <v/>
      </c>
      <c r="U69" s="18" t="n"/>
      <c r="V69" s="18" t="n"/>
    </row>
    <row r="70">
      <c r="A70" s="18" t="n"/>
      <c r="B70" s="18" t="n"/>
      <c r="C70" s="19">
        <f>IFERROR(IF(B70="","",VLOOKUP(B70,'Employés'!$A$5:$J$104,4,FALSE)),"")</f>
        <v/>
      </c>
      <c r="D70" s="19">
        <f>IFERROR(IF(B70="","",VLOOKUP(B70,'Employés'!$A$5:$J$104,5,FALSE)),"")</f>
        <v/>
      </c>
      <c r="E70" s="18" t="n"/>
      <c r="F70" s="18" t="n"/>
      <c r="G70" s="18" t="n"/>
      <c r="H70" s="18" t="n"/>
      <c r="I70" s="18" t="n"/>
      <c r="J70" s="37" t="n"/>
      <c r="K70" s="37" t="n"/>
      <c r="L70" s="38" t="n"/>
      <c r="M70" s="39" t="n"/>
      <c r="N70" s="39" t="n"/>
      <c r="O70" s="40">
        <f>IFERROR(IF(A70="","",M70+N70),"")</f>
        <v/>
      </c>
      <c r="P70" s="18" t="n"/>
      <c r="Q70" s="18" t="n"/>
      <c r="R70" s="37" t="n"/>
      <c r="S70" s="24">
        <f>IFERROR(IF(R70="","",R70-TODAY()),"")</f>
        <v/>
      </c>
      <c r="T70" s="19">
        <f>IFERROR(IF(A70="","",IF(I70="Annulée","Annulée",IF(I70&lt;&gt;"Complétée","À compléter",IF(AND(P70="Oui",Q70&lt;&gt;"Oui"),"Certificat manquant",IF(R70="","Conforme",IF(R70&lt;TODAY(),"Expirée",IF(R70&lt;=TODAY()+'Paramètres'!$B$5,"Échéance prochaine","Conforme"))))))),"")</f>
        <v/>
      </c>
      <c r="U70" s="18" t="n"/>
      <c r="V70" s="18" t="n"/>
    </row>
    <row r="71">
      <c r="A71" s="18" t="n"/>
      <c r="B71" s="18" t="n"/>
      <c r="C71" s="19">
        <f>IFERROR(IF(B71="","",VLOOKUP(B71,'Employés'!$A$5:$J$104,4,FALSE)),"")</f>
        <v/>
      </c>
      <c r="D71" s="19">
        <f>IFERROR(IF(B71="","",VLOOKUP(B71,'Employés'!$A$5:$J$104,5,FALSE)),"")</f>
        <v/>
      </c>
      <c r="E71" s="18" t="n"/>
      <c r="F71" s="18" t="n"/>
      <c r="G71" s="18" t="n"/>
      <c r="H71" s="18" t="n"/>
      <c r="I71" s="18" t="n"/>
      <c r="J71" s="37" t="n"/>
      <c r="K71" s="37" t="n"/>
      <c r="L71" s="38" t="n"/>
      <c r="M71" s="39" t="n"/>
      <c r="N71" s="39" t="n"/>
      <c r="O71" s="40">
        <f>IFERROR(IF(A71="","",M71+N71),"")</f>
        <v/>
      </c>
      <c r="P71" s="18" t="n"/>
      <c r="Q71" s="18" t="n"/>
      <c r="R71" s="37" t="n"/>
      <c r="S71" s="24">
        <f>IFERROR(IF(R71="","",R71-TODAY()),"")</f>
        <v/>
      </c>
      <c r="T71" s="19">
        <f>IFERROR(IF(A71="","",IF(I71="Annulée","Annulée",IF(I71&lt;&gt;"Complétée","À compléter",IF(AND(P71="Oui",Q71&lt;&gt;"Oui"),"Certificat manquant",IF(R71="","Conforme",IF(R71&lt;TODAY(),"Expirée",IF(R71&lt;=TODAY()+'Paramètres'!$B$5,"Échéance prochaine","Conforme"))))))),"")</f>
        <v/>
      </c>
      <c r="U71" s="18" t="n"/>
      <c r="V71" s="18" t="n"/>
    </row>
    <row r="72">
      <c r="A72" s="18" t="n"/>
      <c r="B72" s="18" t="n"/>
      <c r="C72" s="19">
        <f>IFERROR(IF(B72="","",VLOOKUP(B72,'Employés'!$A$5:$J$104,4,FALSE)),"")</f>
        <v/>
      </c>
      <c r="D72" s="19">
        <f>IFERROR(IF(B72="","",VLOOKUP(B72,'Employés'!$A$5:$J$104,5,FALSE)),"")</f>
        <v/>
      </c>
      <c r="E72" s="18" t="n"/>
      <c r="F72" s="18" t="n"/>
      <c r="G72" s="18" t="n"/>
      <c r="H72" s="18" t="n"/>
      <c r="I72" s="18" t="n"/>
      <c r="J72" s="37" t="n"/>
      <c r="K72" s="37" t="n"/>
      <c r="L72" s="38" t="n"/>
      <c r="M72" s="39" t="n"/>
      <c r="N72" s="39" t="n"/>
      <c r="O72" s="40">
        <f>IFERROR(IF(A72="","",M72+N72),"")</f>
        <v/>
      </c>
      <c r="P72" s="18" t="n"/>
      <c r="Q72" s="18" t="n"/>
      <c r="R72" s="37" t="n"/>
      <c r="S72" s="24">
        <f>IFERROR(IF(R72="","",R72-TODAY()),"")</f>
        <v/>
      </c>
      <c r="T72" s="19">
        <f>IFERROR(IF(A72="","",IF(I72="Annulée","Annulée",IF(I72&lt;&gt;"Complétée","À compléter",IF(AND(P72="Oui",Q72&lt;&gt;"Oui"),"Certificat manquant",IF(R72="","Conforme",IF(R72&lt;TODAY(),"Expirée",IF(R72&lt;=TODAY()+'Paramètres'!$B$5,"Échéance prochaine","Conforme"))))))),"")</f>
        <v/>
      </c>
      <c r="U72" s="18" t="n"/>
      <c r="V72" s="18" t="n"/>
    </row>
    <row r="73">
      <c r="A73" s="18" t="n"/>
      <c r="B73" s="18" t="n"/>
      <c r="C73" s="19">
        <f>IFERROR(IF(B73="","",VLOOKUP(B73,'Employés'!$A$5:$J$104,4,FALSE)),"")</f>
        <v/>
      </c>
      <c r="D73" s="19">
        <f>IFERROR(IF(B73="","",VLOOKUP(B73,'Employés'!$A$5:$J$104,5,FALSE)),"")</f>
        <v/>
      </c>
      <c r="E73" s="18" t="n"/>
      <c r="F73" s="18" t="n"/>
      <c r="G73" s="18" t="n"/>
      <c r="H73" s="18" t="n"/>
      <c r="I73" s="18" t="n"/>
      <c r="J73" s="37" t="n"/>
      <c r="K73" s="37" t="n"/>
      <c r="L73" s="38" t="n"/>
      <c r="M73" s="39" t="n"/>
      <c r="N73" s="39" t="n"/>
      <c r="O73" s="40">
        <f>IFERROR(IF(A73="","",M73+N73),"")</f>
        <v/>
      </c>
      <c r="P73" s="18" t="n"/>
      <c r="Q73" s="18" t="n"/>
      <c r="R73" s="37" t="n"/>
      <c r="S73" s="24">
        <f>IFERROR(IF(R73="","",R73-TODAY()),"")</f>
        <v/>
      </c>
      <c r="T73" s="19">
        <f>IFERROR(IF(A73="","",IF(I73="Annulée","Annulée",IF(I73&lt;&gt;"Complétée","À compléter",IF(AND(P73="Oui",Q73&lt;&gt;"Oui"),"Certificat manquant",IF(R73="","Conforme",IF(R73&lt;TODAY(),"Expirée",IF(R73&lt;=TODAY()+'Paramètres'!$B$5,"Échéance prochaine","Conforme"))))))),"")</f>
        <v/>
      </c>
      <c r="U73" s="18" t="n"/>
      <c r="V73" s="18" t="n"/>
    </row>
    <row r="74">
      <c r="A74" s="18" t="n"/>
      <c r="B74" s="18" t="n"/>
      <c r="C74" s="19">
        <f>IFERROR(IF(B74="","",VLOOKUP(B74,'Employés'!$A$5:$J$104,4,FALSE)),"")</f>
        <v/>
      </c>
      <c r="D74" s="19">
        <f>IFERROR(IF(B74="","",VLOOKUP(B74,'Employés'!$A$5:$J$104,5,FALSE)),"")</f>
        <v/>
      </c>
      <c r="E74" s="18" t="n"/>
      <c r="F74" s="18" t="n"/>
      <c r="G74" s="18" t="n"/>
      <c r="H74" s="18" t="n"/>
      <c r="I74" s="18" t="n"/>
      <c r="J74" s="37" t="n"/>
      <c r="K74" s="37" t="n"/>
      <c r="L74" s="38" t="n"/>
      <c r="M74" s="39" t="n"/>
      <c r="N74" s="39" t="n"/>
      <c r="O74" s="40">
        <f>IFERROR(IF(A74="","",M74+N74),"")</f>
        <v/>
      </c>
      <c r="P74" s="18" t="n"/>
      <c r="Q74" s="18" t="n"/>
      <c r="R74" s="37" t="n"/>
      <c r="S74" s="24">
        <f>IFERROR(IF(R74="","",R74-TODAY()),"")</f>
        <v/>
      </c>
      <c r="T74" s="19">
        <f>IFERROR(IF(A74="","",IF(I74="Annulée","Annulée",IF(I74&lt;&gt;"Complétée","À compléter",IF(AND(P74="Oui",Q74&lt;&gt;"Oui"),"Certificat manquant",IF(R74="","Conforme",IF(R74&lt;TODAY(),"Expirée",IF(R74&lt;=TODAY()+'Paramètres'!$B$5,"Échéance prochaine","Conforme"))))))),"")</f>
        <v/>
      </c>
      <c r="U74" s="18" t="n"/>
      <c r="V74" s="18" t="n"/>
    </row>
    <row r="75">
      <c r="A75" s="18" t="n"/>
      <c r="B75" s="18" t="n"/>
      <c r="C75" s="19">
        <f>IFERROR(IF(B75="","",VLOOKUP(B75,'Employés'!$A$5:$J$104,4,FALSE)),"")</f>
        <v/>
      </c>
      <c r="D75" s="19">
        <f>IFERROR(IF(B75="","",VLOOKUP(B75,'Employés'!$A$5:$J$104,5,FALSE)),"")</f>
        <v/>
      </c>
      <c r="E75" s="18" t="n"/>
      <c r="F75" s="18" t="n"/>
      <c r="G75" s="18" t="n"/>
      <c r="H75" s="18" t="n"/>
      <c r="I75" s="18" t="n"/>
      <c r="J75" s="37" t="n"/>
      <c r="K75" s="37" t="n"/>
      <c r="L75" s="38" t="n"/>
      <c r="M75" s="39" t="n"/>
      <c r="N75" s="39" t="n"/>
      <c r="O75" s="40">
        <f>IFERROR(IF(A75="","",M75+N75),"")</f>
        <v/>
      </c>
      <c r="P75" s="18" t="n"/>
      <c r="Q75" s="18" t="n"/>
      <c r="R75" s="37" t="n"/>
      <c r="S75" s="24">
        <f>IFERROR(IF(R75="","",R75-TODAY()),"")</f>
        <v/>
      </c>
      <c r="T75" s="19">
        <f>IFERROR(IF(A75="","",IF(I75="Annulée","Annulée",IF(I75&lt;&gt;"Complétée","À compléter",IF(AND(P75="Oui",Q75&lt;&gt;"Oui"),"Certificat manquant",IF(R75="","Conforme",IF(R75&lt;TODAY(),"Expirée",IF(R75&lt;=TODAY()+'Paramètres'!$B$5,"Échéance prochaine","Conforme"))))))),"")</f>
        <v/>
      </c>
      <c r="U75" s="18" t="n"/>
      <c r="V75" s="18" t="n"/>
    </row>
    <row r="76">
      <c r="A76" s="18" t="n"/>
      <c r="B76" s="18" t="n"/>
      <c r="C76" s="19">
        <f>IFERROR(IF(B76="","",VLOOKUP(B76,'Employés'!$A$5:$J$104,4,FALSE)),"")</f>
        <v/>
      </c>
      <c r="D76" s="19">
        <f>IFERROR(IF(B76="","",VLOOKUP(B76,'Employés'!$A$5:$J$104,5,FALSE)),"")</f>
        <v/>
      </c>
      <c r="E76" s="18" t="n"/>
      <c r="F76" s="18" t="n"/>
      <c r="G76" s="18" t="n"/>
      <c r="H76" s="18" t="n"/>
      <c r="I76" s="18" t="n"/>
      <c r="J76" s="37" t="n"/>
      <c r="K76" s="37" t="n"/>
      <c r="L76" s="38" t="n"/>
      <c r="M76" s="39" t="n"/>
      <c r="N76" s="39" t="n"/>
      <c r="O76" s="40">
        <f>IFERROR(IF(A76="","",M76+N76),"")</f>
        <v/>
      </c>
      <c r="P76" s="18" t="n"/>
      <c r="Q76" s="18" t="n"/>
      <c r="R76" s="37" t="n"/>
      <c r="S76" s="24">
        <f>IFERROR(IF(R76="","",R76-TODAY()),"")</f>
        <v/>
      </c>
      <c r="T76" s="19">
        <f>IFERROR(IF(A76="","",IF(I76="Annulée","Annulée",IF(I76&lt;&gt;"Complétée","À compléter",IF(AND(P76="Oui",Q76&lt;&gt;"Oui"),"Certificat manquant",IF(R76="","Conforme",IF(R76&lt;TODAY(),"Expirée",IF(R76&lt;=TODAY()+'Paramètres'!$B$5,"Échéance prochaine","Conforme"))))))),"")</f>
        <v/>
      </c>
      <c r="U76" s="18" t="n"/>
      <c r="V76" s="18" t="n"/>
    </row>
    <row r="77">
      <c r="A77" s="18" t="n"/>
      <c r="B77" s="18" t="n"/>
      <c r="C77" s="19">
        <f>IFERROR(IF(B77="","",VLOOKUP(B77,'Employés'!$A$5:$J$104,4,FALSE)),"")</f>
        <v/>
      </c>
      <c r="D77" s="19">
        <f>IFERROR(IF(B77="","",VLOOKUP(B77,'Employés'!$A$5:$J$104,5,FALSE)),"")</f>
        <v/>
      </c>
      <c r="E77" s="18" t="n"/>
      <c r="F77" s="18" t="n"/>
      <c r="G77" s="18" t="n"/>
      <c r="H77" s="18" t="n"/>
      <c r="I77" s="18" t="n"/>
      <c r="J77" s="37" t="n"/>
      <c r="K77" s="37" t="n"/>
      <c r="L77" s="38" t="n"/>
      <c r="M77" s="39" t="n"/>
      <c r="N77" s="39" t="n"/>
      <c r="O77" s="40">
        <f>IFERROR(IF(A77="","",M77+N77),"")</f>
        <v/>
      </c>
      <c r="P77" s="18" t="n"/>
      <c r="Q77" s="18" t="n"/>
      <c r="R77" s="37" t="n"/>
      <c r="S77" s="24">
        <f>IFERROR(IF(R77="","",R77-TODAY()),"")</f>
        <v/>
      </c>
      <c r="T77" s="19">
        <f>IFERROR(IF(A77="","",IF(I77="Annulée","Annulée",IF(I77&lt;&gt;"Complétée","À compléter",IF(AND(P77="Oui",Q77&lt;&gt;"Oui"),"Certificat manquant",IF(R77="","Conforme",IF(R77&lt;TODAY(),"Expirée",IF(R77&lt;=TODAY()+'Paramètres'!$B$5,"Échéance prochaine","Conforme"))))))),"")</f>
        <v/>
      </c>
      <c r="U77" s="18" t="n"/>
      <c r="V77" s="18" t="n"/>
    </row>
    <row r="78">
      <c r="A78" s="18" t="n"/>
      <c r="B78" s="18" t="n"/>
      <c r="C78" s="19">
        <f>IFERROR(IF(B78="","",VLOOKUP(B78,'Employés'!$A$5:$J$104,4,FALSE)),"")</f>
        <v/>
      </c>
      <c r="D78" s="19">
        <f>IFERROR(IF(B78="","",VLOOKUP(B78,'Employés'!$A$5:$J$104,5,FALSE)),"")</f>
        <v/>
      </c>
      <c r="E78" s="18" t="n"/>
      <c r="F78" s="18" t="n"/>
      <c r="G78" s="18" t="n"/>
      <c r="H78" s="18" t="n"/>
      <c r="I78" s="18" t="n"/>
      <c r="J78" s="37" t="n"/>
      <c r="K78" s="37" t="n"/>
      <c r="L78" s="38" t="n"/>
      <c r="M78" s="39" t="n"/>
      <c r="N78" s="39" t="n"/>
      <c r="O78" s="40">
        <f>IFERROR(IF(A78="","",M78+N78),"")</f>
        <v/>
      </c>
      <c r="P78" s="18" t="n"/>
      <c r="Q78" s="18" t="n"/>
      <c r="R78" s="37" t="n"/>
      <c r="S78" s="24">
        <f>IFERROR(IF(R78="","",R78-TODAY()),"")</f>
        <v/>
      </c>
      <c r="T78" s="19">
        <f>IFERROR(IF(A78="","",IF(I78="Annulée","Annulée",IF(I78&lt;&gt;"Complétée","À compléter",IF(AND(P78="Oui",Q78&lt;&gt;"Oui"),"Certificat manquant",IF(R78="","Conforme",IF(R78&lt;TODAY(),"Expirée",IF(R78&lt;=TODAY()+'Paramètres'!$B$5,"Échéance prochaine","Conforme"))))))),"")</f>
        <v/>
      </c>
      <c r="U78" s="18" t="n"/>
      <c r="V78" s="18" t="n"/>
    </row>
    <row r="79">
      <c r="A79" s="18" t="n"/>
      <c r="B79" s="18" t="n"/>
      <c r="C79" s="19">
        <f>IFERROR(IF(B79="","",VLOOKUP(B79,'Employés'!$A$5:$J$104,4,FALSE)),"")</f>
        <v/>
      </c>
      <c r="D79" s="19">
        <f>IFERROR(IF(B79="","",VLOOKUP(B79,'Employés'!$A$5:$J$104,5,FALSE)),"")</f>
        <v/>
      </c>
      <c r="E79" s="18" t="n"/>
      <c r="F79" s="18" t="n"/>
      <c r="G79" s="18" t="n"/>
      <c r="H79" s="18" t="n"/>
      <c r="I79" s="18" t="n"/>
      <c r="J79" s="37" t="n"/>
      <c r="K79" s="37" t="n"/>
      <c r="L79" s="38" t="n"/>
      <c r="M79" s="39" t="n"/>
      <c r="N79" s="39" t="n"/>
      <c r="O79" s="40">
        <f>IFERROR(IF(A79="","",M79+N79),"")</f>
        <v/>
      </c>
      <c r="P79" s="18" t="n"/>
      <c r="Q79" s="18" t="n"/>
      <c r="R79" s="37" t="n"/>
      <c r="S79" s="24">
        <f>IFERROR(IF(R79="","",R79-TODAY()),"")</f>
        <v/>
      </c>
      <c r="T79" s="19">
        <f>IFERROR(IF(A79="","",IF(I79="Annulée","Annulée",IF(I79&lt;&gt;"Complétée","À compléter",IF(AND(P79="Oui",Q79&lt;&gt;"Oui"),"Certificat manquant",IF(R79="","Conforme",IF(R79&lt;TODAY(),"Expirée",IF(R79&lt;=TODAY()+'Paramètres'!$B$5,"Échéance prochaine","Conforme"))))))),"")</f>
        <v/>
      </c>
      <c r="U79" s="18" t="n"/>
      <c r="V79" s="18" t="n"/>
    </row>
    <row r="80">
      <c r="A80" s="18" t="n"/>
      <c r="B80" s="18" t="n"/>
      <c r="C80" s="19">
        <f>IFERROR(IF(B80="","",VLOOKUP(B80,'Employés'!$A$5:$J$104,4,FALSE)),"")</f>
        <v/>
      </c>
      <c r="D80" s="19">
        <f>IFERROR(IF(B80="","",VLOOKUP(B80,'Employés'!$A$5:$J$104,5,FALSE)),"")</f>
        <v/>
      </c>
      <c r="E80" s="18" t="n"/>
      <c r="F80" s="18" t="n"/>
      <c r="G80" s="18" t="n"/>
      <c r="H80" s="18" t="n"/>
      <c r="I80" s="18" t="n"/>
      <c r="J80" s="37" t="n"/>
      <c r="K80" s="37" t="n"/>
      <c r="L80" s="38" t="n"/>
      <c r="M80" s="39" t="n"/>
      <c r="N80" s="39" t="n"/>
      <c r="O80" s="40">
        <f>IFERROR(IF(A80="","",M80+N80),"")</f>
        <v/>
      </c>
      <c r="P80" s="18" t="n"/>
      <c r="Q80" s="18" t="n"/>
      <c r="R80" s="37" t="n"/>
      <c r="S80" s="24">
        <f>IFERROR(IF(R80="","",R80-TODAY()),"")</f>
        <v/>
      </c>
      <c r="T80" s="19">
        <f>IFERROR(IF(A80="","",IF(I80="Annulée","Annulée",IF(I80&lt;&gt;"Complétée","À compléter",IF(AND(P80="Oui",Q80&lt;&gt;"Oui"),"Certificat manquant",IF(R80="","Conforme",IF(R80&lt;TODAY(),"Expirée",IF(R80&lt;=TODAY()+'Paramètres'!$B$5,"Échéance prochaine","Conforme"))))))),"")</f>
        <v/>
      </c>
      <c r="U80" s="18" t="n"/>
      <c r="V80" s="18" t="n"/>
    </row>
    <row r="81">
      <c r="A81" s="18" t="n"/>
      <c r="B81" s="18" t="n"/>
      <c r="C81" s="19">
        <f>IFERROR(IF(B81="","",VLOOKUP(B81,'Employés'!$A$5:$J$104,4,FALSE)),"")</f>
        <v/>
      </c>
      <c r="D81" s="19">
        <f>IFERROR(IF(B81="","",VLOOKUP(B81,'Employés'!$A$5:$J$104,5,FALSE)),"")</f>
        <v/>
      </c>
      <c r="E81" s="18" t="n"/>
      <c r="F81" s="18" t="n"/>
      <c r="G81" s="18" t="n"/>
      <c r="H81" s="18" t="n"/>
      <c r="I81" s="18" t="n"/>
      <c r="J81" s="37" t="n"/>
      <c r="K81" s="37" t="n"/>
      <c r="L81" s="38" t="n"/>
      <c r="M81" s="39" t="n"/>
      <c r="N81" s="39" t="n"/>
      <c r="O81" s="40">
        <f>IFERROR(IF(A81="","",M81+N81),"")</f>
        <v/>
      </c>
      <c r="P81" s="18" t="n"/>
      <c r="Q81" s="18" t="n"/>
      <c r="R81" s="37" t="n"/>
      <c r="S81" s="24">
        <f>IFERROR(IF(R81="","",R81-TODAY()),"")</f>
        <v/>
      </c>
      <c r="T81" s="19">
        <f>IFERROR(IF(A81="","",IF(I81="Annulée","Annulée",IF(I81&lt;&gt;"Complétée","À compléter",IF(AND(P81="Oui",Q81&lt;&gt;"Oui"),"Certificat manquant",IF(R81="","Conforme",IF(R81&lt;TODAY(),"Expirée",IF(R81&lt;=TODAY()+'Paramètres'!$B$5,"Échéance prochaine","Conforme"))))))),"")</f>
        <v/>
      </c>
      <c r="U81" s="18" t="n"/>
      <c r="V81" s="18" t="n"/>
    </row>
    <row r="82">
      <c r="A82" s="18" t="n"/>
      <c r="B82" s="18" t="n"/>
      <c r="C82" s="19">
        <f>IFERROR(IF(B82="","",VLOOKUP(B82,'Employés'!$A$5:$J$104,4,FALSE)),"")</f>
        <v/>
      </c>
      <c r="D82" s="19">
        <f>IFERROR(IF(B82="","",VLOOKUP(B82,'Employés'!$A$5:$J$104,5,FALSE)),"")</f>
        <v/>
      </c>
      <c r="E82" s="18" t="n"/>
      <c r="F82" s="18" t="n"/>
      <c r="G82" s="18" t="n"/>
      <c r="H82" s="18" t="n"/>
      <c r="I82" s="18" t="n"/>
      <c r="J82" s="37" t="n"/>
      <c r="K82" s="37" t="n"/>
      <c r="L82" s="38" t="n"/>
      <c r="M82" s="39" t="n"/>
      <c r="N82" s="39" t="n"/>
      <c r="O82" s="40">
        <f>IFERROR(IF(A82="","",M82+N82),"")</f>
        <v/>
      </c>
      <c r="P82" s="18" t="n"/>
      <c r="Q82" s="18" t="n"/>
      <c r="R82" s="37" t="n"/>
      <c r="S82" s="24">
        <f>IFERROR(IF(R82="","",R82-TODAY()),"")</f>
        <v/>
      </c>
      <c r="T82" s="19">
        <f>IFERROR(IF(A82="","",IF(I82="Annulée","Annulée",IF(I82&lt;&gt;"Complétée","À compléter",IF(AND(P82="Oui",Q82&lt;&gt;"Oui"),"Certificat manquant",IF(R82="","Conforme",IF(R82&lt;TODAY(),"Expirée",IF(R82&lt;=TODAY()+'Paramètres'!$B$5,"Échéance prochaine","Conforme"))))))),"")</f>
        <v/>
      </c>
      <c r="U82" s="18" t="n"/>
      <c r="V82" s="18" t="n"/>
    </row>
    <row r="83">
      <c r="A83" s="18" t="n"/>
      <c r="B83" s="18" t="n"/>
      <c r="C83" s="19">
        <f>IFERROR(IF(B83="","",VLOOKUP(B83,'Employés'!$A$5:$J$104,4,FALSE)),"")</f>
        <v/>
      </c>
      <c r="D83" s="19">
        <f>IFERROR(IF(B83="","",VLOOKUP(B83,'Employés'!$A$5:$J$104,5,FALSE)),"")</f>
        <v/>
      </c>
      <c r="E83" s="18" t="n"/>
      <c r="F83" s="18" t="n"/>
      <c r="G83" s="18" t="n"/>
      <c r="H83" s="18" t="n"/>
      <c r="I83" s="18" t="n"/>
      <c r="J83" s="37" t="n"/>
      <c r="K83" s="37" t="n"/>
      <c r="L83" s="38" t="n"/>
      <c r="M83" s="39" t="n"/>
      <c r="N83" s="39" t="n"/>
      <c r="O83" s="40">
        <f>IFERROR(IF(A83="","",M83+N83),"")</f>
        <v/>
      </c>
      <c r="P83" s="18" t="n"/>
      <c r="Q83" s="18" t="n"/>
      <c r="R83" s="37" t="n"/>
      <c r="S83" s="24">
        <f>IFERROR(IF(R83="","",R83-TODAY()),"")</f>
        <v/>
      </c>
      <c r="T83" s="19">
        <f>IFERROR(IF(A83="","",IF(I83="Annulée","Annulée",IF(I83&lt;&gt;"Complétée","À compléter",IF(AND(P83="Oui",Q83&lt;&gt;"Oui"),"Certificat manquant",IF(R83="","Conforme",IF(R83&lt;TODAY(),"Expirée",IF(R83&lt;=TODAY()+'Paramètres'!$B$5,"Échéance prochaine","Conforme"))))))),"")</f>
        <v/>
      </c>
      <c r="U83" s="18" t="n"/>
      <c r="V83" s="18" t="n"/>
    </row>
    <row r="84">
      <c r="A84" s="18" t="n"/>
      <c r="B84" s="18" t="n"/>
      <c r="C84" s="19">
        <f>IFERROR(IF(B84="","",VLOOKUP(B84,'Employés'!$A$5:$J$104,4,FALSE)),"")</f>
        <v/>
      </c>
      <c r="D84" s="19">
        <f>IFERROR(IF(B84="","",VLOOKUP(B84,'Employés'!$A$5:$J$104,5,FALSE)),"")</f>
        <v/>
      </c>
      <c r="E84" s="18" t="n"/>
      <c r="F84" s="18" t="n"/>
      <c r="G84" s="18" t="n"/>
      <c r="H84" s="18" t="n"/>
      <c r="I84" s="18" t="n"/>
      <c r="J84" s="37" t="n"/>
      <c r="K84" s="37" t="n"/>
      <c r="L84" s="38" t="n"/>
      <c r="M84" s="39" t="n"/>
      <c r="N84" s="39" t="n"/>
      <c r="O84" s="40">
        <f>IFERROR(IF(A84="","",M84+N84),"")</f>
        <v/>
      </c>
      <c r="P84" s="18" t="n"/>
      <c r="Q84" s="18" t="n"/>
      <c r="R84" s="37" t="n"/>
      <c r="S84" s="24">
        <f>IFERROR(IF(R84="","",R84-TODAY()),"")</f>
        <v/>
      </c>
      <c r="T84" s="19">
        <f>IFERROR(IF(A84="","",IF(I84="Annulée","Annulée",IF(I84&lt;&gt;"Complétée","À compléter",IF(AND(P84="Oui",Q84&lt;&gt;"Oui"),"Certificat manquant",IF(R84="","Conforme",IF(R84&lt;TODAY(),"Expirée",IF(R84&lt;=TODAY()+'Paramètres'!$B$5,"Échéance prochaine","Conforme"))))))),"")</f>
        <v/>
      </c>
      <c r="U84" s="18" t="n"/>
      <c r="V84" s="18" t="n"/>
    </row>
    <row r="85">
      <c r="A85" s="18" t="n"/>
      <c r="B85" s="18" t="n"/>
      <c r="C85" s="19">
        <f>IFERROR(IF(B85="","",VLOOKUP(B85,'Employés'!$A$5:$J$104,4,FALSE)),"")</f>
        <v/>
      </c>
      <c r="D85" s="19">
        <f>IFERROR(IF(B85="","",VLOOKUP(B85,'Employés'!$A$5:$J$104,5,FALSE)),"")</f>
        <v/>
      </c>
      <c r="E85" s="18" t="n"/>
      <c r="F85" s="18" t="n"/>
      <c r="G85" s="18" t="n"/>
      <c r="H85" s="18" t="n"/>
      <c r="I85" s="18" t="n"/>
      <c r="J85" s="37" t="n"/>
      <c r="K85" s="37" t="n"/>
      <c r="L85" s="38" t="n"/>
      <c r="M85" s="39" t="n"/>
      <c r="N85" s="39" t="n"/>
      <c r="O85" s="40">
        <f>IFERROR(IF(A85="","",M85+N85),"")</f>
        <v/>
      </c>
      <c r="P85" s="18" t="n"/>
      <c r="Q85" s="18" t="n"/>
      <c r="R85" s="37" t="n"/>
      <c r="S85" s="24">
        <f>IFERROR(IF(R85="","",R85-TODAY()),"")</f>
        <v/>
      </c>
      <c r="T85" s="19">
        <f>IFERROR(IF(A85="","",IF(I85="Annulée","Annulée",IF(I85&lt;&gt;"Complétée","À compléter",IF(AND(P85="Oui",Q85&lt;&gt;"Oui"),"Certificat manquant",IF(R85="","Conforme",IF(R85&lt;TODAY(),"Expirée",IF(R85&lt;=TODAY()+'Paramètres'!$B$5,"Échéance prochaine","Conforme"))))))),"")</f>
        <v/>
      </c>
      <c r="U85" s="18" t="n"/>
      <c r="V85" s="18" t="n"/>
    </row>
    <row r="86">
      <c r="A86" s="18" t="n"/>
      <c r="B86" s="18" t="n"/>
      <c r="C86" s="19">
        <f>IFERROR(IF(B86="","",VLOOKUP(B86,'Employés'!$A$5:$J$104,4,FALSE)),"")</f>
        <v/>
      </c>
      <c r="D86" s="19">
        <f>IFERROR(IF(B86="","",VLOOKUP(B86,'Employés'!$A$5:$J$104,5,FALSE)),"")</f>
        <v/>
      </c>
      <c r="E86" s="18" t="n"/>
      <c r="F86" s="18" t="n"/>
      <c r="G86" s="18" t="n"/>
      <c r="H86" s="18" t="n"/>
      <c r="I86" s="18" t="n"/>
      <c r="J86" s="37" t="n"/>
      <c r="K86" s="37" t="n"/>
      <c r="L86" s="38" t="n"/>
      <c r="M86" s="39" t="n"/>
      <c r="N86" s="39" t="n"/>
      <c r="O86" s="40">
        <f>IFERROR(IF(A86="","",M86+N86),"")</f>
        <v/>
      </c>
      <c r="P86" s="18" t="n"/>
      <c r="Q86" s="18" t="n"/>
      <c r="R86" s="37" t="n"/>
      <c r="S86" s="24">
        <f>IFERROR(IF(R86="","",R86-TODAY()),"")</f>
        <v/>
      </c>
      <c r="T86" s="19">
        <f>IFERROR(IF(A86="","",IF(I86="Annulée","Annulée",IF(I86&lt;&gt;"Complétée","À compléter",IF(AND(P86="Oui",Q86&lt;&gt;"Oui"),"Certificat manquant",IF(R86="","Conforme",IF(R86&lt;TODAY(),"Expirée",IF(R86&lt;=TODAY()+'Paramètres'!$B$5,"Échéance prochaine","Conforme"))))))),"")</f>
        <v/>
      </c>
      <c r="U86" s="18" t="n"/>
      <c r="V86" s="18" t="n"/>
    </row>
    <row r="87">
      <c r="A87" s="18" t="n"/>
      <c r="B87" s="18" t="n"/>
      <c r="C87" s="19">
        <f>IFERROR(IF(B87="","",VLOOKUP(B87,'Employés'!$A$5:$J$104,4,FALSE)),"")</f>
        <v/>
      </c>
      <c r="D87" s="19">
        <f>IFERROR(IF(B87="","",VLOOKUP(B87,'Employés'!$A$5:$J$104,5,FALSE)),"")</f>
        <v/>
      </c>
      <c r="E87" s="18" t="n"/>
      <c r="F87" s="18" t="n"/>
      <c r="G87" s="18" t="n"/>
      <c r="H87" s="18" t="n"/>
      <c r="I87" s="18" t="n"/>
      <c r="J87" s="37" t="n"/>
      <c r="K87" s="37" t="n"/>
      <c r="L87" s="38" t="n"/>
      <c r="M87" s="39" t="n"/>
      <c r="N87" s="39" t="n"/>
      <c r="O87" s="40">
        <f>IFERROR(IF(A87="","",M87+N87),"")</f>
        <v/>
      </c>
      <c r="P87" s="18" t="n"/>
      <c r="Q87" s="18" t="n"/>
      <c r="R87" s="37" t="n"/>
      <c r="S87" s="24">
        <f>IFERROR(IF(R87="","",R87-TODAY()),"")</f>
        <v/>
      </c>
      <c r="T87" s="19">
        <f>IFERROR(IF(A87="","",IF(I87="Annulée","Annulée",IF(I87&lt;&gt;"Complétée","À compléter",IF(AND(P87="Oui",Q87&lt;&gt;"Oui"),"Certificat manquant",IF(R87="","Conforme",IF(R87&lt;TODAY(),"Expirée",IF(R87&lt;=TODAY()+'Paramètres'!$B$5,"Échéance prochaine","Conforme"))))))),"")</f>
        <v/>
      </c>
      <c r="U87" s="18" t="n"/>
      <c r="V87" s="18" t="n"/>
    </row>
    <row r="88">
      <c r="A88" s="18" t="n"/>
      <c r="B88" s="18" t="n"/>
      <c r="C88" s="19">
        <f>IFERROR(IF(B88="","",VLOOKUP(B88,'Employés'!$A$5:$J$104,4,FALSE)),"")</f>
        <v/>
      </c>
      <c r="D88" s="19">
        <f>IFERROR(IF(B88="","",VLOOKUP(B88,'Employés'!$A$5:$J$104,5,FALSE)),"")</f>
        <v/>
      </c>
      <c r="E88" s="18" t="n"/>
      <c r="F88" s="18" t="n"/>
      <c r="G88" s="18" t="n"/>
      <c r="H88" s="18" t="n"/>
      <c r="I88" s="18" t="n"/>
      <c r="J88" s="37" t="n"/>
      <c r="K88" s="37" t="n"/>
      <c r="L88" s="38" t="n"/>
      <c r="M88" s="39" t="n"/>
      <c r="N88" s="39" t="n"/>
      <c r="O88" s="40">
        <f>IFERROR(IF(A88="","",M88+N88),"")</f>
        <v/>
      </c>
      <c r="P88" s="18" t="n"/>
      <c r="Q88" s="18" t="n"/>
      <c r="R88" s="37" t="n"/>
      <c r="S88" s="24">
        <f>IFERROR(IF(R88="","",R88-TODAY()),"")</f>
        <v/>
      </c>
      <c r="T88" s="19">
        <f>IFERROR(IF(A88="","",IF(I88="Annulée","Annulée",IF(I88&lt;&gt;"Complétée","À compléter",IF(AND(P88="Oui",Q88&lt;&gt;"Oui"),"Certificat manquant",IF(R88="","Conforme",IF(R88&lt;TODAY(),"Expirée",IF(R88&lt;=TODAY()+'Paramètres'!$B$5,"Échéance prochaine","Conforme"))))))),"")</f>
        <v/>
      </c>
      <c r="U88" s="18" t="n"/>
      <c r="V88" s="18" t="n"/>
    </row>
    <row r="89">
      <c r="A89" s="18" t="n"/>
      <c r="B89" s="18" t="n"/>
      <c r="C89" s="19">
        <f>IFERROR(IF(B89="","",VLOOKUP(B89,'Employés'!$A$5:$J$104,4,FALSE)),"")</f>
        <v/>
      </c>
      <c r="D89" s="19">
        <f>IFERROR(IF(B89="","",VLOOKUP(B89,'Employés'!$A$5:$J$104,5,FALSE)),"")</f>
        <v/>
      </c>
      <c r="E89" s="18" t="n"/>
      <c r="F89" s="18" t="n"/>
      <c r="G89" s="18" t="n"/>
      <c r="H89" s="18" t="n"/>
      <c r="I89" s="18" t="n"/>
      <c r="J89" s="37" t="n"/>
      <c r="K89" s="37" t="n"/>
      <c r="L89" s="38" t="n"/>
      <c r="M89" s="39" t="n"/>
      <c r="N89" s="39" t="n"/>
      <c r="O89" s="40">
        <f>IFERROR(IF(A89="","",M89+N89),"")</f>
        <v/>
      </c>
      <c r="P89" s="18" t="n"/>
      <c r="Q89" s="18" t="n"/>
      <c r="R89" s="37" t="n"/>
      <c r="S89" s="24">
        <f>IFERROR(IF(R89="","",R89-TODAY()),"")</f>
        <v/>
      </c>
      <c r="T89" s="19">
        <f>IFERROR(IF(A89="","",IF(I89="Annulée","Annulée",IF(I89&lt;&gt;"Complétée","À compléter",IF(AND(P89="Oui",Q89&lt;&gt;"Oui"),"Certificat manquant",IF(R89="","Conforme",IF(R89&lt;TODAY(),"Expirée",IF(R89&lt;=TODAY()+'Paramètres'!$B$5,"Échéance prochaine","Conforme"))))))),"")</f>
        <v/>
      </c>
      <c r="U89" s="18" t="n"/>
      <c r="V89" s="18" t="n"/>
    </row>
    <row r="90">
      <c r="A90" s="18" t="n"/>
      <c r="B90" s="18" t="n"/>
      <c r="C90" s="19">
        <f>IFERROR(IF(B90="","",VLOOKUP(B90,'Employés'!$A$5:$J$104,4,FALSE)),"")</f>
        <v/>
      </c>
      <c r="D90" s="19">
        <f>IFERROR(IF(B90="","",VLOOKUP(B90,'Employés'!$A$5:$J$104,5,FALSE)),"")</f>
        <v/>
      </c>
      <c r="E90" s="18" t="n"/>
      <c r="F90" s="18" t="n"/>
      <c r="G90" s="18" t="n"/>
      <c r="H90" s="18" t="n"/>
      <c r="I90" s="18" t="n"/>
      <c r="J90" s="37" t="n"/>
      <c r="K90" s="37" t="n"/>
      <c r="L90" s="38" t="n"/>
      <c r="M90" s="39" t="n"/>
      <c r="N90" s="39" t="n"/>
      <c r="O90" s="40">
        <f>IFERROR(IF(A90="","",M90+N90),"")</f>
        <v/>
      </c>
      <c r="P90" s="18" t="n"/>
      <c r="Q90" s="18" t="n"/>
      <c r="R90" s="37" t="n"/>
      <c r="S90" s="24">
        <f>IFERROR(IF(R90="","",R90-TODAY()),"")</f>
        <v/>
      </c>
      <c r="T90" s="19">
        <f>IFERROR(IF(A90="","",IF(I90="Annulée","Annulée",IF(I90&lt;&gt;"Complétée","À compléter",IF(AND(P90="Oui",Q90&lt;&gt;"Oui"),"Certificat manquant",IF(R90="","Conforme",IF(R90&lt;TODAY(),"Expirée",IF(R90&lt;=TODAY()+'Paramètres'!$B$5,"Échéance prochaine","Conforme"))))))),"")</f>
        <v/>
      </c>
      <c r="U90" s="18" t="n"/>
      <c r="V90" s="18" t="n"/>
    </row>
    <row r="91">
      <c r="A91" s="18" t="n"/>
      <c r="B91" s="18" t="n"/>
      <c r="C91" s="19">
        <f>IFERROR(IF(B91="","",VLOOKUP(B91,'Employés'!$A$5:$J$104,4,FALSE)),"")</f>
        <v/>
      </c>
      <c r="D91" s="19">
        <f>IFERROR(IF(B91="","",VLOOKUP(B91,'Employés'!$A$5:$J$104,5,FALSE)),"")</f>
        <v/>
      </c>
      <c r="E91" s="18" t="n"/>
      <c r="F91" s="18" t="n"/>
      <c r="G91" s="18" t="n"/>
      <c r="H91" s="18" t="n"/>
      <c r="I91" s="18" t="n"/>
      <c r="J91" s="37" t="n"/>
      <c r="K91" s="37" t="n"/>
      <c r="L91" s="38" t="n"/>
      <c r="M91" s="39" t="n"/>
      <c r="N91" s="39" t="n"/>
      <c r="O91" s="40">
        <f>IFERROR(IF(A91="","",M91+N91),"")</f>
        <v/>
      </c>
      <c r="P91" s="18" t="n"/>
      <c r="Q91" s="18" t="n"/>
      <c r="R91" s="37" t="n"/>
      <c r="S91" s="24">
        <f>IFERROR(IF(R91="","",R91-TODAY()),"")</f>
        <v/>
      </c>
      <c r="T91" s="19">
        <f>IFERROR(IF(A91="","",IF(I91="Annulée","Annulée",IF(I91&lt;&gt;"Complétée","À compléter",IF(AND(P91="Oui",Q91&lt;&gt;"Oui"),"Certificat manquant",IF(R91="","Conforme",IF(R91&lt;TODAY(),"Expirée",IF(R91&lt;=TODAY()+'Paramètres'!$B$5,"Échéance prochaine","Conforme"))))))),"")</f>
        <v/>
      </c>
      <c r="U91" s="18" t="n"/>
      <c r="V91" s="18" t="n"/>
    </row>
    <row r="92">
      <c r="A92" s="18" t="n"/>
      <c r="B92" s="18" t="n"/>
      <c r="C92" s="19">
        <f>IFERROR(IF(B92="","",VLOOKUP(B92,'Employés'!$A$5:$J$104,4,FALSE)),"")</f>
        <v/>
      </c>
      <c r="D92" s="19">
        <f>IFERROR(IF(B92="","",VLOOKUP(B92,'Employés'!$A$5:$J$104,5,FALSE)),"")</f>
        <v/>
      </c>
      <c r="E92" s="18" t="n"/>
      <c r="F92" s="18" t="n"/>
      <c r="G92" s="18" t="n"/>
      <c r="H92" s="18" t="n"/>
      <c r="I92" s="18" t="n"/>
      <c r="J92" s="37" t="n"/>
      <c r="K92" s="37" t="n"/>
      <c r="L92" s="38" t="n"/>
      <c r="M92" s="39" t="n"/>
      <c r="N92" s="39" t="n"/>
      <c r="O92" s="40">
        <f>IFERROR(IF(A92="","",M92+N92),"")</f>
        <v/>
      </c>
      <c r="P92" s="18" t="n"/>
      <c r="Q92" s="18" t="n"/>
      <c r="R92" s="37" t="n"/>
      <c r="S92" s="24">
        <f>IFERROR(IF(R92="","",R92-TODAY()),"")</f>
        <v/>
      </c>
      <c r="T92" s="19">
        <f>IFERROR(IF(A92="","",IF(I92="Annulée","Annulée",IF(I92&lt;&gt;"Complétée","À compléter",IF(AND(P92="Oui",Q92&lt;&gt;"Oui"),"Certificat manquant",IF(R92="","Conforme",IF(R92&lt;TODAY(),"Expirée",IF(R92&lt;=TODAY()+'Paramètres'!$B$5,"Échéance prochaine","Conforme"))))))),"")</f>
        <v/>
      </c>
      <c r="U92" s="18" t="n"/>
      <c r="V92" s="18" t="n"/>
    </row>
    <row r="93">
      <c r="A93" s="18" t="n"/>
      <c r="B93" s="18" t="n"/>
      <c r="C93" s="19">
        <f>IFERROR(IF(B93="","",VLOOKUP(B93,'Employés'!$A$5:$J$104,4,FALSE)),"")</f>
        <v/>
      </c>
      <c r="D93" s="19">
        <f>IFERROR(IF(B93="","",VLOOKUP(B93,'Employés'!$A$5:$J$104,5,FALSE)),"")</f>
        <v/>
      </c>
      <c r="E93" s="18" t="n"/>
      <c r="F93" s="18" t="n"/>
      <c r="G93" s="18" t="n"/>
      <c r="H93" s="18" t="n"/>
      <c r="I93" s="18" t="n"/>
      <c r="J93" s="37" t="n"/>
      <c r="K93" s="37" t="n"/>
      <c r="L93" s="38" t="n"/>
      <c r="M93" s="39" t="n"/>
      <c r="N93" s="39" t="n"/>
      <c r="O93" s="40">
        <f>IFERROR(IF(A93="","",M93+N93),"")</f>
        <v/>
      </c>
      <c r="P93" s="18" t="n"/>
      <c r="Q93" s="18" t="n"/>
      <c r="R93" s="37" t="n"/>
      <c r="S93" s="24">
        <f>IFERROR(IF(R93="","",R93-TODAY()),"")</f>
        <v/>
      </c>
      <c r="T93" s="19">
        <f>IFERROR(IF(A93="","",IF(I93="Annulée","Annulée",IF(I93&lt;&gt;"Complétée","À compléter",IF(AND(P93="Oui",Q93&lt;&gt;"Oui"),"Certificat manquant",IF(R93="","Conforme",IF(R93&lt;TODAY(),"Expirée",IF(R93&lt;=TODAY()+'Paramètres'!$B$5,"Échéance prochaine","Conforme"))))))),"")</f>
        <v/>
      </c>
      <c r="U93" s="18" t="n"/>
      <c r="V93" s="18" t="n"/>
    </row>
    <row r="94">
      <c r="A94" s="18" t="n"/>
      <c r="B94" s="18" t="n"/>
      <c r="C94" s="19">
        <f>IFERROR(IF(B94="","",VLOOKUP(B94,'Employés'!$A$5:$J$104,4,FALSE)),"")</f>
        <v/>
      </c>
      <c r="D94" s="19">
        <f>IFERROR(IF(B94="","",VLOOKUP(B94,'Employés'!$A$5:$J$104,5,FALSE)),"")</f>
        <v/>
      </c>
      <c r="E94" s="18" t="n"/>
      <c r="F94" s="18" t="n"/>
      <c r="G94" s="18" t="n"/>
      <c r="H94" s="18" t="n"/>
      <c r="I94" s="18" t="n"/>
      <c r="J94" s="37" t="n"/>
      <c r="K94" s="37" t="n"/>
      <c r="L94" s="38" t="n"/>
      <c r="M94" s="39" t="n"/>
      <c r="N94" s="39" t="n"/>
      <c r="O94" s="40">
        <f>IFERROR(IF(A94="","",M94+N94),"")</f>
        <v/>
      </c>
      <c r="P94" s="18" t="n"/>
      <c r="Q94" s="18" t="n"/>
      <c r="R94" s="37" t="n"/>
      <c r="S94" s="24">
        <f>IFERROR(IF(R94="","",R94-TODAY()),"")</f>
        <v/>
      </c>
      <c r="T94" s="19">
        <f>IFERROR(IF(A94="","",IF(I94="Annulée","Annulée",IF(I94&lt;&gt;"Complétée","À compléter",IF(AND(P94="Oui",Q94&lt;&gt;"Oui"),"Certificat manquant",IF(R94="","Conforme",IF(R94&lt;TODAY(),"Expirée",IF(R94&lt;=TODAY()+'Paramètres'!$B$5,"Échéance prochaine","Conforme"))))))),"")</f>
        <v/>
      </c>
      <c r="U94" s="18" t="n"/>
      <c r="V94" s="18" t="n"/>
    </row>
    <row r="95">
      <c r="A95" s="18" t="n"/>
      <c r="B95" s="18" t="n"/>
      <c r="C95" s="19">
        <f>IFERROR(IF(B95="","",VLOOKUP(B95,'Employés'!$A$5:$J$104,4,FALSE)),"")</f>
        <v/>
      </c>
      <c r="D95" s="19">
        <f>IFERROR(IF(B95="","",VLOOKUP(B95,'Employés'!$A$5:$J$104,5,FALSE)),"")</f>
        <v/>
      </c>
      <c r="E95" s="18" t="n"/>
      <c r="F95" s="18" t="n"/>
      <c r="G95" s="18" t="n"/>
      <c r="H95" s="18" t="n"/>
      <c r="I95" s="18" t="n"/>
      <c r="J95" s="37" t="n"/>
      <c r="K95" s="37" t="n"/>
      <c r="L95" s="38" t="n"/>
      <c r="M95" s="39" t="n"/>
      <c r="N95" s="39" t="n"/>
      <c r="O95" s="40">
        <f>IFERROR(IF(A95="","",M95+N95),"")</f>
        <v/>
      </c>
      <c r="P95" s="18" t="n"/>
      <c r="Q95" s="18" t="n"/>
      <c r="R95" s="37" t="n"/>
      <c r="S95" s="24">
        <f>IFERROR(IF(R95="","",R95-TODAY()),"")</f>
        <v/>
      </c>
      <c r="T95" s="19">
        <f>IFERROR(IF(A95="","",IF(I95="Annulée","Annulée",IF(I95&lt;&gt;"Complétée","À compléter",IF(AND(P95="Oui",Q95&lt;&gt;"Oui"),"Certificat manquant",IF(R95="","Conforme",IF(R95&lt;TODAY(),"Expirée",IF(R95&lt;=TODAY()+'Paramètres'!$B$5,"Échéance prochaine","Conforme"))))))),"")</f>
        <v/>
      </c>
      <c r="U95" s="18" t="n"/>
      <c r="V95" s="18" t="n"/>
    </row>
    <row r="96">
      <c r="A96" s="18" t="n"/>
      <c r="B96" s="18" t="n"/>
      <c r="C96" s="19">
        <f>IFERROR(IF(B96="","",VLOOKUP(B96,'Employés'!$A$5:$J$104,4,FALSE)),"")</f>
        <v/>
      </c>
      <c r="D96" s="19">
        <f>IFERROR(IF(B96="","",VLOOKUP(B96,'Employés'!$A$5:$J$104,5,FALSE)),"")</f>
        <v/>
      </c>
      <c r="E96" s="18" t="n"/>
      <c r="F96" s="18" t="n"/>
      <c r="G96" s="18" t="n"/>
      <c r="H96" s="18" t="n"/>
      <c r="I96" s="18" t="n"/>
      <c r="J96" s="37" t="n"/>
      <c r="K96" s="37" t="n"/>
      <c r="L96" s="38" t="n"/>
      <c r="M96" s="39" t="n"/>
      <c r="N96" s="39" t="n"/>
      <c r="O96" s="40">
        <f>IFERROR(IF(A96="","",M96+N96),"")</f>
        <v/>
      </c>
      <c r="P96" s="18" t="n"/>
      <c r="Q96" s="18" t="n"/>
      <c r="R96" s="37" t="n"/>
      <c r="S96" s="24">
        <f>IFERROR(IF(R96="","",R96-TODAY()),"")</f>
        <v/>
      </c>
      <c r="T96" s="19">
        <f>IFERROR(IF(A96="","",IF(I96="Annulée","Annulée",IF(I96&lt;&gt;"Complétée","À compléter",IF(AND(P96="Oui",Q96&lt;&gt;"Oui"),"Certificat manquant",IF(R96="","Conforme",IF(R96&lt;TODAY(),"Expirée",IF(R96&lt;=TODAY()+'Paramètres'!$B$5,"Échéance prochaine","Conforme"))))))),"")</f>
        <v/>
      </c>
      <c r="U96" s="18" t="n"/>
      <c r="V96" s="18" t="n"/>
    </row>
    <row r="97">
      <c r="A97" s="18" t="n"/>
      <c r="B97" s="18" t="n"/>
      <c r="C97" s="19">
        <f>IFERROR(IF(B97="","",VLOOKUP(B97,'Employés'!$A$5:$J$104,4,FALSE)),"")</f>
        <v/>
      </c>
      <c r="D97" s="19">
        <f>IFERROR(IF(B97="","",VLOOKUP(B97,'Employés'!$A$5:$J$104,5,FALSE)),"")</f>
        <v/>
      </c>
      <c r="E97" s="18" t="n"/>
      <c r="F97" s="18" t="n"/>
      <c r="G97" s="18" t="n"/>
      <c r="H97" s="18" t="n"/>
      <c r="I97" s="18" t="n"/>
      <c r="J97" s="37" t="n"/>
      <c r="K97" s="37" t="n"/>
      <c r="L97" s="38" t="n"/>
      <c r="M97" s="39" t="n"/>
      <c r="N97" s="39" t="n"/>
      <c r="O97" s="40">
        <f>IFERROR(IF(A97="","",M97+N97),"")</f>
        <v/>
      </c>
      <c r="P97" s="18" t="n"/>
      <c r="Q97" s="18" t="n"/>
      <c r="R97" s="37" t="n"/>
      <c r="S97" s="24">
        <f>IFERROR(IF(R97="","",R97-TODAY()),"")</f>
        <v/>
      </c>
      <c r="T97" s="19">
        <f>IFERROR(IF(A97="","",IF(I97="Annulée","Annulée",IF(I97&lt;&gt;"Complétée","À compléter",IF(AND(P97="Oui",Q97&lt;&gt;"Oui"),"Certificat manquant",IF(R97="","Conforme",IF(R97&lt;TODAY(),"Expirée",IF(R97&lt;=TODAY()+'Paramètres'!$B$5,"Échéance prochaine","Conforme"))))))),"")</f>
        <v/>
      </c>
      <c r="U97" s="18" t="n"/>
      <c r="V97" s="18" t="n"/>
    </row>
    <row r="98">
      <c r="A98" s="18" t="n"/>
      <c r="B98" s="18" t="n"/>
      <c r="C98" s="19">
        <f>IFERROR(IF(B98="","",VLOOKUP(B98,'Employés'!$A$5:$J$104,4,FALSE)),"")</f>
        <v/>
      </c>
      <c r="D98" s="19">
        <f>IFERROR(IF(B98="","",VLOOKUP(B98,'Employés'!$A$5:$J$104,5,FALSE)),"")</f>
        <v/>
      </c>
      <c r="E98" s="18" t="n"/>
      <c r="F98" s="18" t="n"/>
      <c r="G98" s="18" t="n"/>
      <c r="H98" s="18" t="n"/>
      <c r="I98" s="18" t="n"/>
      <c r="J98" s="37" t="n"/>
      <c r="K98" s="37" t="n"/>
      <c r="L98" s="38" t="n"/>
      <c r="M98" s="39" t="n"/>
      <c r="N98" s="39" t="n"/>
      <c r="O98" s="40">
        <f>IFERROR(IF(A98="","",M98+N98),"")</f>
        <v/>
      </c>
      <c r="P98" s="18" t="n"/>
      <c r="Q98" s="18" t="n"/>
      <c r="R98" s="37" t="n"/>
      <c r="S98" s="24">
        <f>IFERROR(IF(R98="","",R98-TODAY()),"")</f>
        <v/>
      </c>
      <c r="T98" s="19">
        <f>IFERROR(IF(A98="","",IF(I98="Annulée","Annulée",IF(I98&lt;&gt;"Complétée","À compléter",IF(AND(P98="Oui",Q98&lt;&gt;"Oui"),"Certificat manquant",IF(R98="","Conforme",IF(R98&lt;TODAY(),"Expirée",IF(R98&lt;=TODAY()+'Paramètres'!$B$5,"Échéance prochaine","Conforme"))))))),"")</f>
        <v/>
      </c>
      <c r="U98" s="18" t="n"/>
      <c r="V98" s="18" t="n"/>
    </row>
    <row r="99">
      <c r="A99" s="18" t="n"/>
      <c r="B99" s="18" t="n"/>
      <c r="C99" s="19">
        <f>IFERROR(IF(B99="","",VLOOKUP(B99,'Employés'!$A$5:$J$104,4,FALSE)),"")</f>
        <v/>
      </c>
      <c r="D99" s="19">
        <f>IFERROR(IF(B99="","",VLOOKUP(B99,'Employés'!$A$5:$J$104,5,FALSE)),"")</f>
        <v/>
      </c>
      <c r="E99" s="18" t="n"/>
      <c r="F99" s="18" t="n"/>
      <c r="G99" s="18" t="n"/>
      <c r="H99" s="18" t="n"/>
      <c r="I99" s="18" t="n"/>
      <c r="J99" s="37" t="n"/>
      <c r="K99" s="37" t="n"/>
      <c r="L99" s="38" t="n"/>
      <c r="M99" s="39" t="n"/>
      <c r="N99" s="39" t="n"/>
      <c r="O99" s="40">
        <f>IFERROR(IF(A99="","",M99+N99),"")</f>
        <v/>
      </c>
      <c r="P99" s="18" t="n"/>
      <c r="Q99" s="18" t="n"/>
      <c r="R99" s="37" t="n"/>
      <c r="S99" s="24">
        <f>IFERROR(IF(R99="","",R99-TODAY()),"")</f>
        <v/>
      </c>
      <c r="T99" s="19">
        <f>IFERROR(IF(A99="","",IF(I99="Annulée","Annulée",IF(I99&lt;&gt;"Complétée","À compléter",IF(AND(P99="Oui",Q99&lt;&gt;"Oui"),"Certificat manquant",IF(R99="","Conforme",IF(R99&lt;TODAY(),"Expirée",IF(R99&lt;=TODAY()+'Paramètres'!$B$5,"Échéance prochaine","Conforme"))))))),"")</f>
        <v/>
      </c>
      <c r="U99" s="18" t="n"/>
      <c r="V99" s="18" t="n"/>
    </row>
    <row r="100">
      <c r="A100" s="18" t="n"/>
      <c r="B100" s="18" t="n"/>
      <c r="C100" s="19">
        <f>IFERROR(IF(B100="","",VLOOKUP(B100,'Employés'!$A$5:$J$104,4,FALSE)),"")</f>
        <v/>
      </c>
      <c r="D100" s="19">
        <f>IFERROR(IF(B100="","",VLOOKUP(B100,'Employés'!$A$5:$J$104,5,FALSE)),"")</f>
        <v/>
      </c>
      <c r="E100" s="18" t="n"/>
      <c r="F100" s="18" t="n"/>
      <c r="G100" s="18" t="n"/>
      <c r="H100" s="18" t="n"/>
      <c r="I100" s="18" t="n"/>
      <c r="J100" s="37" t="n"/>
      <c r="K100" s="37" t="n"/>
      <c r="L100" s="38" t="n"/>
      <c r="M100" s="39" t="n"/>
      <c r="N100" s="39" t="n"/>
      <c r="O100" s="40">
        <f>IFERROR(IF(A100="","",M100+N100),"")</f>
        <v/>
      </c>
      <c r="P100" s="18" t="n"/>
      <c r="Q100" s="18" t="n"/>
      <c r="R100" s="37" t="n"/>
      <c r="S100" s="24">
        <f>IFERROR(IF(R100="","",R100-TODAY()),"")</f>
        <v/>
      </c>
      <c r="T100" s="19">
        <f>IFERROR(IF(A100="","",IF(I100="Annulée","Annulée",IF(I100&lt;&gt;"Complétée","À compléter",IF(AND(P100="Oui",Q100&lt;&gt;"Oui"),"Certificat manquant",IF(R100="","Conforme",IF(R100&lt;TODAY(),"Expirée",IF(R100&lt;=TODAY()+'Paramètres'!$B$5,"Échéance prochaine","Conforme"))))))),"")</f>
        <v/>
      </c>
      <c r="U100" s="18" t="n"/>
      <c r="V100" s="18" t="n"/>
    </row>
    <row r="101">
      <c r="A101" s="18" t="n"/>
      <c r="B101" s="18" t="n"/>
      <c r="C101" s="19">
        <f>IFERROR(IF(B101="","",VLOOKUP(B101,'Employés'!$A$5:$J$104,4,FALSE)),"")</f>
        <v/>
      </c>
      <c r="D101" s="19">
        <f>IFERROR(IF(B101="","",VLOOKUP(B101,'Employés'!$A$5:$J$104,5,FALSE)),"")</f>
        <v/>
      </c>
      <c r="E101" s="18" t="n"/>
      <c r="F101" s="18" t="n"/>
      <c r="G101" s="18" t="n"/>
      <c r="H101" s="18" t="n"/>
      <c r="I101" s="18" t="n"/>
      <c r="J101" s="37" t="n"/>
      <c r="K101" s="37" t="n"/>
      <c r="L101" s="38" t="n"/>
      <c r="M101" s="39" t="n"/>
      <c r="N101" s="39" t="n"/>
      <c r="O101" s="40">
        <f>IFERROR(IF(A101="","",M101+N101),"")</f>
        <v/>
      </c>
      <c r="P101" s="18" t="n"/>
      <c r="Q101" s="18" t="n"/>
      <c r="R101" s="37" t="n"/>
      <c r="S101" s="24">
        <f>IFERROR(IF(R101="","",R101-TODAY()),"")</f>
        <v/>
      </c>
      <c r="T101" s="19">
        <f>IFERROR(IF(A101="","",IF(I101="Annulée","Annulée",IF(I101&lt;&gt;"Complétée","À compléter",IF(AND(P101="Oui",Q101&lt;&gt;"Oui"),"Certificat manquant",IF(R101="","Conforme",IF(R101&lt;TODAY(),"Expirée",IF(R101&lt;=TODAY()+'Paramètres'!$B$5,"Échéance prochaine","Conforme"))))))),"")</f>
        <v/>
      </c>
      <c r="U101" s="18" t="n"/>
      <c r="V101" s="18" t="n"/>
    </row>
    <row r="102">
      <c r="A102" s="18" t="n"/>
      <c r="B102" s="18" t="n"/>
      <c r="C102" s="19">
        <f>IFERROR(IF(B102="","",VLOOKUP(B102,'Employés'!$A$5:$J$104,4,FALSE)),"")</f>
        <v/>
      </c>
      <c r="D102" s="19">
        <f>IFERROR(IF(B102="","",VLOOKUP(B102,'Employés'!$A$5:$J$104,5,FALSE)),"")</f>
        <v/>
      </c>
      <c r="E102" s="18" t="n"/>
      <c r="F102" s="18" t="n"/>
      <c r="G102" s="18" t="n"/>
      <c r="H102" s="18" t="n"/>
      <c r="I102" s="18" t="n"/>
      <c r="J102" s="37" t="n"/>
      <c r="K102" s="37" t="n"/>
      <c r="L102" s="38" t="n"/>
      <c r="M102" s="39" t="n"/>
      <c r="N102" s="39" t="n"/>
      <c r="O102" s="40">
        <f>IFERROR(IF(A102="","",M102+N102),"")</f>
        <v/>
      </c>
      <c r="P102" s="18" t="n"/>
      <c r="Q102" s="18" t="n"/>
      <c r="R102" s="37" t="n"/>
      <c r="S102" s="24">
        <f>IFERROR(IF(R102="","",R102-TODAY()),"")</f>
        <v/>
      </c>
      <c r="T102" s="19">
        <f>IFERROR(IF(A102="","",IF(I102="Annulée","Annulée",IF(I102&lt;&gt;"Complétée","À compléter",IF(AND(P102="Oui",Q102&lt;&gt;"Oui"),"Certificat manquant",IF(R102="","Conforme",IF(R102&lt;TODAY(),"Expirée",IF(R102&lt;=TODAY()+'Paramètres'!$B$5,"Échéance prochaine","Conforme"))))))),"")</f>
        <v/>
      </c>
      <c r="U102" s="18" t="n"/>
      <c r="V102" s="18" t="n"/>
    </row>
    <row r="103">
      <c r="A103" s="18" t="n"/>
      <c r="B103" s="18" t="n"/>
      <c r="C103" s="19">
        <f>IFERROR(IF(B103="","",VLOOKUP(B103,'Employés'!$A$5:$J$104,4,FALSE)),"")</f>
        <v/>
      </c>
      <c r="D103" s="19">
        <f>IFERROR(IF(B103="","",VLOOKUP(B103,'Employés'!$A$5:$J$104,5,FALSE)),"")</f>
        <v/>
      </c>
      <c r="E103" s="18" t="n"/>
      <c r="F103" s="18" t="n"/>
      <c r="G103" s="18" t="n"/>
      <c r="H103" s="18" t="n"/>
      <c r="I103" s="18" t="n"/>
      <c r="J103" s="37" t="n"/>
      <c r="K103" s="37" t="n"/>
      <c r="L103" s="38" t="n"/>
      <c r="M103" s="39" t="n"/>
      <c r="N103" s="39" t="n"/>
      <c r="O103" s="40">
        <f>IFERROR(IF(A103="","",M103+N103),"")</f>
        <v/>
      </c>
      <c r="P103" s="18" t="n"/>
      <c r="Q103" s="18" t="n"/>
      <c r="R103" s="37" t="n"/>
      <c r="S103" s="24">
        <f>IFERROR(IF(R103="","",R103-TODAY()),"")</f>
        <v/>
      </c>
      <c r="T103" s="19">
        <f>IFERROR(IF(A103="","",IF(I103="Annulée","Annulée",IF(I103&lt;&gt;"Complétée","À compléter",IF(AND(P103="Oui",Q103&lt;&gt;"Oui"),"Certificat manquant",IF(R103="","Conforme",IF(R103&lt;TODAY(),"Expirée",IF(R103&lt;=TODAY()+'Paramètres'!$B$5,"Échéance prochaine","Conforme"))))))),"")</f>
        <v/>
      </c>
      <c r="U103" s="18" t="n"/>
      <c r="V103" s="18" t="n"/>
    </row>
    <row r="104">
      <c r="A104" s="18" t="n"/>
      <c r="B104" s="18" t="n"/>
      <c r="C104" s="19">
        <f>IFERROR(IF(B104="","",VLOOKUP(B104,'Employés'!$A$5:$J$104,4,FALSE)),"")</f>
        <v/>
      </c>
      <c r="D104" s="19">
        <f>IFERROR(IF(B104="","",VLOOKUP(B104,'Employés'!$A$5:$J$104,5,FALSE)),"")</f>
        <v/>
      </c>
      <c r="E104" s="18" t="n"/>
      <c r="F104" s="18" t="n"/>
      <c r="G104" s="18" t="n"/>
      <c r="H104" s="18" t="n"/>
      <c r="I104" s="18" t="n"/>
      <c r="J104" s="37" t="n"/>
      <c r="K104" s="37" t="n"/>
      <c r="L104" s="38" t="n"/>
      <c r="M104" s="39" t="n"/>
      <c r="N104" s="39" t="n"/>
      <c r="O104" s="40">
        <f>IFERROR(IF(A104="","",M104+N104),"")</f>
        <v/>
      </c>
      <c r="P104" s="18" t="n"/>
      <c r="Q104" s="18" t="n"/>
      <c r="R104" s="37" t="n"/>
      <c r="S104" s="24">
        <f>IFERROR(IF(R104="","",R104-TODAY()),"")</f>
        <v/>
      </c>
      <c r="T104" s="19">
        <f>IFERROR(IF(A104="","",IF(I104="Annulée","Annulée",IF(I104&lt;&gt;"Complétée","À compléter",IF(AND(P104="Oui",Q104&lt;&gt;"Oui"),"Certificat manquant",IF(R104="","Conforme",IF(R104&lt;TODAY(),"Expirée",IF(R104&lt;=TODAY()+'Paramètres'!$B$5,"Échéance prochaine","Conforme"))))))),"")</f>
        <v/>
      </c>
      <c r="U104" s="18" t="n"/>
      <c r="V104" s="18" t="n"/>
    </row>
    <row r="105">
      <c r="A105" s="18" t="n"/>
      <c r="B105" s="18" t="n"/>
      <c r="C105" s="19">
        <f>IFERROR(IF(B105="","",VLOOKUP(B105,'Employés'!$A$5:$J$104,4,FALSE)),"")</f>
        <v/>
      </c>
      <c r="D105" s="19">
        <f>IFERROR(IF(B105="","",VLOOKUP(B105,'Employés'!$A$5:$J$104,5,FALSE)),"")</f>
        <v/>
      </c>
      <c r="E105" s="18" t="n"/>
      <c r="F105" s="18" t="n"/>
      <c r="G105" s="18" t="n"/>
      <c r="H105" s="18" t="n"/>
      <c r="I105" s="18" t="n"/>
      <c r="J105" s="37" t="n"/>
      <c r="K105" s="37" t="n"/>
      <c r="L105" s="38" t="n"/>
      <c r="M105" s="39" t="n"/>
      <c r="N105" s="39" t="n"/>
      <c r="O105" s="40">
        <f>IFERROR(IF(A105="","",M105+N105),"")</f>
        <v/>
      </c>
      <c r="P105" s="18" t="n"/>
      <c r="Q105" s="18" t="n"/>
      <c r="R105" s="37" t="n"/>
      <c r="S105" s="24">
        <f>IFERROR(IF(R105="","",R105-TODAY()),"")</f>
        <v/>
      </c>
      <c r="T105" s="19">
        <f>IFERROR(IF(A105="","",IF(I105="Annulée","Annulée",IF(I105&lt;&gt;"Complétée","À compléter",IF(AND(P105="Oui",Q105&lt;&gt;"Oui"),"Certificat manquant",IF(R105="","Conforme",IF(R105&lt;TODAY(),"Expirée",IF(R105&lt;=TODAY()+'Paramètres'!$B$5,"Échéance prochaine","Conforme"))))))),"")</f>
        <v/>
      </c>
      <c r="U105" s="18" t="n"/>
      <c r="V105" s="18" t="n"/>
    </row>
    <row r="108">
      <c r="A108" s="25" t="inlineStr">
        <is>
          <t>Contrôle des totaux</t>
        </is>
      </c>
    </row>
    <row r="109">
      <c r="A109" s="9" t="inlineStr">
        <is>
          <t>Total des coûts avant taxes</t>
        </is>
      </c>
      <c r="B109" s="41">
        <f>IFERROR(SUM(M6:M105),0)</f>
        <v/>
      </c>
    </row>
    <row r="110">
      <c r="A110" s="9" t="inlineStr">
        <is>
          <t>Total des taxes applicables</t>
        </is>
      </c>
      <c r="B110" s="41">
        <f>IFERROR(SUM(N6:N105),0)</f>
        <v/>
      </c>
    </row>
    <row r="111">
      <c r="A111" s="9" t="inlineStr">
        <is>
          <t>Total des coûts de formation</t>
        </is>
      </c>
      <c r="B111" s="41">
        <f>IFERROR(SUM(O6:O105),0)</f>
        <v/>
      </c>
    </row>
    <row r="112">
      <c r="A112" s="9" t="inlineStr">
        <is>
          <t>Validation coût total</t>
        </is>
      </c>
      <c r="B112" s="27">
        <f>IFERROR(IF(SUM(O6:O105)=SUM(M6:M105)+SUM(N6:N105),"Conforme","À vérifier"),"À vérifier")</f>
        <v/>
      </c>
    </row>
    <row r="113">
      <c r="A113" s="9" t="inlineStr">
        <is>
          <t>Nombre de formations avec alerte</t>
        </is>
      </c>
      <c r="B113" s="27">
        <f>IFERROR(COUNTIF(T6:T105,"Expirée")+COUNTIF(T6:T105,"Échéance prochaine")+COUNTIF(T6:T105,"Certificat manquant"),0)</f>
        <v/>
      </c>
    </row>
  </sheetData>
  <autoFilter ref="A5:V105"/>
  <conditionalFormatting sqref="T6:T105">
    <cfRule type="expression" priority="1" dxfId="1">
      <formula>$T6="Conforme"</formula>
    </cfRule>
    <cfRule type="expression" priority="2" dxfId="2">
      <formula>$T6="Échéance prochaine"</formula>
    </cfRule>
    <cfRule type="expression" priority="3" dxfId="0">
      <formula>OR($T6="Expirée",$T6="Certificat manquant")</formula>
    </cfRule>
    <cfRule type="expression" priority="4" dxfId="3">
      <formula>$T6="À compléter"</formula>
    </cfRule>
    <cfRule type="expression" priority="5" dxfId="4">
      <formula>$T6="Annulée"</formula>
    </cfRule>
  </conditionalFormatting>
  <conditionalFormatting sqref="S6:S105">
    <cfRule type="cellIs" priority="6" operator="lessThan" dxfId="0">
      <formula>0</formula>
    </cfRule>
    <cfRule type="expression" priority="7" dxfId="2">
      <formula>AND($S6&gt;=0,$S6&lt;='Paramètres'!$B$5)</formula>
    </cfRule>
  </conditionalFormatting>
  <conditionalFormatting sqref="U6:U105">
    <cfRule type="expression" priority="8" dxfId="5">
      <formula>AND($P6="Oui",$Q6="Oui",$U6="")</formula>
    </cfRule>
  </conditionalFormatting>
  <conditionalFormatting sqref="B112">
    <cfRule type="expression" priority="9" dxfId="1">
      <formula>$B112="Conforme"</formula>
    </cfRule>
    <cfRule type="expression" priority="10" dxfId="0">
      <formula>$B112="À vérifier"</formula>
    </cfRule>
  </conditionalFormatting>
  <dataValidations count="8">
    <dataValidation sqref="B6:B105" showErrorMessage="1" showInputMessage="1" allowBlank="1" type="list">
      <formula1>'Employés'!$A$5:$A$104</formula1>
    </dataValidation>
    <dataValidation sqref="F6:F105" showErrorMessage="1" showInputMessage="1" allowBlank="1" type="list">
      <formula1>'Paramètres'!$G$5:$G$11</formula1>
    </dataValidation>
    <dataValidation sqref="H6:H105" showErrorMessage="1" showInputMessage="1" allowBlank="1" type="list">
      <formula1>'Paramètres'!$I$5:$I$8</formula1>
    </dataValidation>
    <dataValidation sqref="I6:I105" showErrorMessage="1" showInputMessage="1" allowBlank="1" type="list">
      <formula1>'Paramètres'!$E$5:$E$8</formula1>
    </dataValidation>
    <dataValidation sqref="P6:Q105" showErrorMessage="1" showInputMessage="1" allowBlank="1" type="list">
      <formula1>'Paramètres'!$O$5:$O$6</formula1>
    </dataValidation>
    <dataValidation sqref="J6:K105 R6:R105" showErrorMessage="1" showInputMessage="1" allowBlank="1" type="date" operator="between">
      <formula1>DATE(2000,1,1)</formula1>
      <formula2>DATE(2100,12,31)</formula2>
    </dataValidation>
    <dataValidation sqref="L6:L105" showErrorMessage="1" showInputMessage="1" allowBlank="1" type="decimal" operator="between">
      <formula1>0</formula1>
      <formula2>500</formula2>
    </dataValidation>
    <dataValidation sqref="M6:N105" showErrorMessage="1" showInputMessage="1" allowBlank="1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7" customWidth="1" min="3" max="3"/>
    <col width="27" customWidth="1" min="4" max="4"/>
    <col width="19" customWidth="1" min="5" max="5"/>
    <col width="28" customWidth="1" min="6" max="6"/>
    <col width="17" customWidth="1" min="7" max="7"/>
    <col width="18" customWidth="1" min="8" max="8"/>
    <col width="11" customWidth="1" min="9" max="9"/>
    <col width="34" customWidth="1" min="10" max="10"/>
  </cols>
  <sheetData>
    <row r="1" ht="26" customHeight="1">
      <c r="A1" s="1" t="inlineStr">
        <is>
          <t>Répertoire des employés</t>
        </is>
      </c>
    </row>
    <row r="2">
      <c r="A2" s="28" t="inlineStr">
        <is>
          <t>Ajouter ou mettre à jour les employés actifs. Le numéro d’employé doit être unique.</t>
        </is>
      </c>
    </row>
    <row r="4">
      <c r="A4" s="3" t="inlineStr">
        <is>
          <t>No employé</t>
        </is>
      </c>
      <c r="B4" s="3" t="inlineStr">
        <is>
          <t>Prénom</t>
        </is>
      </c>
      <c r="C4" s="3" t="inlineStr">
        <is>
          <t>Nom</t>
        </is>
      </c>
      <c r="D4" s="3" t="inlineStr">
        <is>
          <t>Nom complet</t>
        </is>
      </c>
      <c r="E4" s="3" t="inlineStr">
        <is>
          <t>Service</t>
        </is>
      </c>
      <c r="F4" s="3" t="inlineStr">
        <is>
          <t>Poste</t>
        </is>
      </c>
      <c r="G4" s="3" t="inlineStr">
        <is>
          <t>Date d’embauche</t>
        </is>
      </c>
      <c r="H4" s="3" t="inlineStr">
        <is>
          <t>Statut d’emploi</t>
        </is>
      </c>
      <c r="I4" s="3" t="inlineStr">
        <is>
          <t>Actif</t>
        </is>
      </c>
      <c r="J4" s="3" t="inlineStr">
        <is>
          <t>Courriel professionnel</t>
        </is>
      </c>
    </row>
    <row r="5">
      <c r="A5" s="18" t="inlineStr">
        <is>
          <t>EMP-001</t>
        </is>
      </c>
      <c r="B5" s="18" t="inlineStr">
        <is>
          <t>Marie</t>
        </is>
      </c>
      <c r="C5" s="18" t="inlineStr">
        <is>
          <t>Tremblay</t>
        </is>
      </c>
      <c r="D5" s="19">
        <f>IFERROR(B5&amp;" "&amp;C5,"")</f>
        <v/>
      </c>
      <c r="E5" s="18" t="inlineStr">
        <is>
          <t>Administration</t>
        </is>
      </c>
      <c r="F5" s="18" t="inlineStr">
        <is>
          <t>Adjointe administrative</t>
        </is>
      </c>
      <c r="G5" s="37" t="n">
        <v>44298</v>
      </c>
      <c r="H5" s="18" t="inlineStr">
        <is>
          <t>Temps plein</t>
        </is>
      </c>
      <c r="I5" s="18" t="inlineStr">
        <is>
          <t>Oui</t>
        </is>
      </c>
      <c r="J5" s="18" t="inlineStr">
        <is>
          <t>marie.tremblay@exemple.ca</t>
        </is>
      </c>
    </row>
    <row r="6">
      <c r="A6" s="18" t="inlineStr">
        <is>
          <t>EMP-002</t>
        </is>
      </c>
      <c r="B6" s="18" t="inlineStr">
        <is>
          <t>Jean-François</t>
        </is>
      </c>
      <c r="C6" s="18" t="inlineStr">
        <is>
          <t>Gagnon</t>
        </is>
      </c>
      <c r="D6" s="19">
        <f>IFERROR(B6&amp;" "&amp;C6,"")</f>
        <v/>
      </c>
      <c r="E6" s="18" t="inlineStr">
        <is>
          <t>Opérations</t>
        </is>
      </c>
      <c r="F6" s="18" t="inlineStr">
        <is>
          <t>Superviseur opérations</t>
        </is>
      </c>
      <c r="G6" s="37" t="n">
        <v>43711</v>
      </c>
      <c r="H6" s="18" t="inlineStr">
        <is>
          <t>Temps plein</t>
        </is>
      </c>
      <c r="I6" s="18" t="inlineStr">
        <is>
          <t>Oui</t>
        </is>
      </c>
      <c r="J6" s="18" t="inlineStr">
        <is>
          <t>jf.gagnon@exemple.ca</t>
        </is>
      </c>
    </row>
    <row r="7">
      <c r="A7" s="18" t="inlineStr">
        <is>
          <t>EMP-003</t>
        </is>
      </c>
      <c r="B7" s="18" t="inlineStr">
        <is>
          <t>Amélie</t>
        </is>
      </c>
      <c r="C7" s="18" t="inlineStr">
        <is>
          <t>Roy</t>
        </is>
      </c>
      <c r="D7" s="19">
        <f>IFERROR(B7&amp;" "&amp;C7,"")</f>
        <v/>
      </c>
      <c r="E7" s="18" t="inlineStr">
        <is>
          <t>Ventes</t>
        </is>
      </c>
      <c r="F7" s="18" t="inlineStr">
        <is>
          <t>Représentante aux ventes</t>
        </is>
      </c>
      <c r="G7" s="37" t="n">
        <v>46038</v>
      </c>
      <c r="H7" s="18" t="inlineStr">
        <is>
          <t>Temps plein</t>
        </is>
      </c>
      <c r="I7" s="18" t="inlineStr">
        <is>
          <t>Oui</t>
        </is>
      </c>
      <c r="J7" s="18" t="inlineStr">
        <is>
          <t>amelie.roy@exemple.ca</t>
        </is>
      </c>
    </row>
    <row r="8">
      <c r="A8" s="18" t="inlineStr">
        <is>
          <t>EMP-004</t>
        </is>
      </c>
      <c r="B8" s="18" t="inlineStr">
        <is>
          <t>Olivier</t>
        </is>
      </c>
      <c r="C8" s="18" t="inlineStr">
        <is>
          <t>Bouchard</t>
        </is>
      </c>
      <c r="D8" s="19">
        <f>IFERROR(B8&amp;" "&amp;C8,"")</f>
        <v/>
      </c>
      <c r="E8" s="18" t="inlineStr">
        <is>
          <t>Production</t>
        </is>
      </c>
      <c r="F8" s="18" t="inlineStr">
        <is>
          <t>Opérateur de production</t>
        </is>
      </c>
      <c r="G8" s="37" t="n">
        <v>44732</v>
      </c>
      <c r="H8" s="18" t="inlineStr">
        <is>
          <t>Temps plein</t>
        </is>
      </c>
      <c r="I8" s="18" t="inlineStr">
        <is>
          <t>Oui</t>
        </is>
      </c>
      <c r="J8" s="18" t="inlineStr">
        <is>
          <t>olivier.bouchard@exemple.ca</t>
        </is>
      </c>
    </row>
    <row r="9">
      <c r="A9" s="18" t="inlineStr">
        <is>
          <t>EMP-005</t>
        </is>
      </c>
      <c r="B9" s="18" t="inlineStr">
        <is>
          <t>Sophie</t>
        </is>
      </c>
      <c r="C9" s="18" t="inlineStr">
        <is>
          <t>Leblanc</t>
        </is>
      </c>
      <c r="D9" s="19">
        <f>IFERROR(B9&amp;" "&amp;C9,"")</f>
        <v/>
      </c>
      <c r="E9" s="18" t="inlineStr">
        <is>
          <t>Comptabilité</t>
        </is>
      </c>
      <c r="F9" s="18" t="inlineStr">
        <is>
          <t>Technicienne comptable</t>
        </is>
      </c>
      <c r="G9" s="37" t="n">
        <v>44137</v>
      </c>
      <c r="H9" s="18" t="inlineStr">
        <is>
          <t>Temps partiel</t>
        </is>
      </c>
      <c r="I9" s="18" t="inlineStr">
        <is>
          <t>Oui</t>
        </is>
      </c>
      <c r="J9" s="18" t="inlineStr">
        <is>
          <t>sophie.leblanc@exemple.ca</t>
        </is>
      </c>
    </row>
    <row r="10">
      <c r="A10" s="18" t="inlineStr">
        <is>
          <t>EMP-006</t>
        </is>
      </c>
      <c r="B10" s="18" t="inlineStr">
        <is>
          <t>Alexandre</t>
        </is>
      </c>
      <c r="C10" s="18" t="inlineStr">
        <is>
          <t>Côté</t>
        </is>
      </c>
      <c r="D10" s="19">
        <f>IFERROR(B10&amp;" "&amp;C10,"")</f>
        <v/>
      </c>
      <c r="E10" s="18" t="inlineStr">
        <is>
          <t>Direction</t>
        </is>
      </c>
      <c r="F10" s="18" t="inlineStr">
        <is>
          <t>Directeur général</t>
        </is>
      </c>
      <c r="G10" s="37" t="n">
        <v>43146</v>
      </c>
      <c r="H10" s="18" t="inlineStr">
        <is>
          <t>Temps plein</t>
        </is>
      </c>
      <c r="I10" s="18" t="inlineStr">
        <is>
          <t>Oui</t>
        </is>
      </c>
      <c r="J10" s="18" t="inlineStr">
        <is>
          <t>alexandre.cote@exemple.ca</t>
        </is>
      </c>
    </row>
    <row r="11">
      <c r="A11" s="18" t="inlineStr">
        <is>
          <t>EMP-007</t>
        </is>
      </c>
      <c r="B11" s="18" t="inlineStr">
        <is>
          <t>Karine</t>
        </is>
      </c>
      <c r="C11" s="18" t="inlineStr">
        <is>
          <t>Morin</t>
        </is>
      </c>
      <c r="D11" s="19">
        <f>IFERROR(B11&amp;" "&amp;C11,"")</f>
        <v/>
      </c>
      <c r="E11" s="18" t="inlineStr">
        <is>
          <t>Opérations</t>
        </is>
      </c>
      <c r="F11" s="18" t="inlineStr">
        <is>
          <t>Coordonnatrice SST</t>
        </is>
      </c>
      <c r="G11" s="37" t="n">
        <v>46085</v>
      </c>
      <c r="H11" s="18" t="inlineStr">
        <is>
          <t>Temps plein</t>
        </is>
      </c>
      <c r="I11" s="18" t="inlineStr">
        <is>
          <t>Oui</t>
        </is>
      </c>
      <c r="J11" s="18" t="inlineStr">
        <is>
          <t>karine.morin@exemple.ca</t>
        </is>
      </c>
    </row>
    <row r="12">
      <c r="A12" s="18" t="inlineStr">
        <is>
          <t>EMP-008</t>
        </is>
      </c>
      <c r="B12" s="18" t="inlineStr">
        <is>
          <t>Maxime</t>
        </is>
      </c>
      <c r="C12" s="18" t="inlineStr">
        <is>
          <t>Pelletier</t>
        </is>
      </c>
      <c r="D12" s="19">
        <f>IFERROR(B12&amp;" "&amp;C12,"")</f>
        <v/>
      </c>
      <c r="E12" s="18" t="inlineStr">
        <is>
          <t>Ventes</t>
        </is>
      </c>
      <c r="F12" s="18" t="inlineStr">
        <is>
          <t>Représentant aux ventes</t>
        </is>
      </c>
      <c r="G12" s="37" t="n">
        <v>46253</v>
      </c>
      <c r="H12" s="18" t="inlineStr">
        <is>
          <t>Contractuel</t>
        </is>
      </c>
      <c r="I12" s="18" t="inlineStr">
        <is>
          <t>Oui</t>
        </is>
      </c>
      <c r="J12" s="18" t="inlineStr">
        <is>
          <t>maxime.pelletier@exemple.ca</t>
        </is>
      </c>
    </row>
    <row r="13">
      <c r="A13" s="18" t="n"/>
      <c r="B13" s="18" t="n"/>
      <c r="C13" s="18" t="n"/>
      <c r="D13" s="19">
        <f>IFERROR(B13&amp;" "&amp;C13,"")</f>
        <v/>
      </c>
      <c r="E13" s="18" t="n"/>
      <c r="F13" s="18" t="n"/>
      <c r="G13" s="37" t="n"/>
      <c r="H13" s="18" t="n"/>
      <c r="I13" s="18" t="n"/>
      <c r="J13" s="18" t="n"/>
    </row>
    <row r="14">
      <c r="A14" s="18" t="n"/>
      <c r="B14" s="18" t="n"/>
      <c r="C14" s="18" t="n"/>
      <c r="D14" s="19">
        <f>IFERROR(B14&amp;" "&amp;C14,"")</f>
        <v/>
      </c>
      <c r="E14" s="18" t="n"/>
      <c r="F14" s="18" t="n"/>
      <c r="G14" s="37" t="n"/>
      <c r="H14" s="18" t="n"/>
      <c r="I14" s="18" t="n"/>
      <c r="J14" s="18" t="n"/>
    </row>
    <row r="15">
      <c r="A15" s="18" t="n"/>
      <c r="B15" s="18" t="n"/>
      <c r="C15" s="18" t="n"/>
      <c r="D15" s="19">
        <f>IFERROR(B15&amp;" "&amp;C15,"")</f>
        <v/>
      </c>
      <c r="E15" s="18" t="n"/>
      <c r="F15" s="18" t="n"/>
      <c r="G15" s="37" t="n"/>
      <c r="H15" s="18" t="n"/>
      <c r="I15" s="18" t="n"/>
      <c r="J15" s="18" t="n"/>
    </row>
    <row r="16">
      <c r="A16" s="18" t="n"/>
      <c r="B16" s="18" t="n"/>
      <c r="C16" s="18" t="n"/>
      <c r="D16" s="19">
        <f>IFERROR(B16&amp;" "&amp;C16,"")</f>
        <v/>
      </c>
      <c r="E16" s="18" t="n"/>
      <c r="F16" s="18" t="n"/>
      <c r="G16" s="37" t="n"/>
      <c r="H16" s="18" t="n"/>
      <c r="I16" s="18" t="n"/>
      <c r="J16" s="18" t="n"/>
    </row>
    <row r="17">
      <c r="A17" s="18" t="n"/>
      <c r="B17" s="18" t="n"/>
      <c r="C17" s="18" t="n"/>
      <c r="D17" s="19">
        <f>IFERROR(B17&amp;" "&amp;C17,"")</f>
        <v/>
      </c>
      <c r="E17" s="18" t="n"/>
      <c r="F17" s="18" t="n"/>
      <c r="G17" s="37" t="n"/>
      <c r="H17" s="18" t="n"/>
      <c r="I17" s="18" t="n"/>
      <c r="J17" s="18" t="n"/>
    </row>
    <row r="18">
      <c r="A18" s="18" t="n"/>
      <c r="B18" s="18" t="n"/>
      <c r="C18" s="18" t="n"/>
      <c r="D18" s="19">
        <f>IFERROR(B18&amp;" "&amp;C18,"")</f>
        <v/>
      </c>
      <c r="E18" s="18" t="n"/>
      <c r="F18" s="18" t="n"/>
      <c r="G18" s="37" t="n"/>
      <c r="H18" s="18" t="n"/>
      <c r="I18" s="18" t="n"/>
      <c r="J18" s="18" t="n"/>
    </row>
    <row r="19">
      <c r="A19" s="18" t="n"/>
      <c r="B19" s="18" t="n"/>
      <c r="C19" s="18" t="n"/>
      <c r="D19" s="19">
        <f>IFERROR(B19&amp;" "&amp;C19,"")</f>
        <v/>
      </c>
      <c r="E19" s="18" t="n"/>
      <c r="F19" s="18" t="n"/>
      <c r="G19" s="37" t="n"/>
      <c r="H19" s="18" t="n"/>
      <c r="I19" s="18" t="n"/>
      <c r="J19" s="18" t="n"/>
    </row>
    <row r="20">
      <c r="A20" s="18" t="n"/>
      <c r="B20" s="18" t="n"/>
      <c r="C20" s="18" t="n"/>
      <c r="D20" s="19">
        <f>IFERROR(B20&amp;" "&amp;C20,"")</f>
        <v/>
      </c>
      <c r="E20" s="18" t="n"/>
      <c r="F20" s="18" t="n"/>
      <c r="G20" s="37" t="n"/>
      <c r="H20" s="18" t="n"/>
      <c r="I20" s="18" t="n"/>
      <c r="J20" s="18" t="n"/>
    </row>
    <row r="21">
      <c r="A21" s="18" t="n"/>
      <c r="B21" s="18" t="n"/>
      <c r="C21" s="18" t="n"/>
      <c r="D21" s="19">
        <f>IFERROR(B21&amp;" "&amp;C21,"")</f>
        <v/>
      </c>
      <c r="E21" s="18" t="n"/>
      <c r="F21" s="18" t="n"/>
      <c r="G21" s="37" t="n"/>
      <c r="H21" s="18" t="n"/>
      <c r="I21" s="18" t="n"/>
      <c r="J21" s="18" t="n"/>
    </row>
    <row r="22">
      <c r="A22" s="18" t="n"/>
      <c r="B22" s="18" t="n"/>
      <c r="C22" s="18" t="n"/>
      <c r="D22" s="19">
        <f>IFERROR(B22&amp;" "&amp;C22,"")</f>
        <v/>
      </c>
      <c r="E22" s="18" t="n"/>
      <c r="F22" s="18" t="n"/>
      <c r="G22" s="37" t="n"/>
      <c r="H22" s="18" t="n"/>
      <c r="I22" s="18" t="n"/>
      <c r="J22" s="18" t="n"/>
    </row>
    <row r="23">
      <c r="A23" s="18" t="n"/>
      <c r="B23" s="18" t="n"/>
      <c r="C23" s="18" t="n"/>
      <c r="D23" s="19">
        <f>IFERROR(B23&amp;" "&amp;C23,"")</f>
        <v/>
      </c>
      <c r="E23" s="18" t="n"/>
      <c r="F23" s="18" t="n"/>
      <c r="G23" s="37" t="n"/>
      <c r="H23" s="18" t="n"/>
      <c r="I23" s="18" t="n"/>
      <c r="J23" s="18" t="n"/>
    </row>
    <row r="24">
      <c r="A24" s="18" t="n"/>
      <c r="B24" s="18" t="n"/>
      <c r="C24" s="18" t="n"/>
      <c r="D24" s="19">
        <f>IFERROR(B24&amp;" "&amp;C24,"")</f>
        <v/>
      </c>
      <c r="E24" s="18" t="n"/>
      <c r="F24" s="18" t="n"/>
      <c r="G24" s="37" t="n"/>
      <c r="H24" s="18" t="n"/>
      <c r="I24" s="18" t="n"/>
      <c r="J24" s="18" t="n"/>
    </row>
    <row r="25">
      <c r="A25" s="18" t="n"/>
      <c r="B25" s="18" t="n"/>
      <c r="C25" s="18" t="n"/>
      <c r="D25" s="19">
        <f>IFERROR(B25&amp;" "&amp;C25,"")</f>
        <v/>
      </c>
      <c r="E25" s="18" t="n"/>
      <c r="F25" s="18" t="n"/>
      <c r="G25" s="37" t="n"/>
      <c r="H25" s="18" t="n"/>
      <c r="I25" s="18" t="n"/>
      <c r="J25" s="18" t="n"/>
    </row>
    <row r="26">
      <c r="A26" s="18" t="n"/>
      <c r="B26" s="18" t="n"/>
      <c r="C26" s="18" t="n"/>
      <c r="D26" s="19">
        <f>IFERROR(B26&amp;" "&amp;C26,"")</f>
        <v/>
      </c>
      <c r="E26" s="18" t="n"/>
      <c r="F26" s="18" t="n"/>
      <c r="G26" s="37" t="n"/>
      <c r="H26" s="18" t="n"/>
      <c r="I26" s="18" t="n"/>
      <c r="J26" s="18" t="n"/>
    </row>
    <row r="27">
      <c r="A27" s="18" t="n"/>
      <c r="B27" s="18" t="n"/>
      <c r="C27" s="18" t="n"/>
      <c r="D27" s="19">
        <f>IFERROR(B27&amp;" "&amp;C27,"")</f>
        <v/>
      </c>
      <c r="E27" s="18" t="n"/>
      <c r="F27" s="18" t="n"/>
      <c r="G27" s="37" t="n"/>
      <c r="H27" s="18" t="n"/>
      <c r="I27" s="18" t="n"/>
      <c r="J27" s="18" t="n"/>
    </row>
    <row r="28">
      <c r="A28" s="18" t="n"/>
      <c r="B28" s="18" t="n"/>
      <c r="C28" s="18" t="n"/>
      <c r="D28" s="19">
        <f>IFERROR(B28&amp;" "&amp;C28,"")</f>
        <v/>
      </c>
      <c r="E28" s="18" t="n"/>
      <c r="F28" s="18" t="n"/>
      <c r="G28" s="37" t="n"/>
      <c r="H28" s="18" t="n"/>
      <c r="I28" s="18" t="n"/>
      <c r="J28" s="18" t="n"/>
    </row>
    <row r="29">
      <c r="A29" s="18" t="n"/>
      <c r="B29" s="18" t="n"/>
      <c r="C29" s="18" t="n"/>
      <c r="D29" s="19">
        <f>IFERROR(B29&amp;" "&amp;C29,"")</f>
        <v/>
      </c>
      <c r="E29" s="18" t="n"/>
      <c r="F29" s="18" t="n"/>
      <c r="G29" s="37" t="n"/>
      <c r="H29" s="18" t="n"/>
      <c r="I29" s="18" t="n"/>
      <c r="J29" s="18" t="n"/>
    </row>
    <row r="30">
      <c r="A30" s="18" t="n"/>
      <c r="B30" s="18" t="n"/>
      <c r="C30" s="18" t="n"/>
      <c r="D30" s="19">
        <f>IFERROR(B30&amp;" "&amp;C30,"")</f>
        <v/>
      </c>
      <c r="E30" s="18" t="n"/>
      <c r="F30" s="18" t="n"/>
      <c r="G30" s="37" t="n"/>
      <c r="H30" s="18" t="n"/>
      <c r="I30" s="18" t="n"/>
      <c r="J30" s="18" t="n"/>
    </row>
    <row r="31">
      <c r="A31" s="18" t="n"/>
      <c r="B31" s="18" t="n"/>
      <c r="C31" s="18" t="n"/>
      <c r="D31" s="19">
        <f>IFERROR(B31&amp;" "&amp;C31,"")</f>
        <v/>
      </c>
      <c r="E31" s="18" t="n"/>
      <c r="F31" s="18" t="n"/>
      <c r="G31" s="37" t="n"/>
      <c r="H31" s="18" t="n"/>
      <c r="I31" s="18" t="n"/>
      <c r="J31" s="18" t="n"/>
    </row>
    <row r="32">
      <c r="A32" s="18" t="n"/>
      <c r="B32" s="18" t="n"/>
      <c r="C32" s="18" t="n"/>
      <c r="D32" s="19">
        <f>IFERROR(B32&amp;" "&amp;C32,"")</f>
        <v/>
      </c>
      <c r="E32" s="18" t="n"/>
      <c r="F32" s="18" t="n"/>
      <c r="G32" s="37" t="n"/>
      <c r="H32" s="18" t="n"/>
      <c r="I32" s="18" t="n"/>
      <c r="J32" s="18" t="n"/>
    </row>
    <row r="33">
      <c r="A33" s="18" t="n"/>
      <c r="B33" s="18" t="n"/>
      <c r="C33" s="18" t="n"/>
      <c r="D33" s="19">
        <f>IFERROR(B33&amp;" "&amp;C33,"")</f>
        <v/>
      </c>
      <c r="E33" s="18" t="n"/>
      <c r="F33" s="18" t="n"/>
      <c r="G33" s="37" t="n"/>
      <c r="H33" s="18" t="n"/>
      <c r="I33" s="18" t="n"/>
      <c r="J33" s="18" t="n"/>
    </row>
    <row r="34">
      <c r="A34" s="18" t="n"/>
      <c r="B34" s="18" t="n"/>
      <c r="C34" s="18" t="n"/>
      <c r="D34" s="19">
        <f>IFERROR(B34&amp;" "&amp;C34,"")</f>
        <v/>
      </c>
      <c r="E34" s="18" t="n"/>
      <c r="F34" s="18" t="n"/>
      <c r="G34" s="37" t="n"/>
      <c r="H34" s="18" t="n"/>
      <c r="I34" s="18" t="n"/>
      <c r="J34" s="18" t="n"/>
    </row>
    <row r="35">
      <c r="A35" s="18" t="n"/>
      <c r="B35" s="18" t="n"/>
      <c r="C35" s="18" t="n"/>
      <c r="D35" s="19">
        <f>IFERROR(B35&amp;" "&amp;C35,"")</f>
        <v/>
      </c>
      <c r="E35" s="18" t="n"/>
      <c r="F35" s="18" t="n"/>
      <c r="G35" s="37" t="n"/>
      <c r="H35" s="18" t="n"/>
      <c r="I35" s="18" t="n"/>
      <c r="J35" s="18" t="n"/>
    </row>
    <row r="36">
      <c r="A36" s="18" t="n"/>
      <c r="B36" s="18" t="n"/>
      <c r="C36" s="18" t="n"/>
      <c r="D36" s="19">
        <f>IFERROR(B36&amp;" "&amp;C36,"")</f>
        <v/>
      </c>
      <c r="E36" s="18" t="n"/>
      <c r="F36" s="18" t="n"/>
      <c r="G36" s="37" t="n"/>
      <c r="H36" s="18" t="n"/>
      <c r="I36" s="18" t="n"/>
      <c r="J36" s="18" t="n"/>
    </row>
    <row r="37">
      <c r="A37" s="18" t="n"/>
      <c r="B37" s="18" t="n"/>
      <c r="C37" s="18" t="n"/>
      <c r="D37" s="19">
        <f>IFERROR(B37&amp;" "&amp;C37,"")</f>
        <v/>
      </c>
      <c r="E37" s="18" t="n"/>
      <c r="F37" s="18" t="n"/>
      <c r="G37" s="37" t="n"/>
      <c r="H37" s="18" t="n"/>
      <c r="I37" s="18" t="n"/>
      <c r="J37" s="18" t="n"/>
    </row>
    <row r="38">
      <c r="A38" s="18" t="n"/>
      <c r="B38" s="18" t="n"/>
      <c r="C38" s="18" t="n"/>
      <c r="D38" s="19">
        <f>IFERROR(B38&amp;" "&amp;C38,"")</f>
        <v/>
      </c>
      <c r="E38" s="18" t="n"/>
      <c r="F38" s="18" t="n"/>
      <c r="G38" s="37" t="n"/>
      <c r="H38" s="18" t="n"/>
      <c r="I38" s="18" t="n"/>
      <c r="J38" s="18" t="n"/>
    </row>
    <row r="39">
      <c r="A39" s="18" t="n"/>
      <c r="B39" s="18" t="n"/>
      <c r="C39" s="18" t="n"/>
      <c r="D39" s="19">
        <f>IFERROR(B39&amp;" "&amp;C39,"")</f>
        <v/>
      </c>
      <c r="E39" s="18" t="n"/>
      <c r="F39" s="18" t="n"/>
      <c r="G39" s="37" t="n"/>
      <c r="H39" s="18" t="n"/>
      <c r="I39" s="18" t="n"/>
      <c r="J39" s="18" t="n"/>
    </row>
    <row r="40">
      <c r="A40" s="18" t="n"/>
      <c r="B40" s="18" t="n"/>
      <c r="C40" s="18" t="n"/>
      <c r="D40" s="19">
        <f>IFERROR(B40&amp;" "&amp;C40,"")</f>
        <v/>
      </c>
      <c r="E40" s="18" t="n"/>
      <c r="F40" s="18" t="n"/>
      <c r="G40" s="37" t="n"/>
      <c r="H40" s="18" t="n"/>
      <c r="I40" s="18" t="n"/>
      <c r="J40" s="18" t="n"/>
    </row>
    <row r="41">
      <c r="A41" s="18" t="n"/>
      <c r="B41" s="18" t="n"/>
      <c r="C41" s="18" t="n"/>
      <c r="D41" s="19">
        <f>IFERROR(B41&amp;" "&amp;C41,"")</f>
        <v/>
      </c>
      <c r="E41" s="18" t="n"/>
      <c r="F41" s="18" t="n"/>
      <c r="G41" s="37" t="n"/>
      <c r="H41" s="18" t="n"/>
      <c r="I41" s="18" t="n"/>
      <c r="J41" s="18" t="n"/>
    </row>
    <row r="42">
      <c r="A42" s="18" t="n"/>
      <c r="B42" s="18" t="n"/>
      <c r="C42" s="18" t="n"/>
      <c r="D42" s="19">
        <f>IFERROR(B42&amp;" "&amp;C42,"")</f>
        <v/>
      </c>
      <c r="E42" s="18" t="n"/>
      <c r="F42" s="18" t="n"/>
      <c r="G42" s="37" t="n"/>
      <c r="H42" s="18" t="n"/>
      <c r="I42" s="18" t="n"/>
      <c r="J42" s="18" t="n"/>
    </row>
    <row r="43">
      <c r="A43" s="18" t="n"/>
      <c r="B43" s="18" t="n"/>
      <c r="C43" s="18" t="n"/>
      <c r="D43" s="19">
        <f>IFERROR(B43&amp;" "&amp;C43,"")</f>
        <v/>
      </c>
      <c r="E43" s="18" t="n"/>
      <c r="F43" s="18" t="n"/>
      <c r="G43" s="37" t="n"/>
      <c r="H43" s="18" t="n"/>
      <c r="I43" s="18" t="n"/>
      <c r="J43" s="18" t="n"/>
    </row>
    <row r="44">
      <c r="A44" s="18" t="n"/>
      <c r="B44" s="18" t="n"/>
      <c r="C44" s="18" t="n"/>
      <c r="D44" s="19">
        <f>IFERROR(B44&amp;" "&amp;C44,"")</f>
        <v/>
      </c>
      <c r="E44" s="18" t="n"/>
      <c r="F44" s="18" t="n"/>
      <c r="G44" s="37" t="n"/>
      <c r="H44" s="18" t="n"/>
      <c r="I44" s="18" t="n"/>
      <c r="J44" s="18" t="n"/>
    </row>
    <row r="45">
      <c r="A45" s="18" t="n"/>
      <c r="B45" s="18" t="n"/>
      <c r="C45" s="18" t="n"/>
      <c r="D45" s="19">
        <f>IFERROR(B45&amp;" "&amp;C45,"")</f>
        <v/>
      </c>
      <c r="E45" s="18" t="n"/>
      <c r="F45" s="18" t="n"/>
      <c r="G45" s="37" t="n"/>
      <c r="H45" s="18" t="n"/>
      <c r="I45" s="18" t="n"/>
      <c r="J45" s="18" t="n"/>
    </row>
    <row r="46">
      <c r="A46" s="18" t="n"/>
      <c r="B46" s="18" t="n"/>
      <c r="C46" s="18" t="n"/>
      <c r="D46" s="19">
        <f>IFERROR(B46&amp;" "&amp;C46,"")</f>
        <v/>
      </c>
      <c r="E46" s="18" t="n"/>
      <c r="F46" s="18" t="n"/>
      <c r="G46" s="37" t="n"/>
      <c r="H46" s="18" t="n"/>
      <c r="I46" s="18" t="n"/>
      <c r="J46" s="18" t="n"/>
    </row>
    <row r="47">
      <c r="A47" s="18" t="n"/>
      <c r="B47" s="18" t="n"/>
      <c r="C47" s="18" t="n"/>
      <c r="D47" s="19">
        <f>IFERROR(B47&amp;" "&amp;C47,"")</f>
        <v/>
      </c>
      <c r="E47" s="18" t="n"/>
      <c r="F47" s="18" t="n"/>
      <c r="G47" s="37" t="n"/>
      <c r="H47" s="18" t="n"/>
      <c r="I47" s="18" t="n"/>
      <c r="J47" s="18" t="n"/>
    </row>
    <row r="48">
      <c r="A48" s="18" t="n"/>
      <c r="B48" s="18" t="n"/>
      <c r="C48" s="18" t="n"/>
      <c r="D48" s="19">
        <f>IFERROR(B48&amp;" "&amp;C48,"")</f>
        <v/>
      </c>
      <c r="E48" s="18" t="n"/>
      <c r="F48" s="18" t="n"/>
      <c r="G48" s="37" t="n"/>
      <c r="H48" s="18" t="n"/>
      <c r="I48" s="18" t="n"/>
      <c r="J48" s="18" t="n"/>
    </row>
    <row r="49">
      <c r="A49" s="18" t="n"/>
      <c r="B49" s="18" t="n"/>
      <c r="C49" s="18" t="n"/>
      <c r="D49" s="19">
        <f>IFERROR(B49&amp;" "&amp;C49,"")</f>
        <v/>
      </c>
      <c r="E49" s="18" t="n"/>
      <c r="F49" s="18" t="n"/>
      <c r="G49" s="37" t="n"/>
      <c r="H49" s="18" t="n"/>
      <c r="I49" s="18" t="n"/>
      <c r="J49" s="18" t="n"/>
    </row>
    <row r="50">
      <c r="A50" s="18" t="n"/>
      <c r="B50" s="18" t="n"/>
      <c r="C50" s="18" t="n"/>
      <c r="D50" s="19">
        <f>IFERROR(B50&amp;" "&amp;C50,"")</f>
        <v/>
      </c>
      <c r="E50" s="18" t="n"/>
      <c r="F50" s="18" t="n"/>
      <c r="G50" s="37" t="n"/>
      <c r="H50" s="18" t="n"/>
      <c r="I50" s="18" t="n"/>
      <c r="J50" s="18" t="n"/>
    </row>
    <row r="51">
      <c r="A51" s="18" t="n"/>
      <c r="B51" s="18" t="n"/>
      <c r="C51" s="18" t="n"/>
      <c r="D51" s="19">
        <f>IFERROR(B51&amp;" "&amp;C51,"")</f>
        <v/>
      </c>
      <c r="E51" s="18" t="n"/>
      <c r="F51" s="18" t="n"/>
      <c r="G51" s="37" t="n"/>
      <c r="H51" s="18" t="n"/>
      <c r="I51" s="18" t="n"/>
      <c r="J51" s="18" t="n"/>
    </row>
    <row r="52">
      <c r="A52" s="18" t="n"/>
      <c r="B52" s="18" t="n"/>
      <c r="C52" s="18" t="n"/>
      <c r="D52" s="19">
        <f>IFERROR(B52&amp;" "&amp;C52,"")</f>
        <v/>
      </c>
      <c r="E52" s="18" t="n"/>
      <c r="F52" s="18" t="n"/>
      <c r="G52" s="37" t="n"/>
      <c r="H52" s="18" t="n"/>
      <c r="I52" s="18" t="n"/>
      <c r="J52" s="18" t="n"/>
    </row>
    <row r="53">
      <c r="A53" s="18" t="n"/>
      <c r="B53" s="18" t="n"/>
      <c r="C53" s="18" t="n"/>
      <c r="D53" s="19">
        <f>IFERROR(B53&amp;" "&amp;C53,"")</f>
        <v/>
      </c>
      <c r="E53" s="18" t="n"/>
      <c r="F53" s="18" t="n"/>
      <c r="G53" s="37" t="n"/>
      <c r="H53" s="18" t="n"/>
      <c r="I53" s="18" t="n"/>
      <c r="J53" s="18" t="n"/>
    </row>
    <row r="54">
      <c r="A54" s="18" t="n"/>
      <c r="B54" s="18" t="n"/>
      <c r="C54" s="18" t="n"/>
      <c r="D54" s="19">
        <f>IFERROR(B54&amp;" "&amp;C54,"")</f>
        <v/>
      </c>
      <c r="E54" s="18" t="n"/>
      <c r="F54" s="18" t="n"/>
      <c r="G54" s="37" t="n"/>
      <c r="H54" s="18" t="n"/>
      <c r="I54" s="18" t="n"/>
      <c r="J54" s="18" t="n"/>
    </row>
    <row r="55">
      <c r="A55" s="18" t="n"/>
      <c r="B55" s="18" t="n"/>
      <c r="C55" s="18" t="n"/>
      <c r="D55" s="19">
        <f>IFERROR(B55&amp;" "&amp;C55,"")</f>
        <v/>
      </c>
      <c r="E55" s="18" t="n"/>
      <c r="F55" s="18" t="n"/>
      <c r="G55" s="37" t="n"/>
      <c r="H55" s="18" t="n"/>
      <c r="I55" s="18" t="n"/>
      <c r="J55" s="18" t="n"/>
    </row>
    <row r="56">
      <c r="A56" s="18" t="n"/>
      <c r="B56" s="18" t="n"/>
      <c r="C56" s="18" t="n"/>
      <c r="D56" s="19">
        <f>IFERROR(B56&amp;" "&amp;C56,"")</f>
        <v/>
      </c>
      <c r="E56" s="18" t="n"/>
      <c r="F56" s="18" t="n"/>
      <c r="G56" s="37" t="n"/>
      <c r="H56" s="18" t="n"/>
      <c r="I56" s="18" t="n"/>
      <c r="J56" s="18" t="n"/>
    </row>
    <row r="57">
      <c r="A57" s="18" t="n"/>
      <c r="B57" s="18" t="n"/>
      <c r="C57" s="18" t="n"/>
      <c r="D57" s="19">
        <f>IFERROR(B57&amp;" "&amp;C57,"")</f>
        <v/>
      </c>
      <c r="E57" s="18" t="n"/>
      <c r="F57" s="18" t="n"/>
      <c r="G57" s="37" t="n"/>
      <c r="H57" s="18" t="n"/>
      <c r="I57" s="18" t="n"/>
      <c r="J57" s="18" t="n"/>
    </row>
    <row r="58">
      <c r="A58" s="18" t="n"/>
      <c r="B58" s="18" t="n"/>
      <c r="C58" s="18" t="n"/>
      <c r="D58" s="19">
        <f>IFERROR(B58&amp;" "&amp;C58,"")</f>
        <v/>
      </c>
      <c r="E58" s="18" t="n"/>
      <c r="F58" s="18" t="n"/>
      <c r="G58" s="37" t="n"/>
      <c r="H58" s="18" t="n"/>
      <c r="I58" s="18" t="n"/>
      <c r="J58" s="18" t="n"/>
    </row>
    <row r="59">
      <c r="A59" s="18" t="n"/>
      <c r="B59" s="18" t="n"/>
      <c r="C59" s="18" t="n"/>
      <c r="D59" s="19">
        <f>IFERROR(B59&amp;" "&amp;C59,"")</f>
        <v/>
      </c>
      <c r="E59" s="18" t="n"/>
      <c r="F59" s="18" t="n"/>
      <c r="G59" s="37" t="n"/>
      <c r="H59" s="18" t="n"/>
      <c r="I59" s="18" t="n"/>
      <c r="J59" s="18" t="n"/>
    </row>
    <row r="60">
      <c r="A60" s="18" t="n"/>
      <c r="B60" s="18" t="n"/>
      <c r="C60" s="18" t="n"/>
      <c r="D60" s="19">
        <f>IFERROR(B60&amp;" "&amp;C60,"")</f>
        <v/>
      </c>
      <c r="E60" s="18" t="n"/>
      <c r="F60" s="18" t="n"/>
      <c r="G60" s="37" t="n"/>
      <c r="H60" s="18" t="n"/>
      <c r="I60" s="18" t="n"/>
      <c r="J60" s="18" t="n"/>
    </row>
    <row r="61">
      <c r="A61" s="18" t="n"/>
      <c r="B61" s="18" t="n"/>
      <c r="C61" s="18" t="n"/>
      <c r="D61" s="19">
        <f>IFERROR(B61&amp;" "&amp;C61,"")</f>
        <v/>
      </c>
      <c r="E61" s="18" t="n"/>
      <c r="F61" s="18" t="n"/>
      <c r="G61" s="37" t="n"/>
      <c r="H61" s="18" t="n"/>
      <c r="I61" s="18" t="n"/>
      <c r="J61" s="18" t="n"/>
    </row>
    <row r="62">
      <c r="A62" s="18" t="n"/>
      <c r="B62" s="18" t="n"/>
      <c r="C62" s="18" t="n"/>
      <c r="D62" s="19">
        <f>IFERROR(B62&amp;" "&amp;C62,"")</f>
        <v/>
      </c>
      <c r="E62" s="18" t="n"/>
      <c r="F62" s="18" t="n"/>
      <c r="G62" s="37" t="n"/>
      <c r="H62" s="18" t="n"/>
      <c r="I62" s="18" t="n"/>
      <c r="J62" s="18" t="n"/>
    </row>
    <row r="63">
      <c r="A63" s="18" t="n"/>
      <c r="B63" s="18" t="n"/>
      <c r="C63" s="18" t="n"/>
      <c r="D63" s="19">
        <f>IFERROR(B63&amp;" "&amp;C63,"")</f>
        <v/>
      </c>
      <c r="E63" s="18" t="n"/>
      <c r="F63" s="18" t="n"/>
      <c r="G63" s="37" t="n"/>
      <c r="H63" s="18" t="n"/>
      <c r="I63" s="18" t="n"/>
      <c r="J63" s="18" t="n"/>
    </row>
    <row r="64">
      <c r="A64" s="18" t="n"/>
      <c r="B64" s="18" t="n"/>
      <c r="C64" s="18" t="n"/>
      <c r="D64" s="19">
        <f>IFERROR(B64&amp;" "&amp;C64,"")</f>
        <v/>
      </c>
      <c r="E64" s="18" t="n"/>
      <c r="F64" s="18" t="n"/>
      <c r="G64" s="37" t="n"/>
      <c r="H64" s="18" t="n"/>
      <c r="I64" s="18" t="n"/>
      <c r="J64" s="18" t="n"/>
    </row>
    <row r="65">
      <c r="A65" s="18" t="n"/>
      <c r="B65" s="18" t="n"/>
      <c r="C65" s="18" t="n"/>
      <c r="D65" s="19">
        <f>IFERROR(B65&amp;" "&amp;C65,"")</f>
        <v/>
      </c>
      <c r="E65" s="18" t="n"/>
      <c r="F65" s="18" t="n"/>
      <c r="G65" s="37" t="n"/>
      <c r="H65" s="18" t="n"/>
      <c r="I65" s="18" t="n"/>
      <c r="J65" s="18" t="n"/>
    </row>
    <row r="66">
      <c r="A66" s="18" t="n"/>
      <c r="B66" s="18" t="n"/>
      <c r="C66" s="18" t="n"/>
      <c r="D66" s="19">
        <f>IFERROR(B66&amp;" "&amp;C66,"")</f>
        <v/>
      </c>
      <c r="E66" s="18" t="n"/>
      <c r="F66" s="18" t="n"/>
      <c r="G66" s="37" t="n"/>
      <c r="H66" s="18" t="n"/>
      <c r="I66" s="18" t="n"/>
      <c r="J66" s="18" t="n"/>
    </row>
    <row r="67">
      <c r="A67" s="18" t="n"/>
      <c r="B67" s="18" t="n"/>
      <c r="C67" s="18" t="n"/>
      <c r="D67" s="19">
        <f>IFERROR(B67&amp;" "&amp;C67,"")</f>
        <v/>
      </c>
      <c r="E67" s="18" t="n"/>
      <c r="F67" s="18" t="n"/>
      <c r="G67" s="37" t="n"/>
      <c r="H67" s="18" t="n"/>
      <c r="I67" s="18" t="n"/>
      <c r="J67" s="18" t="n"/>
    </row>
    <row r="68">
      <c r="A68" s="18" t="n"/>
      <c r="B68" s="18" t="n"/>
      <c r="C68" s="18" t="n"/>
      <c r="D68" s="19">
        <f>IFERROR(B68&amp;" "&amp;C68,"")</f>
        <v/>
      </c>
      <c r="E68" s="18" t="n"/>
      <c r="F68" s="18" t="n"/>
      <c r="G68" s="37" t="n"/>
      <c r="H68" s="18" t="n"/>
      <c r="I68" s="18" t="n"/>
      <c r="J68" s="18" t="n"/>
    </row>
    <row r="69">
      <c r="A69" s="18" t="n"/>
      <c r="B69" s="18" t="n"/>
      <c r="C69" s="18" t="n"/>
      <c r="D69" s="19">
        <f>IFERROR(B69&amp;" "&amp;C69,"")</f>
        <v/>
      </c>
      <c r="E69" s="18" t="n"/>
      <c r="F69" s="18" t="n"/>
      <c r="G69" s="37" t="n"/>
      <c r="H69" s="18" t="n"/>
      <c r="I69" s="18" t="n"/>
      <c r="J69" s="18" t="n"/>
    </row>
    <row r="70">
      <c r="A70" s="18" t="n"/>
      <c r="B70" s="18" t="n"/>
      <c r="C70" s="18" t="n"/>
      <c r="D70" s="19">
        <f>IFERROR(B70&amp;" "&amp;C70,"")</f>
        <v/>
      </c>
      <c r="E70" s="18" t="n"/>
      <c r="F70" s="18" t="n"/>
      <c r="G70" s="37" t="n"/>
      <c r="H70" s="18" t="n"/>
      <c r="I70" s="18" t="n"/>
      <c r="J70" s="18" t="n"/>
    </row>
    <row r="71">
      <c r="A71" s="18" t="n"/>
      <c r="B71" s="18" t="n"/>
      <c r="C71" s="18" t="n"/>
      <c r="D71" s="19">
        <f>IFERROR(B71&amp;" "&amp;C71,"")</f>
        <v/>
      </c>
      <c r="E71" s="18" t="n"/>
      <c r="F71" s="18" t="n"/>
      <c r="G71" s="37" t="n"/>
      <c r="H71" s="18" t="n"/>
      <c r="I71" s="18" t="n"/>
      <c r="J71" s="18" t="n"/>
    </row>
    <row r="72">
      <c r="A72" s="18" t="n"/>
      <c r="B72" s="18" t="n"/>
      <c r="C72" s="18" t="n"/>
      <c r="D72" s="19">
        <f>IFERROR(B72&amp;" "&amp;C72,"")</f>
        <v/>
      </c>
      <c r="E72" s="18" t="n"/>
      <c r="F72" s="18" t="n"/>
      <c r="G72" s="37" t="n"/>
      <c r="H72" s="18" t="n"/>
      <c r="I72" s="18" t="n"/>
      <c r="J72" s="18" t="n"/>
    </row>
    <row r="73">
      <c r="A73" s="18" t="n"/>
      <c r="B73" s="18" t="n"/>
      <c r="C73" s="18" t="n"/>
      <c r="D73" s="19">
        <f>IFERROR(B73&amp;" "&amp;C73,"")</f>
        <v/>
      </c>
      <c r="E73" s="18" t="n"/>
      <c r="F73" s="18" t="n"/>
      <c r="G73" s="37" t="n"/>
      <c r="H73" s="18" t="n"/>
      <c r="I73" s="18" t="n"/>
      <c r="J73" s="18" t="n"/>
    </row>
    <row r="74">
      <c r="A74" s="18" t="n"/>
      <c r="B74" s="18" t="n"/>
      <c r="C74" s="18" t="n"/>
      <c r="D74" s="19">
        <f>IFERROR(B74&amp;" "&amp;C74,"")</f>
        <v/>
      </c>
      <c r="E74" s="18" t="n"/>
      <c r="F74" s="18" t="n"/>
      <c r="G74" s="37" t="n"/>
      <c r="H74" s="18" t="n"/>
      <c r="I74" s="18" t="n"/>
      <c r="J74" s="18" t="n"/>
    </row>
    <row r="75">
      <c r="A75" s="18" t="n"/>
      <c r="B75" s="18" t="n"/>
      <c r="C75" s="18" t="n"/>
      <c r="D75" s="19">
        <f>IFERROR(B75&amp;" "&amp;C75,"")</f>
        <v/>
      </c>
      <c r="E75" s="18" t="n"/>
      <c r="F75" s="18" t="n"/>
      <c r="G75" s="37" t="n"/>
      <c r="H75" s="18" t="n"/>
      <c r="I75" s="18" t="n"/>
      <c r="J75" s="18" t="n"/>
    </row>
    <row r="76">
      <c r="A76" s="18" t="n"/>
      <c r="B76" s="18" t="n"/>
      <c r="C76" s="18" t="n"/>
      <c r="D76" s="19">
        <f>IFERROR(B76&amp;" "&amp;C76,"")</f>
        <v/>
      </c>
      <c r="E76" s="18" t="n"/>
      <c r="F76" s="18" t="n"/>
      <c r="G76" s="37" t="n"/>
      <c r="H76" s="18" t="n"/>
      <c r="I76" s="18" t="n"/>
      <c r="J76" s="18" t="n"/>
    </row>
    <row r="77">
      <c r="A77" s="18" t="n"/>
      <c r="B77" s="18" t="n"/>
      <c r="C77" s="18" t="n"/>
      <c r="D77" s="19">
        <f>IFERROR(B77&amp;" "&amp;C77,"")</f>
        <v/>
      </c>
      <c r="E77" s="18" t="n"/>
      <c r="F77" s="18" t="n"/>
      <c r="G77" s="37" t="n"/>
      <c r="H77" s="18" t="n"/>
      <c r="I77" s="18" t="n"/>
      <c r="J77" s="18" t="n"/>
    </row>
    <row r="78">
      <c r="A78" s="18" t="n"/>
      <c r="B78" s="18" t="n"/>
      <c r="C78" s="18" t="n"/>
      <c r="D78" s="19">
        <f>IFERROR(B78&amp;" "&amp;C78,"")</f>
        <v/>
      </c>
      <c r="E78" s="18" t="n"/>
      <c r="F78" s="18" t="n"/>
      <c r="G78" s="37" t="n"/>
      <c r="H78" s="18" t="n"/>
      <c r="I78" s="18" t="n"/>
      <c r="J78" s="18" t="n"/>
    </row>
    <row r="79">
      <c r="A79" s="18" t="n"/>
      <c r="B79" s="18" t="n"/>
      <c r="C79" s="18" t="n"/>
      <c r="D79" s="19">
        <f>IFERROR(B79&amp;" "&amp;C79,"")</f>
        <v/>
      </c>
      <c r="E79" s="18" t="n"/>
      <c r="F79" s="18" t="n"/>
      <c r="G79" s="37" t="n"/>
      <c r="H79" s="18" t="n"/>
      <c r="I79" s="18" t="n"/>
      <c r="J79" s="18" t="n"/>
    </row>
    <row r="80">
      <c r="A80" s="18" t="n"/>
      <c r="B80" s="18" t="n"/>
      <c r="C80" s="18" t="n"/>
      <c r="D80" s="19">
        <f>IFERROR(B80&amp;" "&amp;C80,"")</f>
        <v/>
      </c>
      <c r="E80" s="18" t="n"/>
      <c r="F80" s="18" t="n"/>
      <c r="G80" s="37" t="n"/>
      <c r="H80" s="18" t="n"/>
      <c r="I80" s="18" t="n"/>
      <c r="J80" s="18" t="n"/>
    </row>
    <row r="81">
      <c r="A81" s="18" t="n"/>
      <c r="B81" s="18" t="n"/>
      <c r="C81" s="18" t="n"/>
      <c r="D81" s="19">
        <f>IFERROR(B81&amp;" "&amp;C81,"")</f>
        <v/>
      </c>
      <c r="E81" s="18" t="n"/>
      <c r="F81" s="18" t="n"/>
      <c r="G81" s="37" t="n"/>
      <c r="H81" s="18" t="n"/>
      <c r="I81" s="18" t="n"/>
      <c r="J81" s="18" t="n"/>
    </row>
    <row r="82">
      <c r="A82" s="18" t="n"/>
      <c r="B82" s="18" t="n"/>
      <c r="C82" s="18" t="n"/>
      <c r="D82" s="19">
        <f>IFERROR(B82&amp;" "&amp;C82,"")</f>
        <v/>
      </c>
      <c r="E82" s="18" t="n"/>
      <c r="F82" s="18" t="n"/>
      <c r="G82" s="37" t="n"/>
      <c r="H82" s="18" t="n"/>
      <c r="I82" s="18" t="n"/>
      <c r="J82" s="18" t="n"/>
    </row>
    <row r="83">
      <c r="A83" s="18" t="n"/>
      <c r="B83" s="18" t="n"/>
      <c r="C83" s="18" t="n"/>
      <c r="D83" s="19">
        <f>IFERROR(B83&amp;" "&amp;C83,"")</f>
        <v/>
      </c>
      <c r="E83" s="18" t="n"/>
      <c r="F83" s="18" t="n"/>
      <c r="G83" s="37" t="n"/>
      <c r="H83" s="18" t="n"/>
      <c r="I83" s="18" t="n"/>
      <c r="J83" s="18" t="n"/>
    </row>
    <row r="84">
      <c r="A84" s="18" t="n"/>
      <c r="B84" s="18" t="n"/>
      <c r="C84" s="18" t="n"/>
      <c r="D84" s="19">
        <f>IFERROR(B84&amp;" "&amp;C84,"")</f>
        <v/>
      </c>
      <c r="E84" s="18" t="n"/>
      <c r="F84" s="18" t="n"/>
      <c r="G84" s="37" t="n"/>
      <c r="H84" s="18" t="n"/>
      <c r="I84" s="18" t="n"/>
      <c r="J84" s="18" t="n"/>
    </row>
    <row r="85">
      <c r="A85" s="18" t="n"/>
      <c r="B85" s="18" t="n"/>
      <c r="C85" s="18" t="n"/>
      <c r="D85" s="19">
        <f>IFERROR(B85&amp;" "&amp;C85,"")</f>
        <v/>
      </c>
      <c r="E85" s="18" t="n"/>
      <c r="F85" s="18" t="n"/>
      <c r="G85" s="37" t="n"/>
      <c r="H85" s="18" t="n"/>
      <c r="I85" s="18" t="n"/>
      <c r="J85" s="18" t="n"/>
    </row>
    <row r="86">
      <c r="A86" s="18" t="n"/>
      <c r="B86" s="18" t="n"/>
      <c r="C86" s="18" t="n"/>
      <c r="D86" s="19">
        <f>IFERROR(B86&amp;" "&amp;C86,"")</f>
        <v/>
      </c>
      <c r="E86" s="18" t="n"/>
      <c r="F86" s="18" t="n"/>
      <c r="G86" s="37" t="n"/>
      <c r="H86" s="18" t="n"/>
      <c r="I86" s="18" t="n"/>
      <c r="J86" s="18" t="n"/>
    </row>
    <row r="87">
      <c r="A87" s="18" t="n"/>
      <c r="B87" s="18" t="n"/>
      <c r="C87" s="18" t="n"/>
      <c r="D87" s="19">
        <f>IFERROR(B87&amp;" "&amp;C87,"")</f>
        <v/>
      </c>
      <c r="E87" s="18" t="n"/>
      <c r="F87" s="18" t="n"/>
      <c r="G87" s="37" t="n"/>
      <c r="H87" s="18" t="n"/>
      <c r="I87" s="18" t="n"/>
      <c r="J87" s="18" t="n"/>
    </row>
    <row r="88">
      <c r="A88" s="18" t="n"/>
      <c r="B88" s="18" t="n"/>
      <c r="C88" s="18" t="n"/>
      <c r="D88" s="19">
        <f>IFERROR(B88&amp;" "&amp;C88,"")</f>
        <v/>
      </c>
      <c r="E88" s="18" t="n"/>
      <c r="F88" s="18" t="n"/>
      <c r="G88" s="37" t="n"/>
      <c r="H88" s="18" t="n"/>
      <c r="I88" s="18" t="n"/>
      <c r="J88" s="18" t="n"/>
    </row>
    <row r="89">
      <c r="A89" s="18" t="n"/>
      <c r="B89" s="18" t="n"/>
      <c r="C89" s="18" t="n"/>
      <c r="D89" s="19">
        <f>IFERROR(B89&amp;" "&amp;C89,"")</f>
        <v/>
      </c>
      <c r="E89" s="18" t="n"/>
      <c r="F89" s="18" t="n"/>
      <c r="G89" s="37" t="n"/>
      <c r="H89" s="18" t="n"/>
      <c r="I89" s="18" t="n"/>
      <c r="J89" s="18" t="n"/>
    </row>
    <row r="90">
      <c r="A90" s="18" t="n"/>
      <c r="B90" s="18" t="n"/>
      <c r="C90" s="18" t="n"/>
      <c r="D90" s="19">
        <f>IFERROR(B90&amp;" "&amp;C90,"")</f>
        <v/>
      </c>
      <c r="E90" s="18" t="n"/>
      <c r="F90" s="18" t="n"/>
      <c r="G90" s="37" t="n"/>
      <c r="H90" s="18" t="n"/>
      <c r="I90" s="18" t="n"/>
      <c r="J90" s="18" t="n"/>
    </row>
    <row r="91">
      <c r="A91" s="18" t="n"/>
      <c r="B91" s="18" t="n"/>
      <c r="C91" s="18" t="n"/>
      <c r="D91" s="19">
        <f>IFERROR(B91&amp;" "&amp;C91,"")</f>
        <v/>
      </c>
      <c r="E91" s="18" t="n"/>
      <c r="F91" s="18" t="n"/>
      <c r="G91" s="37" t="n"/>
      <c r="H91" s="18" t="n"/>
      <c r="I91" s="18" t="n"/>
      <c r="J91" s="18" t="n"/>
    </row>
    <row r="92">
      <c r="A92" s="18" t="n"/>
      <c r="B92" s="18" t="n"/>
      <c r="C92" s="18" t="n"/>
      <c r="D92" s="19">
        <f>IFERROR(B92&amp;" "&amp;C92,"")</f>
        <v/>
      </c>
      <c r="E92" s="18" t="n"/>
      <c r="F92" s="18" t="n"/>
      <c r="G92" s="37" t="n"/>
      <c r="H92" s="18" t="n"/>
      <c r="I92" s="18" t="n"/>
      <c r="J92" s="18" t="n"/>
    </row>
    <row r="93">
      <c r="A93" s="18" t="n"/>
      <c r="B93" s="18" t="n"/>
      <c r="C93" s="18" t="n"/>
      <c r="D93" s="19">
        <f>IFERROR(B93&amp;" "&amp;C93,"")</f>
        <v/>
      </c>
      <c r="E93" s="18" t="n"/>
      <c r="F93" s="18" t="n"/>
      <c r="G93" s="37" t="n"/>
      <c r="H93" s="18" t="n"/>
      <c r="I93" s="18" t="n"/>
      <c r="J93" s="18" t="n"/>
    </row>
    <row r="94">
      <c r="A94" s="18" t="n"/>
      <c r="B94" s="18" t="n"/>
      <c r="C94" s="18" t="n"/>
      <c r="D94" s="19">
        <f>IFERROR(B94&amp;" "&amp;C94,"")</f>
        <v/>
      </c>
      <c r="E94" s="18" t="n"/>
      <c r="F94" s="18" t="n"/>
      <c r="G94" s="37" t="n"/>
      <c r="H94" s="18" t="n"/>
      <c r="I94" s="18" t="n"/>
      <c r="J94" s="18" t="n"/>
    </row>
    <row r="95">
      <c r="A95" s="18" t="n"/>
      <c r="B95" s="18" t="n"/>
      <c r="C95" s="18" t="n"/>
      <c r="D95" s="19">
        <f>IFERROR(B95&amp;" "&amp;C95,"")</f>
        <v/>
      </c>
      <c r="E95" s="18" t="n"/>
      <c r="F95" s="18" t="n"/>
      <c r="G95" s="37" t="n"/>
      <c r="H95" s="18" t="n"/>
      <c r="I95" s="18" t="n"/>
      <c r="J95" s="18" t="n"/>
    </row>
    <row r="96">
      <c r="A96" s="18" t="n"/>
      <c r="B96" s="18" t="n"/>
      <c r="C96" s="18" t="n"/>
      <c r="D96" s="19">
        <f>IFERROR(B96&amp;" "&amp;C96,"")</f>
        <v/>
      </c>
      <c r="E96" s="18" t="n"/>
      <c r="F96" s="18" t="n"/>
      <c r="G96" s="37" t="n"/>
      <c r="H96" s="18" t="n"/>
      <c r="I96" s="18" t="n"/>
      <c r="J96" s="18" t="n"/>
    </row>
    <row r="97">
      <c r="A97" s="18" t="n"/>
      <c r="B97" s="18" t="n"/>
      <c r="C97" s="18" t="n"/>
      <c r="D97" s="19">
        <f>IFERROR(B97&amp;" "&amp;C97,"")</f>
        <v/>
      </c>
      <c r="E97" s="18" t="n"/>
      <c r="F97" s="18" t="n"/>
      <c r="G97" s="37" t="n"/>
      <c r="H97" s="18" t="n"/>
      <c r="I97" s="18" t="n"/>
      <c r="J97" s="18" t="n"/>
    </row>
    <row r="98">
      <c r="A98" s="18" t="n"/>
      <c r="B98" s="18" t="n"/>
      <c r="C98" s="18" t="n"/>
      <c r="D98" s="19">
        <f>IFERROR(B98&amp;" "&amp;C98,"")</f>
        <v/>
      </c>
      <c r="E98" s="18" t="n"/>
      <c r="F98" s="18" t="n"/>
      <c r="G98" s="37" t="n"/>
      <c r="H98" s="18" t="n"/>
      <c r="I98" s="18" t="n"/>
      <c r="J98" s="18" t="n"/>
    </row>
    <row r="99">
      <c r="A99" s="18" t="n"/>
      <c r="B99" s="18" t="n"/>
      <c r="C99" s="18" t="n"/>
      <c r="D99" s="19">
        <f>IFERROR(B99&amp;" "&amp;C99,"")</f>
        <v/>
      </c>
      <c r="E99" s="18" t="n"/>
      <c r="F99" s="18" t="n"/>
      <c r="G99" s="37" t="n"/>
      <c r="H99" s="18" t="n"/>
      <c r="I99" s="18" t="n"/>
      <c r="J99" s="18" t="n"/>
    </row>
    <row r="100">
      <c r="A100" s="18" t="n"/>
      <c r="B100" s="18" t="n"/>
      <c r="C100" s="18" t="n"/>
      <c r="D100" s="19">
        <f>IFERROR(B100&amp;" "&amp;C100,"")</f>
        <v/>
      </c>
      <c r="E100" s="18" t="n"/>
      <c r="F100" s="18" t="n"/>
      <c r="G100" s="37" t="n"/>
      <c r="H100" s="18" t="n"/>
      <c r="I100" s="18" t="n"/>
      <c r="J100" s="18" t="n"/>
    </row>
    <row r="101">
      <c r="A101" s="18" t="n"/>
      <c r="B101" s="18" t="n"/>
      <c r="C101" s="18" t="n"/>
      <c r="D101" s="19">
        <f>IFERROR(B101&amp;" "&amp;C101,"")</f>
        <v/>
      </c>
      <c r="E101" s="18" t="n"/>
      <c r="F101" s="18" t="n"/>
      <c r="G101" s="37" t="n"/>
      <c r="H101" s="18" t="n"/>
      <c r="I101" s="18" t="n"/>
      <c r="J101" s="18" t="n"/>
    </row>
    <row r="102">
      <c r="A102" s="18" t="n"/>
      <c r="B102" s="18" t="n"/>
      <c r="C102" s="18" t="n"/>
      <c r="D102" s="19">
        <f>IFERROR(B102&amp;" "&amp;C102,"")</f>
        <v/>
      </c>
      <c r="E102" s="18" t="n"/>
      <c r="F102" s="18" t="n"/>
      <c r="G102" s="37" t="n"/>
      <c r="H102" s="18" t="n"/>
      <c r="I102" s="18" t="n"/>
      <c r="J102" s="18" t="n"/>
    </row>
    <row r="103">
      <c r="A103" s="18" t="n"/>
      <c r="B103" s="18" t="n"/>
      <c r="C103" s="18" t="n"/>
      <c r="D103" s="19">
        <f>IFERROR(B103&amp;" "&amp;C103,"")</f>
        <v/>
      </c>
      <c r="E103" s="18" t="n"/>
      <c r="F103" s="18" t="n"/>
      <c r="G103" s="37" t="n"/>
      <c r="H103" s="18" t="n"/>
      <c r="I103" s="18" t="n"/>
      <c r="J103" s="18" t="n"/>
    </row>
    <row r="104">
      <c r="A104" s="18" t="n"/>
      <c r="B104" s="18" t="n"/>
      <c r="C104" s="18" t="n"/>
      <c r="D104" s="19">
        <f>IFERROR(B104&amp;" "&amp;C104,"")</f>
        <v/>
      </c>
      <c r="E104" s="18" t="n"/>
      <c r="F104" s="18" t="n"/>
      <c r="G104" s="37" t="n"/>
      <c r="H104" s="18" t="n"/>
      <c r="I104" s="18" t="n"/>
      <c r="J104" s="18" t="n"/>
    </row>
  </sheetData>
  <autoFilter ref="A4:J104"/>
  <conditionalFormatting sqref="A5:A104">
    <cfRule type="expression" priority="1" dxfId="0">
      <formula>COUNTIF($A$5:$A$104,A5)&gt;1</formula>
    </cfRule>
  </conditionalFormatting>
  <conditionalFormatting sqref="A5:J104">
    <cfRule type="expression" priority="2" dxfId="4">
      <formula>$I5="Non"</formula>
    </cfRule>
  </conditionalFormatting>
  <dataValidations count="3">
    <dataValidation sqref="E5:E104" showErrorMessage="1" showInputMessage="1" allowBlank="1" type="list">
      <formula1>'Paramètres'!$K$5:$K$10</formula1>
    </dataValidation>
    <dataValidation sqref="H5:H104" showErrorMessage="1" showInputMessage="1" allowBlank="1" type="list">
      <formula1>'Paramètres'!$M$5:$M$7</formula1>
    </dataValidation>
    <dataValidation sqref="I5:I104" showErrorMessage="1" showInputMessage="1" allowBlank="1" type="list">
      <formula1>'Paramètres'!$O$5:$O$6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17" customWidth="1" min="2" max="2"/>
    <col width="63" customWidth="1" min="3" max="3"/>
    <col width="22" customWidth="1" min="5" max="5"/>
    <col width="30" customWidth="1" min="7" max="7"/>
    <col width="20" customWidth="1" min="9" max="9"/>
    <col width="19" customWidth="1" min="11" max="11"/>
    <col width="18" customWidth="1" min="13" max="13"/>
    <col width="14" customWidth="1" min="15" max="15"/>
  </cols>
  <sheetData>
    <row r="1" ht="26" customHeight="1">
      <c r="A1" s="1" t="inlineStr">
        <is>
          <t>Paramètres et listes de référence</t>
        </is>
      </c>
    </row>
    <row r="2">
      <c r="A2" s="16" t="inlineStr">
        <is>
          <t>Modifier uniquement les cellules de saisie identifiées. Les listes de cette feuille alimentent les validations du classeur.</t>
        </is>
      </c>
    </row>
    <row r="4">
      <c r="A4" s="3" t="inlineStr">
        <is>
          <t>Paramètre</t>
        </is>
      </c>
      <c r="B4" s="3" t="inlineStr">
        <is>
          <t>Valeur</t>
        </is>
      </c>
      <c r="C4" s="3" t="inlineStr">
        <is>
          <t>Description</t>
        </is>
      </c>
      <c r="E4" s="3" t="inlineStr">
        <is>
          <t>Statut de formation</t>
        </is>
      </c>
      <c r="G4" s="3" t="inlineStr">
        <is>
          <t>Type de formation</t>
        </is>
      </c>
      <c r="I4" s="3" t="inlineStr">
        <is>
          <t>Mode de formation</t>
        </is>
      </c>
      <c r="K4" s="3" t="inlineStr">
        <is>
          <t>Service</t>
        </is>
      </c>
      <c r="M4" s="3" t="inlineStr">
        <is>
          <t>Statut d’emploi</t>
        </is>
      </c>
      <c r="O4" s="3" t="inlineStr">
        <is>
          <t>Oui ou Non</t>
        </is>
      </c>
    </row>
    <row r="5">
      <c r="A5" s="29" t="inlineStr">
        <is>
          <t>Nombre de jours avant échéance</t>
        </is>
      </c>
      <c r="B5" s="18" t="n">
        <v>60</v>
      </c>
      <c r="C5" s="29" t="inlineStr">
        <is>
          <t>Nombre de jours servant à identifier une formation qui arrive bientôt à échéance.</t>
        </is>
      </c>
      <c r="E5" s="30" t="inlineStr">
        <is>
          <t>Planifiée</t>
        </is>
      </c>
      <c r="G5" s="30" t="inlineStr">
        <is>
          <t>Santé et sécurité</t>
        </is>
      </c>
      <c r="I5" s="30" t="inlineStr">
        <is>
          <t>En personne</t>
        </is>
      </c>
      <c r="K5" s="30" t="inlineStr">
        <is>
          <t>Administration</t>
        </is>
      </c>
      <c r="M5" s="30" t="inlineStr">
        <is>
          <t>Temps plein</t>
        </is>
      </c>
      <c r="O5" s="30" t="inlineStr">
        <is>
          <t>Oui</t>
        </is>
      </c>
    </row>
    <row r="6">
      <c r="A6" s="29" t="inlineStr">
        <is>
          <t>Année de suivi</t>
        </is>
      </c>
      <c r="B6" s="18" t="n">
        <v>2026</v>
      </c>
      <c r="C6" s="29" t="inlineStr">
        <is>
          <t>Année utilisée pour les indicateurs et le budget de formation.</t>
        </is>
      </c>
      <c r="E6" s="30" t="inlineStr">
        <is>
          <t>En cours</t>
        </is>
      </c>
      <c r="G6" s="30" t="inlineStr">
        <is>
          <t>Obligatoire interne</t>
        </is>
      </c>
      <c r="I6" s="30" t="inlineStr">
        <is>
          <t>En ligne</t>
        </is>
      </c>
      <c r="K6" s="30" t="inlineStr">
        <is>
          <t>Opérations</t>
        </is>
      </c>
      <c r="M6" s="30" t="inlineStr">
        <is>
          <t>Temps partiel</t>
        </is>
      </c>
      <c r="O6" s="30" t="inlineStr">
        <is>
          <t>Non</t>
        </is>
      </c>
    </row>
    <row r="7">
      <c r="A7" s="29" t="inlineStr">
        <is>
          <t>Budget annuel de formation</t>
        </is>
      </c>
      <c r="B7" s="39" t="n">
        <v>12000</v>
      </c>
      <c r="C7" s="29" t="inlineStr">
        <is>
          <t>Budget global prévu pour les formations de l’année de suivi.</t>
        </is>
      </c>
      <c r="E7" s="30" t="inlineStr">
        <is>
          <t>Complétée</t>
        </is>
      </c>
      <c r="G7" s="30" t="inlineStr">
        <is>
          <t>Technique</t>
        </is>
      </c>
      <c r="I7" s="30" t="inlineStr">
        <is>
          <t>Hybride</t>
        </is>
      </c>
      <c r="K7" s="30" t="inlineStr">
        <is>
          <t>Ventes</t>
        </is>
      </c>
      <c r="M7" s="30" t="inlineStr">
        <is>
          <t>Contractuel</t>
        </is>
      </c>
    </row>
    <row r="8">
      <c r="A8" s="29" t="inlineStr">
        <is>
          <t>Taux horaire de référence pour coût interne</t>
        </is>
      </c>
      <c r="B8" s="39" t="n">
        <v>28.5</v>
      </c>
      <c r="C8" s="29" t="inlineStr">
        <is>
          <t>Taux facultatif pour estimer le coût salarial des heures de formation lorsque nécessaire.</t>
        </is>
      </c>
      <c r="E8" s="30" t="inlineStr">
        <is>
          <t>Annulée</t>
        </is>
      </c>
      <c r="G8" s="30" t="inlineStr">
        <is>
          <t>Logiciel et outils numériques</t>
        </is>
      </c>
      <c r="I8" s="30" t="inlineStr">
        <is>
          <t>Autoformation</t>
        </is>
      </c>
      <c r="K8" s="30" t="inlineStr">
        <is>
          <t>Comptabilité</t>
        </is>
      </c>
    </row>
    <row r="9">
      <c r="G9" s="30" t="inlineStr">
        <is>
          <t>Gestion et leadership</t>
        </is>
      </c>
      <c r="K9" s="30" t="inlineStr">
        <is>
          <t>Direction</t>
        </is>
      </c>
    </row>
    <row r="10">
      <c r="G10" s="30" t="inlineStr">
        <is>
          <t>Service à la clientèle</t>
        </is>
      </c>
      <c r="K10" s="30" t="inlineStr">
        <is>
          <t>Production</t>
        </is>
      </c>
    </row>
    <row r="11">
      <c r="G11" s="30" t="inlineStr">
        <is>
          <t>Autre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2026-09-02T14:02:41Z</dcterms:created>
  <dcterms:modified xmlns:dcterms="http://purl.org/dc/terms/" xmlns:xsi="http://www.w3.org/2001/XMLSchema-instance" xsi:type="dcterms:W3CDTF">2026-09-02T14:02:41Z</dcterms:modified>
</cp:coreProperties>
</file>