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bord" sheetId="1" state="visible" r:id="rId1"/>
    <sheet xmlns:r="http://schemas.openxmlformats.org/officeDocument/2006/relationships" name="Déplacements" sheetId="2" state="visible" r:id="rId2"/>
    <sheet xmlns:r="http://schemas.openxmlformats.org/officeDocument/2006/relationships" name="Employés" sheetId="3" state="visible" r:id="rId3"/>
    <sheet xmlns:r="http://schemas.openxmlformats.org/officeDocument/2006/relationships" name="Paramètres" sheetId="4" state="visible" r:id="rId4"/>
  </sheets>
  <definedNames/>
  <calcPr calcId="124519" fullCalcOnLoad="1"/>
</workbook>
</file>

<file path=xl/styles.xml><?xml version="1.0" encoding="utf-8"?>
<styleSheet xmlns="http://schemas.openxmlformats.org/spreadsheetml/2006/main">
  <numFmts count="4">
    <numFmt numFmtId="164" formatCode="yyyy-mm-dd"/>
    <numFmt numFmtId="165" formatCode="#,##0.00 [$$-fr-CA]"/>
    <numFmt numFmtId="166" formatCode="#,##0.0 &quot;km&quot;"/>
    <numFmt numFmtId="167" formatCode="0.0000%"/>
  </numFmts>
  <fonts count="7">
    <font>
      <name val="Calibri"/>
      <family val="2"/>
      <color theme="1"/>
      <sz val="11"/>
      <scheme val="minor"/>
    </font>
    <font>
      <name val="Calibri"/>
      <b val="1"/>
      <color rgb="00FFFFFF"/>
      <sz val="15"/>
    </font>
    <font>
      <name val="Calibri"/>
      <i val="1"/>
      <color rgb="00004B87"/>
      <sz val="10"/>
    </font>
    <font>
      <name val="Calibri"/>
      <b val="1"/>
      <color rgb="00FFFFFF"/>
      <sz val="11"/>
    </font>
    <font>
      <name val="Calibri"/>
      <b val="1"/>
      <sz val="10"/>
    </font>
    <font>
      <name val="Calibri"/>
      <b val="1"/>
      <color rgb="00FFFFFF"/>
      <sz val="10"/>
    </font>
    <font>
      <name val="Calibri"/>
      <b val="1"/>
      <color rgb="00004B87"/>
      <sz val="13"/>
    </font>
  </fonts>
  <fills count="7">
    <fill>
      <patternFill/>
    </fill>
    <fill>
      <patternFill patternType="gray125"/>
    </fill>
    <fill>
      <patternFill patternType="solid">
        <fgColor rgb="00004B87"/>
      </patternFill>
    </fill>
    <fill>
      <patternFill patternType="solid">
        <fgColor rgb="002D6A9F"/>
      </patternFill>
    </fill>
    <fill>
      <patternFill patternType="solid">
        <fgColor rgb="00FFF4D6"/>
      </patternFill>
    </fill>
    <fill>
      <patternFill patternType="solid">
        <fgColor rgb="00F2F7FB"/>
      </patternFill>
    </fill>
    <fill>
      <patternFill patternType="solid">
        <fgColor rgb="00E7E6E6"/>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164" fontId="4" fillId="0" borderId="0" pivotButton="0" quotePrefix="0" xfId="0"/>
    <xf numFmtId="0" fontId="3" fillId="3" borderId="0" pivotButton="0" quotePrefix="0" xfId="0"/>
    <xf numFmtId="0" fontId="4" fillId="0" borderId="1" pivotButton="0" quotePrefix="0" xfId="0"/>
    <xf numFmtId="164" fontId="0" fillId="4" borderId="1" pivotButton="0" quotePrefix="0" xfId="0"/>
    <xf numFmtId="0" fontId="5" fillId="3" borderId="1" applyAlignment="1" pivotButton="0" quotePrefix="0" xfId="0">
      <alignment horizontal="center" vertical="center"/>
    </xf>
    <xf numFmtId="0" fontId="0" fillId="3" borderId="1" applyAlignment="1" pivotButton="0" quotePrefix="0" xfId="0">
      <alignment horizontal="center" vertical="center"/>
    </xf>
    <xf numFmtId="165" fontId="6" fillId="5" borderId="1" applyAlignment="1" pivotButton="0" quotePrefix="0" xfId="0">
      <alignment horizontal="center" vertical="center"/>
    </xf>
    <xf numFmtId="0" fontId="0" fillId="5" borderId="1" applyAlignment="1" pivotButton="0" quotePrefix="0" xfId="0">
      <alignment horizontal="center" vertical="center"/>
    </xf>
    <xf numFmtId="166" fontId="6" fillId="5" borderId="1" applyAlignment="1" pivotButton="0" quotePrefix="0" xfId="0">
      <alignment horizontal="center" vertical="center"/>
    </xf>
    <xf numFmtId="1" fontId="6" fillId="5" borderId="1" applyAlignment="1" pivotButton="0" quotePrefix="0" xfId="0">
      <alignment horizontal="center" vertical="center"/>
    </xf>
    <xf numFmtId="49" fontId="6" fillId="5" borderId="1" applyAlignment="1" pivotButton="0" quotePrefix="0" xfId="0">
      <alignment horizontal="center" vertical="center"/>
    </xf>
    <xf numFmtId="0" fontId="3" fillId="3" borderId="1" applyAlignment="1" pivotButton="0" quotePrefix="0" xfId="0">
      <alignment horizontal="center" vertical="center"/>
    </xf>
    <xf numFmtId="0" fontId="0" fillId="5" borderId="1" applyAlignment="1" pivotButton="0" quotePrefix="0" xfId="0">
      <alignment horizontal="left" vertical="center" wrapText="1"/>
    </xf>
    <xf numFmtId="165" fontId="0" fillId="5" borderId="1" applyAlignment="1" pivotButton="0" quotePrefix="0" xfId="0">
      <alignment horizontal="center" vertical="center"/>
    </xf>
    <xf numFmtId="0" fontId="0" fillId="0" borderId="1" applyAlignment="1" pivotButton="0" quotePrefix="0" xfId="0">
      <alignment horizontal="left" vertical="center" wrapText="1"/>
    </xf>
    <xf numFmtId="165" fontId="0" fillId="0" borderId="1" applyAlignment="1" pivotButton="0" quotePrefix="0" xfId="0">
      <alignment horizontal="center" vertical="center"/>
    </xf>
    <xf numFmtId="0" fontId="0" fillId="0" borderId="1" applyAlignment="1" pivotButton="0" quotePrefix="0" xfId="0">
      <alignment horizontal="center" vertical="center"/>
    </xf>
    <xf numFmtId="0" fontId="0" fillId="5" borderId="1" applyAlignment="1" pivotButton="0" quotePrefix="0" xfId="0">
      <alignment horizontal="left" vertical="top" wrapText="1"/>
    </xf>
    <xf numFmtId="0" fontId="2" fillId="0" borderId="0" applyAlignment="1" pivotButton="0" quotePrefix="0" xfId="0">
      <alignment horizontal="left" vertical="center" wrapText="1"/>
    </xf>
    <xf numFmtId="0" fontId="0" fillId="4" borderId="1" applyAlignment="1" pivotButton="0" quotePrefix="0" xfId="0">
      <alignment horizontal="left" vertical="center" wrapText="1"/>
    </xf>
    <xf numFmtId="164" fontId="0" fillId="4" borderId="1" applyAlignment="1" pivotButton="0" quotePrefix="0" xfId="0">
      <alignment horizontal="left" vertical="center" wrapText="1"/>
    </xf>
    <xf numFmtId="166" fontId="0" fillId="4" borderId="1" applyAlignment="1" pivotButton="0" quotePrefix="0" xfId="0">
      <alignment horizontal="left" vertical="center" wrapText="1"/>
    </xf>
    <xf numFmtId="165" fontId="0" fillId="6" borderId="1" applyAlignment="1" pivotButton="0" quotePrefix="0" xfId="0">
      <alignment horizontal="left" vertical="center" wrapText="1"/>
    </xf>
    <xf numFmtId="165" fontId="0" fillId="4" borderId="1" applyAlignment="1" pivotButton="0" quotePrefix="0" xfId="0">
      <alignment horizontal="left" vertical="center" wrapText="1"/>
    </xf>
    <xf numFmtId="0" fontId="0" fillId="6" borderId="1" applyAlignment="1" pivotButton="0" quotePrefix="0" xfId="0">
      <alignment horizontal="left" vertical="center" wrapText="1"/>
    </xf>
    <xf numFmtId="0" fontId="0" fillId="6" borderId="1" pivotButton="0" quotePrefix="0" xfId="0"/>
    <xf numFmtId="167" fontId="0" fillId="4" borderId="1" applyAlignment="1" pivotButton="0" quotePrefix="0" xfId="0">
      <alignment horizontal="left" vertical="center" wrapText="1"/>
    </xf>
    <xf numFmtId="164" fontId="4" fillId="0" borderId="0" pivotButton="0" quotePrefix="0" xfId="0"/>
    <xf numFmtId="164" fontId="0" fillId="4" borderId="1" pivotButton="0" quotePrefix="0" xfId="0"/>
    <xf numFmtId="166" fontId="6" fillId="5" borderId="1" applyAlignment="1" pivotButton="0" quotePrefix="0" xfId="0">
      <alignment horizontal="center" vertical="center"/>
    </xf>
    <xf numFmtId="164" fontId="0" fillId="4" borderId="1" applyAlignment="1" pivotButton="0" quotePrefix="0" xfId="0">
      <alignment horizontal="left" vertical="center" wrapText="1"/>
    </xf>
    <xf numFmtId="166" fontId="0" fillId="4" borderId="1" applyAlignment="1" pivotButton="0" quotePrefix="0" xfId="0">
      <alignment horizontal="left" vertical="center" wrapText="1"/>
    </xf>
    <xf numFmtId="167" fontId="0" fillId="4" borderId="1" applyAlignment="1" pivotButton="0" quotePrefix="0" xfId="0">
      <alignment horizontal="left" vertical="center" wrapText="1"/>
    </xf>
  </cellXfs>
  <cellStyles count="1">
    <cellStyle name="Normal" xfId="0" builtinId="0" hidden="0"/>
  </cellStyles>
  <dxfs count="3">
    <dxf>
      <font>
        <name val="Calibri"/>
        <b val="1"/>
        <color rgb="00147D64"/>
        <sz val="10"/>
      </font>
      <fill>
        <patternFill patternType="solid">
          <fgColor rgb="00D9EAD3"/>
        </patternFill>
      </fill>
    </dxf>
    <dxf>
      <fill>
        <patternFill patternType="solid">
          <fgColor rgb="00FFF4D6"/>
        </patternFill>
      </fill>
    </dxf>
    <dxf>
      <font>
        <name val="Calibri"/>
        <b val="1"/>
        <color rgb="00C73939"/>
        <sz val="10"/>
      </font>
      <fill>
        <patternFill patternType="solid">
          <fgColor rgb="00F4CC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Montant approuvé par catégorie</a:t>
            </a:r>
          </a:p>
        </rich>
      </tx>
    </title>
    <plotArea>
      <barChart>
        <barDir val="col"/>
        <grouping val="clustered"/>
        <ser>
          <idx val="0"/>
          <order val="0"/>
          <tx>
            <strRef>
              <f>'Tableau de bord'!B21</f>
            </strRef>
          </tx>
          <spPr>
            <a:ln xmlns:a="http://schemas.openxmlformats.org/drawingml/2006/main">
              <a:prstDash val="solid"/>
            </a:ln>
          </spPr>
          <cat>
            <numRef>
              <f>'Tableau de bord'!$A$22:$A$27</f>
            </numRef>
          </cat>
          <val>
            <numRef>
              <f>'Tableau de bord'!$B$22:$B$27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Catégorie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approuvé ($)</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20</row>
      <rowOff>0</rowOff>
    </from>
    <ext cx="64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_SommaireCategories" displayName="tbl_SommaireCategories" ref="A21:C27" headerRowCount="1">
  <autoFilter ref="A21:C27"/>
  <tableColumns count="3">
    <tableColumn id="1" name="Catégorie"/>
    <tableColumn id="2" name="Montant approuvé"/>
    <tableColumn id="3" name="Nombre de réclamations approuvées"/>
  </tableColumns>
  <tableStyleInfo name="TableStyleMedium2" showRowStripes="1"/>
</table>
</file>

<file path=xl/tables/table2.xml><?xml version="1.0" encoding="utf-8"?>
<table xmlns="http://schemas.openxmlformats.org/spreadsheetml/2006/main" id="2" name="tbl_Deplacements" displayName="tbl_Deplacements" ref="A4:T104" headerRowCount="1">
  <autoFilter ref="A4:T104"/>
  <tableColumns count="20">
    <tableColumn id="1" name="No réclamation"/>
    <tableColumn id="2" name="Date"/>
    <tableColumn id="3" name="Employé"/>
    <tableColumn id="4" name="Projet ou client"/>
    <tableColumn id="5" name="Catégorie"/>
    <tableColumn id="6" name="Description ou trajet"/>
    <tableColumn id="7" name="Ville ou destination"/>
    <tableColumn id="8" name="Distance (km)"/>
    <tableColumn id="9" name="Taux km applicable"/>
    <tableColumn id="10" name="Montant avant taxes"/>
    <tableColumn id="11" name="Traitement taxes"/>
    <tableColumn id="12" name="TPS estimée"/>
    <tableColumn id="13" name="TVQ estimée"/>
    <tableColumn id="14" name="Montant remboursable"/>
    <tableColumn id="15" name="Reçu joint"/>
    <tableColumn id="16" name="Statut"/>
    <tableColumn id="17" name="Approuvé par"/>
    <tableColumn id="18" name="Date d’approbation"/>
    <tableColumn id="19" name="Mois"/>
    <tableColumn id="20" name="Contrôle"/>
  </tableColumns>
  <tableStyleInfo name="TableStyleMedium2" showRowStripes="1"/>
</table>
</file>

<file path=xl/tables/table3.xml><?xml version="1.0" encoding="utf-8"?>
<table xmlns="http://schemas.openxmlformats.org/spreadsheetml/2006/main" id="3" name="tbl_Employes" displayName="tbl_Employes" ref="A4:F104" headerRowCount="1">
  <autoFilter ref="A4:F104"/>
  <tableColumns count="6">
    <tableColumn id="1" name="No employé"/>
    <tableColumn id="2" name="Employé"/>
    <tableColumn id="3" name="Service"/>
    <tableColumn id="4" name="Gestionnaire"/>
    <tableColumn id="5" name="Taux kilométrique particulier"/>
    <tableColumn id="6" name="Statut"/>
  </tableColumns>
  <tableStyleInfo name="TableStyleMedium2" showRowStripes="1"/>
</table>
</file>

<file path=xl/tables/table4.xml><?xml version="1.0" encoding="utf-8"?>
<table xmlns="http://schemas.openxmlformats.org/spreadsheetml/2006/main" id="4" name="tbl_Parametres" displayName="tbl_Parametres" ref="A4:C8" headerRowCount="1">
  <autoFilter ref="A4:C8"/>
  <tableColumns count="3">
    <tableColumn id="1" name="Paramètre"/>
    <tableColumn id="2" name="Valeur"/>
    <tableColumn id="3" name="Note"/>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table" Target="/xl/tables/table1.xml" Id="rId2"/></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sheet1.xml><?xml version="1.0" encoding="utf-8"?>
<worksheet xmlns="http://schemas.openxmlformats.org/spreadsheetml/2006/main">
  <sheetPr>
    <outlinePr summaryBelow="1" summaryRight="1"/>
    <pageSetUpPr/>
  </sheetPr>
  <dimension ref="A1:H101"/>
  <sheetViews>
    <sheetView showGridLines="0" workbookViewId="0">
      <pane ySplit="3" topLeftCell="A4" activePane="bottomLeft" state="frozen"/>
      <selection pane="bottomLeft" activeCell="A1" sqref="A1"/>
    </sheetView>
  </sheetViews>
  <sheetFormatPr baseColWidth="8" defaultRowHeight="15"/>
  <cols>
    <col width="25" customWidth="1" min="1" max="1"/>
    <col width="18" customWidth="1" min="2" max="2"/>
    <col width="25" customWidth="1" min="3" max="3"/>
    <col width="18" customWidth="1" min="4" max="4"/>
    <col width="25" customWidth="1" min="5" max="5"/>
    <col width="18" customWidth="1" min="6" max="6"/>
    <col width="25" customWidth="1" min="7" max="7"/>
    <col width="18" customWidth="1" min="8" max="8"/>
  </cols>
  <sheetData>
    <row r="1" ht="24" customHeight="1">
      <c r="A1" s="1" t="inlineStr">
        <is>
          <t>Suivi des frais de déplacement employés</t>
        </is>
      </c>
    </row>
    <row r="2" ht="24" customHeight="1">
      <c r="A2" s="2" t="inlineStr">
        <is>
          <t>Tableau de bord des réclamations de déplacement</t>
        </is>
      </c>
      <c r="H2" s="30">
        <f>TODAY()</f>
        <v/>
      </c>
    </row>
    <row r="3"/>
    <row r="4">
      <c r="A4" s="4" t="inlineStr">
        <is>
          <t>Période d’analyse</t>
        </is>
      </c>
    </row>
    <row r="5">
      <c r="A5" s="5" t="inlineStr">
        <is>
          <t>Date de début</t>
        </is>
      </c>
      <c r="B5" s="31" t="n">
        <v>46023</v>
      </c>
    </row>
    <row r="6">
      <c r="A6" s="5" t="inlineStr">
        <is>
          <t>Date de fin</t>
        </is>
      </c>
      <c r="B6" s="31" t="n">
        <v>46387</v>
      </c>
    </row>
    <row r="7"/>
    <row r="8" ht="24" customHeight="1">
      <c r="A8" s="7" t="inlineStr">
        <is>
          <t>Montant total réclamé</t>
        </is>
      </c>
      <c r="B8" s="8" t="n"/>
      <c r="C8" s="7" t="inlineStr">
        <is>
          <t>Montant approuvé</t>
        </is>
      </c>
      <c r="D8" s="8" t="n"/>
      <c r="E8" s="7" t="inlineStr">
        <is>
          <t>Montant à approuver</t>
        </is>
      </c>
      <c r="F8" s="8" t="n"/>
      <c r="G8" s="7" t="inlineStr">
        <is>
          <t>Kilométrage total</t>
        </is>
      </c>
      <c r="H8" s="8" t="n"/>
    </row>
    <row r="9" ht="24" customHeight="1">
      <c r="A9" s="9">
        <f>SUMIFS('Déplacements'!$N$5:$N$104,'Déplacements'!$B$5:$B$104,"&gt;="&amp;$B$5,'Déplacements'!$B$5:$B$104,"&lt;="&amp;$B$6)</f>
        <v/>
      </c>
      <c r="B9" s="10" t="n"/>
      <c r="C9" s="9">
        <f>SUMIFS('Déplacements'!$N$5:$N$104,'Déplacements'!$P$5:$P$104,"Approuvé")</f>
        <v/>
      </c>
      <c r="D9" s="10" t="n"/>
      <c r="E9" s="9">
        <f>SUMIFS('Déplacements'!$N$5:$N$104,'Déplacements'!$P$5:$P$104,"Soumis")</f>
        <v/>
      </c>
      <c r="F9" s="10" t="n"/>
      <c r="G9" s="32">
        <f>SUM('Déplacements'!$H$5:$H$104)</f>
        <v/>
      </c>
      <c r="H9" s="10" t="n"/>
    </row>
    <row r="10"/>
    <row r="11"/>
    <row r="12"/>
    <row r="13"/>
    <row r="14" ht="24" customHeight="1">
      <c r="A14" s="7" t="inlineStr">
        <is>
          <t>Reçus manquants</t>
        </is>
      </c>
      <c r="B14" s="8" t="n"/>
      <c r="C14" s="7" t="inlineStr">
        <is>
          <t>Réclamations refusées</t>
        </is>
      </c>
      <c r="D14" s="8" t="n"/>
      <c r="E14" s="7" t="inlineStr">
        <is>
          <t>Montant remboursé</t>
        </is>
      </c>
      <c r="F14" s="8" t="n"/>
      <c r="G14" s="7" t="inlineStr">
        <is>
          <t>Contrôle de période</t>
        </is>
      </c>
      <c r="H14" s="8" t="n"/>
    </row>
    <row r="15" ht="24" customHeight="1">
      <c r="A15" s="12">
        <f>COUNTIFS('Déplacements'!$O$5:$O$104,"Non",'Déplacements'!$E$5:$E$104,"&lt;&gt;Kilométrage")</f>
        <v/>
      </c>
      <c r="B15" s="10" t="n"/>
      <c r="C15" s="12">
        <f>COUNTIF('Déplacements'!$P$5:$P$104,"Refusé")</f>
        <v/>
      </c>
      <c r="D15" s="10" t="n"/>
      <c r="E15" s="9">
        <f>SUMIFS('Déplacements'!$N$5:$N$104,'Déplacements'!$P$5:$P$104,"Remboursé")</f>
        <v/>
      </c>
      <c r="F15" s="10" t="n"/>
      <c r="G15" s="13">
        <f>IF($B$5&lt;=$B$6,"Période valide","Vérifier les dates")</f>
        <v/>
      </c>
      <c r="H15" s="10" t="n"/>
    </row>
    <row r="16"/>
    <row r="17"/>
    <row r="18"/>
    <row r="19"/>
    <row r="20"/>
    <row r="21">
      <c r="A21" s="14" t="inlineStr">
        <is>
          <t>Catégorie</t>
        </is>
      </c>
      <c r="B21" s="14" t="inlineStr">
        <is>
          <t>Montant approuvé</t>
        </is>
      </c>
      <c r="C21" s="14" t="inlineStr">
        <is>
          <t>Nombre de réclamations approuvées</t>
        </is>
      </c>
    </row>
    <row r="22">
      <c r="A22" s="15" t="inlineStr">
        <is>
          <t>Kilométrage</t>
        </is>
      </c>
      <c r="B22" s="16">
        <f>SUMIFS('Déplacements'!$N$5:$N$104,'Déplacements'!$E$5:$E$104,A22,'Déplacements'!$P$5:$P$104,"Approuvé")</f>
        <v/>
      </c>
      <c r="C22" s="10">
        <f>COUNTIFS('Déplacements'!$E$5:$E$104,A22,'Déplacements'!$P$5:$P$104,"Approuvé")</f>
        <v/>
      </c>
    </row>
    <row r="23">
      <c r="A23" s="17" t="inlineStr">
        <is>
          <t>Stationnement</t>
        </is>
      </c>
      <c r="B23" s="18">
        <f>SUMIFS('Déplacements'!$N$5:$N$104,'Déplacements'!$E$5:$E$104,A23,'Déplacements'!$P$5:$P$104,"Approuvé")</f>
        <v/>
      </c>
      <c r="C23" s="19">
        <f>COUNTIFS('Déplacements'!$E$5:$E$104,A23,'Déplacements'!$P$5:$P$104,"Approuvé")</f>
        <v/>
      </c>
    </row>
    <row r="24">
      <c r="A24" s="15" t="inlineStr">
        <is>
          <t>Péage</t>
        </is>
      </c>
      <c r="B24" s="16">
        <f>SUMIFS('Déplacements'!$N$5:$N$104,'Déplacements'!$E$5:$E$104,A24,'Déplacements'!$P$5:$P$104,"Approuvé")</f>
        <v/>
      </c>
      <c r="C24" s="10">
        <f>COUNTIFS('Déplacements'!$E$5:$E$104,A24,'Déplacements'!$P$5:$P$104,"Approuvé")</f>
        <v/>
      </c>
    </row>
    <row r="25">
      <c r="A25" s="17" t="inlineStr">
        <is>
          <t>Repas</t>
        </is>
      </c>
      <c r="B25" s="18">
        <f>SUMIFS('Déplacements'!$N$5:$N$104,'Déplacements'!$E$5:$E$104,A25,'Déplacements'!$P$5:$P$104,"Approuvé")</f>
        <v/>
      </c>
      <c r="C25" s="19">
        <f>COUNTIFS('Déplacements'!$E$5:$E$104,A25,'Déplacements'!$P$5:$P$104,"Approuvé")</f>
        <v/>
      </c>
    </row>
    <row r="26">
      <c r="A26" s="15" t="inlineStr">
        <is>
          <t>Hébergement</t>
        </is>
      </c>
      <c r="B26" s="16">
        <f>SUMIFS('Déplacements'!$N$5:$N$104,'Déplacements'!$E$5:$E$104,A26,'Déplacements'!$P$5:$P$104,"Approuvé")</f>
        <v/>
      </c>
      <c r="C26" s="10">
        <f>COUNTIFS('Déplacements'!$E$5:$E$104,A26,'Déplacements'!$P$5:$P$104,"Approuvé")</f>
        <v/>
      </c>
    </row>
    <row r="27">
      <c r="A27" s="17" t="inlineStr">
        <is>
          <t>Autre</t>
        </is>
      </c>
      <c r="B27" s="18">
        <f>SUMIFS('Déplacements'!$N$5:$N$104,'Déplacements'!$E$5:$E$104,A27,'Déplacements'!$P$5:$P$104,"Approuvé")</f>
        <v/>
      </c>
      <c r="C27" s="19">
        <f>COUNTIFS('Déplacements'!$E$5:$E$104,A27,'Déplacements'!$P$5:$P$104,"Approuvé")</f>
        <v/>
      </c>
    </row>
    <row r="28">
      <c r="B28">
        <f>""</f>
        <v/>
      </c>
      <c r="C28">
        <f>""</f>
        <v/>
      </c>
    </row>
    <row r="29">
      <c r="B29">
        <f>""</f>
        <v/>
      </c>
      <c r="C29">
        <f>""</f>
        <v/>
      </c>
    </row>
    <row r="30">
      <c r="B30">
        <f>""</f>
        <v/>
      </c>
      <c r="C30">
        <f>""</f>
        <v/>
      </c>
    </row>
    <row r="31">
      <c r="B31">
        <f>""</f>
        <v/>
      </c>
      <c r="C31">
        <f>""</f>
        <v/>
      </c>
    </row>
    <row r="32">
      <c r="B32">
        <f>""</f>
        <v/>
      </c>
      <c r="C32">
        <f>""</f>
        <v/>
      </c>
    </row>
    <row r="33">
      <c r="B33">
        <f>""</f>
        <v/>
      </c>
      <c r="C33">
        <f>""</f>
        <v/>
      </c>
    </row>
    <row r="34">
      <c r="B34">
        <f>""</f>
        <v/>
      </c>
      <c r="C34">
        <f>""</f>
        <v/>
      </c>
    </row>
    <row r="35">
      <c r="B35">
        <f>""</f>
        <v/>
      </c>
      <c r="C35">
        <f>""</f>
        <v/>
      </c>
    </row>
    <row r="36">
      <c r="B36">
        <f>""</f>
        <v/>
      </c>
      <c r="C36">
        <f>""</f>
        <v/>
      </c>
    </row>
    <row r="37">
      <c r="B37">
        <f>""</f>
        <v/>
      </c>
      <c r="C37">
        <f>""</f>
        <v/>
      </c>
    </row>
    <row r="38">
      <c r="B38">
        <f>""</f>
        <v/>
      </c>
      <c r="C38">
        <f>""</f>
        <v/>
      </c>
    </row>
    <row r="39">
      <c r="B39">
        <f>""</f>
        <v/>
      </c>
      <c r="C39">
        <f>""</f>
        <v/>
      </c>
    </row>
    <row r="40" ht="24" customHeight="1">
      <c r="A40" s="20" t="inlineStr">
        <is>
          <t>Les montants, taux de kilométrage et taux de taxes sont configurables dans la feuille Paramètres.
Les montants de remboursement doivent être validés selon la politique interne de l’entreprise avant le traitement de la paie ou le remboursement.</t>
        </is>
      </c>
      <c r="B40">
        <f>""</f>
        <v/>
      </c>
      <c r="C40">
        <f>""</f>
        <v/>
      </c>
    </row>
    <row r="41">
      <c r="B41">
        <f>""</f>
        <v/>
      </c>
      <c r="C41">
        <f>""</f>
        <v/>
      </c>
    </row>
    <row r="42">
      <c r="B42">
        <f>""</f>
        <v/>
      </c>
      <c r="C42">
        <f>""</f>
        <v/>
      </c>
    </row>
    <row r="43">
      <c r="B43">
        <f>""</f>
        <v/>
      </c>
      <c r="C43">
        <f>""</f>
        <v/>
      </c>
    </row>
    <row r="44">
      <c r="B44">
        <f>""</f>
        <v/>
      </c>
      <c r="C44">
        <f>""</f>
        <v/>
      </c>
    </row>
    <row r="45">
      <c r="B45">
        <f>""</f>
        <v/>
      </c>
      <c r="C45">
        <f>""</f>
        <v/>
      </c>
    </row>
    <row r="46">
      <c r="B46">
        <f>""</f>
        <v/>
      </c>
      <c r="C46">
        <f>""</f>
        <v/>
      </c>
    </row>
    <row r="47">
      <c r="B47">
        <f>""</f>
        <v/>
      </c>
      <c r="C47">
        <f>""</f>
        <v/>
      </c>
    </row>
    <row r="48">
      <c r="B48">
        <f>""</f>
        <v/>
      </c>
      <c r="C48">
        <f>""</f>
        <v/>
      </c>
    </row>
    <row r="49">
      <c r="B49">
        <f>""</f>
        <v/>
      </c>
      <c r="C49">
        <f>""</f>
        <v/>
      </c>
    </row>
    <row r="50">
      <c r="B50">
        <f>""</f>
        <v/>
      </c>
      <c r="C50">
        <f>""</f>
        <v/>
      </c>
    </row>
    <row r="51">
      <c r="B51">
        <f>""</f>
        <v/>
      </c>
      <c r="C51">
        <f>""</f>
        <v/>
      </c>
    </row>
    <row r="52">
      <c r="B52">
        <f>""</f>
        <v/>
      </c>
      <c r="C52">
        <f>""</f>
        <v/>
      </c>
    </row>
    <row r="53">
      <c r="B53">
        <f>""</f>
        <v/>
      </c>
      <c r="C53">
        <f>""</f>
        <v/>
      </c>
    </row>
    <row r="54">
      <c r="B54">
        <f>""</f>
        <v/>
      </c>
      <c r="C54">
        <f>""</f>
        <v/>
      </c>
    </row>
    <row r="55">
      <c r="B55">
        <f>""</f>
        <v/>
      </c>
      <c r="C55">
        <f>""</f>
        <v/>
      </c>
    </row>
    <row r="56">
      <c r="B56">
        <f>""</f>
        <v/>
      </c>
      <c r="C56">
        <f>""</f>
        <v/>
      </c>
    </row>
    <row r="57">
      <c r="B57">
        <f>""</f>
        <v/>
      </c>
      <c r="C57">
        <f>""</f>
        <v/>
      </c>
    </row>
    <row r="58">
      <c r="B58">
        <f>""</f>
        <v/>
      </c>
      <c r="C58">
        <f>""</f>
        <v/>
      </c>
    </row>
    <row r="59">
      <c r="B59">
        <f>""</f>
        <v/>
      </c>
      <c r="C59">
        <f>""</f>
        <v/>
      </c>
    </row>
    <row r="60">
      <c r="B60">
        <f>""</f>
        <v/>
      </c>
      <c r="C60">
        <f>""</f>
        <v/>
      </c>
    </row>
    <row r="61">
      <c r="B61">
        <f>""</f>
        <v/>
      </c>
      <c r="C61">
        <f>""</f>
        <v/>
      </c>
    </row>
    <row r="62">
      <c r="B62">
        <f>""</f>
        <v/>
      </c>
      <c r="C62">
        <f>""</f>
        <v/>
      </c>
    </row>
    <row r="63">
      <c r="B63">
        <f>""</f>
        <v/>
      </c>
      <c r="C63">
        <f>""</f>
        <v/>
      </c>
    </row>
    <row r="64">
      <c r="B64">
        <f>""</f>
        <v/>
      </c>
      <c r="C64">
        <f>""</f>
        <v/>
      </c>
    </row>
    <row r="65">
      <c r="B65">
        <f>""</f>
        <v/>
      </c>
      <c r="C65">
        <f>""</f>
        <v/>
      </c>
    </row>
    <row r="66">
      <c r="B66">
        <f>""</f>
        <v/>
      </c>
      <c r="C66">
        <f>""</f>
        <v/>
      </c>
    </row>
    <row r="67">
      <c r="B67">
        <f>""</f>
        <v/>
      </c>
      <c r="C67">
        <f>""</f>
        <v/>
      </c>
    </row>
    <row r="68">
      <c r="B68">
        <f>""</f>
        <v/>
      </c>
      <c r="C68">
        <f>""</f>
        <v/>
      </c>
    </row>
    <row r="69">
      <c r="B69">
        <f>""</f>
        <v/>
      </c>
      <c r="C69">
        <f>""</f>
        <v/>
      </c>
    </row>
    <row r="70">
      <c r="B70">
        <f>""</f>
        <v/>
      </c>
      <c r="C70">
        <f>""</f>
        <v/>
      </c>
    </row>
    <row r="71">
      <c r="B71">
        <f>""</f>
        <v/>
      </c>
      <c r="C71">
        <f>""</f>
        <v/>
      </c>
    </row>
    <row r="72">
      <c r="B72">
        <f>""</f>
        <v/>
      </c>
      <c r="C72">
        <f>""</f>
        <v/>
      </c>
    </row>
    <row r="73">
      <c r="B73">
        <f>""</f>
        <v/>
      </c>
      <c r="C73">
        <f>""</f>
        <v/>
      </c>
    </row>
    <row r="74">
      <c r="B74">
        <f>""</f>
        <v/>
      </c>
      <c r="C74">
        <f>""</f>
        <v/>
      </c>
    </row>
    <row r="75">
      <c r="B75">
        <f>""</f>
        <v/>
      </c>
      <c r="C75">
        <f>""</f>
        <v/>
      </c>
    </row>
    <row r="76">
      <c r="B76">
        <f>""</f>
        <v/>
      </c>
      <c r="C76">
        <f>""</f>
        <v/>
      </c>
    </row>
    <row r="77">
      <c r="B77">
        <f>""</f>
        <v/>
      </c>
      <c r="C77">
        <f>""</f>
        <v/>
      </c>
    </row>
    <row r="78">
      <c r="B78">
        <f>""</f>
        <v/>
      </c>
      <c r="C78">
        <f>""</f>
        <v/>
      </c>
    </row>
    <row r="79">
      <c r="B79">
        <f>""</f>
        <v/>
      </c>
      <c r="C79">
        <f>""</f>
        <v/>
      </c>
    </row>
    <row r="80">
      <c r="B80">
        <f>""</f>
        <v/>
      </c>
      <c r="C80">
        <f>""</f>
        <v/>
      </c>
    </row>
    <row r="81">
      <c r="B81">
        <f>""</f>
        <v/>
      </c>
      <c r="C81">
        <f>""</f>
        <v/>
      </c>
    </row>
    <row r="82">
      <c r="B82">
        <f>""</f>
        <v/>
      </c>
      <c r="C82">
        <f>""</f>
        <v/>
      </c>
    </row>
    <row r="83">
      <c r="B83">
        <f>""</f>
        <v/>
      </c>
      <c r="C83">
        <f>""</f>
        <v/>
      </c>
    </row>
    <row r="84">
      <c r="B84">
        <f>""</f>
        <v/>
      </c>
      <c r="C84">
        <f>""</f>
        <v/>
      </c>
    </row>
    <row r="85">
      <c r="B85">
        <f>""</f>
        <v/>
      </c>
      <c r="C85">
        <f>""</f>
        <v/>
      </c>
    </row>
    <row r="86">
      <c r="B86">
        <f>""</f>
        <v/>
      </c>
      <c r="C86">
        <f>""</f>
        <v/>
      </c>
    </row>
    <row r="87">
      <c r="B87">
        <f>""</f>
        <v/>
      </c>
      <c r="C87">
        <f>""</f>
        <v/>
      </c>
    </row>
    <row r="88">
      <c r="B88">
        <f>""</f>
        <v/>
      </c>
      <c r="C88">
        <f>""</f>
        <v/>
      </c>
    </row>
    <row r="89">
      <c r="B89">
        <f>""</f>
        <v/>
      </c>
      <c r="C89">
        <f>""</f>
        <v/>
      </c>
    </row>
    <row r="90">
      <c r="B90">
        <f>""</f>
        <v/>
      </c>
      <c r="C90">
        <f>""</f>
        <v/>
      </c>
    </row>
    <row r="91">
      <c r="B91">
        <f>""</f>
        <v/>
      </c>
      <c r="C91">
        <f>""</f>
        <v/>
      </c>
    </row>
    <row r="92">
      <c r="B92">
        <f>""</f>
        <v/>
      </c>
      <c r="C92">
        <f>""</f>
        <v/>
      </c>
    </row>
    <row r="93">
      <c r="B93">
        <f>""</f>
        <v/>
      </c>
      <c r="C93">
        <f>""</f>
        <v/>
      </c>
    </row>
    <row r="94">
      <c r="B94">
        <f>""</f>
        <v/>
      </c>
      <c r="C94">
        <f>""</f>
        <v/>
      </c>
    </row>
    <row r="95">
      <c r="B95">
        <f>""</f>
        <v/>
      </c>
      <c r="C95">
        <f>""</f>
        <v/>
      </c>
    </row>
    <row r="96">
      <c r="B96">
        <f>""</f>
        <v/>
      </c>
      <c r="C96">
        <f>""</f>
        <v/>
      </c>
    </row>
    <row r="97">
      <c r="B97">
        <f>""</f>
        <v/>
      </c>
      <c r="C97">
        <f>""</f>
        <v/>
      </c>
    </row>
    <row r="98">
      <c r="B98">
        <f>""</f>
        <v/>
      </c>
      <c r="C98">
        <f>""</f>
        <v/>
      </c>
    </row>
    <row r="99">
      <c r="B99">
        <f>""</f>
        <v/>
      </c>
      <c r="C99">
        <f>""</f>
        <v/>
      </c>
    </row>
    <row r="100">
      <c r="B100">
        <f>""</f>
        <v/>
      </c>
      <c r="C100">
        <f>""</f>
        <v/>
      </c>
    </row>
    <row r="101">
      <c r="B101">
        <f>""</f>
        <v/>
      </c>
      <c r="C101">
        <f>""</f>
        <v/>
      </c>
    </row>
  </sheetData>
  <dataValidations count="1">
    <dataValidation sqref="B5:B6" showErrorMessage="1" showInputMessage="1" allowBlank="0" type="date" operator="between">
      <formula1>DATE(2020,1,1)</formula1>
      <formula2>DATE(2100,12,31)</formula2>
    </dataValidation>
  </dataValidations>
  <pageMargins left="0.75" right="0.75" top="1" bottom="1" header="0.5" footer="0.5"/>
  <drawing xmlns:r="http://schemas.openxmlformats.org/officeDocument/2006/relationships" r:id="rId1"/>
  <tableParts count="1">
    <tablePart xmlns:r="http://schemas.openxmlformats.org/officeDocument/2006/relationships" r:id="rId2"/>
  </tableParts>
</worksheet>
</file>

<file path=xl/worksheets/sheet2.xml><?xml version="1.0" encoding="utf-8"?>
<worksheet xmlns="http://schemas.openxmlformats.org/spreadsheetml/2006/main">
  <sheetPr>
    <outlinePr summaryBelow="1" summaryRight="1"/>
    <pageSetUpPr/>
  </sheetPr>
  <dimension ref="A1:T104"/>
  <sheetViews>
    <sheetView showGridLines="1" workbookViewId="0">
      <pane ySplit="4" topLeftCell="A5" activePane="bottomLeft" state="frozen"/>
      <selection pane="bottomLeft" activeCell="A1" sqref="A1"/>
    </sheetView>
  </sheetViews>
  <sheetFormatPr baseColWidth="8" defaultRowHeight="15"/>
  <cols>
    <col width="18" customWidth="1" min="1" max="1"/>
    <col width="14" customWidth="1" min="2" max="2"/>
    <col width="26" customWidth="1" min="3" max="3"/>
    <col width="27" customWidth="1" min="4" max="4"/>
    <col width="18" customWidth="1" min="5" max="5"/>
    <col width="31" customWidth="1" min="6" max="6"/>
    <col width="23" customWidth="1" min="7" max="7"/>
    <col width="15" customWidth="1" min="8" max="8"/>
    <col width="18" customWidth="1" min="9" max="9"/>
    <col width="20" customWidth="1" min="10" max="10"/>
    <col width="23" customWidth="1" min="11" max="11"/>
    <col width="16" customWidth="1" min="12" max="12"/>
    <col width="16" customWidth="1" min="13" max="13"/>
    <col width="22" customWidth="1" min="14" max="14"/>
    <col width="14" customWidth="1" min="15" max="15"/>
    <col width="15" customWidth="1" min="16" max="16"/>
    <col width="22" customWidth="1" min="17" max="17"/>
    <col width="19" customWidth="1" min="18" max="18"/>
    <col width="12" customWidth="1" min="19" max="19"/>
    <col width="28" customWidth="1" min="20" max="20"/>
  </cols>
  <sheetData>
    <row r="1">
      <c r="A1" s="1" t="inlineStr">
        <is>
          <t>Registre des frais de déplacement</t>
        </is>
      </c>
    </row>
    <row r="2">
      <c r="A2" s="21" t="inlineStr">
        <is>
          <t>Saisir une ligne par dépense ou déplacement. Les cellules jaunes sont à remplir. Les cellules grises sont calculées automatiquement.</t>
        </is>
      </c>
    </row>
    <row r="4">
      <c r="A4" s="14" t="inlineStr">
        <is>
          <t>No réclamation</t>
        </is>
      </c>
      <c r="B4" s="14" t="inlineStr">
        <is>
          <t>Date</t>
        </is>
      </c>
      <c r="C4" s="14" t="inlineStr">
        <is>
          <t>Employé</t>
        </is>
      </c>
      <c r="D4" s="14" t="inlineStr">
        <is>
          <t>Projet ou client</t>
        </is>
      </c>
      <c r="E4" s="14" t="inlineStr">
        <is>
          <t>Catégorie</t>
        </is>
      </c>
      <c r="F4" s="14" t="inlineStr">
        <is>
          <t>Description ou trajet</t>
        </is>
      </c>
      <c r="G4" s="14" t="inlineStr">
        <is>
          <t>Ville ou destination</t>
        </is>
      </c>
      <c r="H4" s="14" t="inlineStr">
        <is>
          <t>Distance (km)</t>
        </is>
      </c>
      <c r="I4" s="14" t="inlineStr">
        <is>
          <t>Taux km applicable</t>
        </is>
      </c>
      <c r="J4" s="14" t="inlineStr">
        <is>
          <t>Montant avant taxes</t>
        </is>
      </c>
      <c r="K4" s="14" t="inlineStr">
        <is>
          <t>Traitement taxes</t>
        </is>
      </c>
      <c r="L4" s="14" t="inlineStr">
        <is>
          <t>TPS estimée</t>
        </is>
      </c>
      <c r="M4" s="14" t="inlineStr">
        <is>
          <t>TVQ estimée</t>
        </is>
      </c>
      <c r="N4" s="14" t="inlineStr">
        <is>
          <t>Montant remboursable</t>
        </is>
      </c>
      <c r="O4" s="14" t="inlineStr">
        <is>
          <t>Reçu joint</t>
        </is>
      </c>
      <c r="P4" s="14" t="inlineStr">
        <is>
          <t>Statut</t>
        </is>
      </c>
      <c r="Q4" s="14" t="inlineStr">
        <is>
          <t>Approuvé par</t>
        </is>
      </c>
      <c r="R4" s="14" t="inlineStr">
        <is>
          <t>Date d’approbation</t>
        </is>
      </c>
      <c r="S4" s="14" t="inlineStr">
        <is>
          <t>Mois</t>
        </is>
      </c>
      <c r="T4" s="14" t="inlineStr">
        <is>
          <t>Contrôle</t>
        </is>
      </c>
    </row>
    <row r="5">
      <c r="A5" s="22" t="inlineStr">
        <is>
          <t>FD-2026-001</t>
        </is>
      </c>
      <c r="B5" s="33" t="n">
        <v>46028</v>
      </c>
      <c r="C5" s="22" t="inlineStr">
        <is>
          <t>Marie-Claude Tremblay</t>
        </is>
      </c>
      <c r="D5" s="22" t="inlineStr">
        <is>
          <t>Client Nordik inc.</t>
        </is>
      </c>
      <c r="E5" s="22" t="inlineStr">
        <is>
          <t>Kilométrage</t>
        </is>
      </c>
      <c r="F5" s="22" t="inlineStr">
        <is>
          <t>Bureau Montréal vers Laval</t>
        </is>
      </c>
      <c r="G5" s="22" t="inlineStr">
        <is>
          <t>Laval</t>
        </is>
      </c>
      <c r="H5" s="34" t="n">
        <v>42</v>
      </c>
      <c r="I5" s="25">
        <f>IF(A5="","",IF(E5="Kilométrage",IFERROR(IF(VLOOKUP(C5,'Employés'!$B$5:$E$104,4,FALSE)="",'Paramètres'!$B$7,VLOOKUP(C5,'Employés'!$B$5:$E$104,4,FALSE)),0),0))</f>
        <v/>
      </c>
      <c r="J5" s="26" t="n">
        <v>0</v>
      </c>
      <c r="K5" s="22" t="inlineStr">
        <is>
          <t>Non applicable</t>
        </is>
      </c>
      <c r="L5" s="25">
        <f>IF(A5="","",IF(E5="Kilométrage",0,IFERROR(J5*IF(OR(K5="Taxable TPS et TVQ",K5="TPS seulement"),'Paramètres'!$B$5,0),0)))</f>
        <v/>
      </c>
      <c r="M5" s="25">
        <f>IF(A5="","",IF(E5="Kilométrage",0,IFERROR(J5*IF(OR(K5="Taxable TPS et TVQ",K5="TVQ seulement"),'Paramètres'!$B$6,0),0)))</f>
        <v/>
      </c>
      <c r="N5" s="25">
        <f>IF(A5="","",IF(E5="Kilométrage",IFERROR(H5*I5,0),IFERROR(J5+L5+M5,0)))</f>
        <v/>
      </c>
      <c r="O5" s="22" t="inlineStr">
        <is>
          <t>Non</t>
        </is>
      </c>
      <c r="P5" s="22" t="inlineStr">
        <is>
          <t>Remboursé</t>
        </is>
      </c>
      <c r="Q5" s="22" t="inlineStr">
        <is>
          <t>Sophie Gagnon</t>
        </is>
      </c>
      <c r="R5" s="33" t="n">
        <v>46030</v>
      </c>
      <c r="S5" s="27">
        <f>IF(B5="","",YEAR(B5)&amp;"-"&amp;RIGHT("0"&amp;MONTH(B5),2))</f>
        <v/>
      </c>
      <c r="T5" s="27">
        <f>IF(A5="","",IF(AND(E5="Kilométrage",H5&lt;=0),"Vérifier la distance",IF(AND(E5&lt;&gt;"Kilométrage",J5&lt;=0),"Vérifier le montant",IF(AND(E5&lt;&gt;"Kilométrage",O5="Non"),"Reçu manquant",IF(AND(P5="Approuvé",Q5=""),"Approbateur requis",IF(AND(P5="Approuvé",R5=""),"Date d’approbation requise","OK"))))))</f>
        <v/>
      </c>
    </row>
    <row r="6">
      <c r="A6" s="22" t="inlineStr">
        <is>
          <t>FD-2026-002</t>
        </is>
      </c>
      <c r="B6" s="33" t="n">
        <v>46028</v>
      </c>
      <c r="C6" s="22" t="inlineStr">
        <is>
          <t>Marie-Claude Tremblay</t>
        </is>
      </c>
      <c r="D6" s="22" t="inlineStr">
        <is>
          <t>Client Nordik inc.</t>
        </is>
      </c>
      <c r="E6" s="22" t="inlineStr">
        <is>
          <t>Stationnement</t>
        </is>
      </c>
      <c r="F6" s="22" t="inlineStr">
        <is>
          <t>Stationnement client</t>
        </is>
      </c>
      <c r="G6" s="22" t="inlineStr">
        <is>
          <t>Laval</t>
        </is>
      </c>
      <c r="H6" s="34" t="n">
        <v>0</v>
      </c>
      <c r="I6" s="25">
        <f>IF(A6="","",IF(E6="Kilométrage",IFERROR(IF(VLOOKUP(C6,'Employés'!$B$5:$E$104,4,FALSE)="",'Paramètres'!$B$7,VLOOKUP(C6,'Employés'!$B$5:$E$104,4,FALSE)),0),0))</f>
        <v/>
      </c>
      <c r="J6" s="26" t="n">
        <v>18</v>
      </c>
      <c r="K6" s="22" t="inlineStr">
        <is>
          <t>Taxable TPS et TVQ</t>
        </is>
      </c>
      <c r="L6" s="25">
        <f>IF(A6="","",IF(E6="Kilométrage",0,IFERROR(J6*IF(OR(K6="Taxable TPS et TVQ",K6="TPS seulement"),'Paramètres'!$B$5,0),0)))</f>
        <v/>
      </c>
      <c r="M6" s="25">
        <f>IF(A6="","",IF(E6="Kilométrage",0,IFERROR(J6*IF(OR(K6="Taxable TPS et TVQ",K6="TVQ seulement"),'Paramètres'!$B$6,0),0)))</f>
        <v/>
      </c>
      <c r="N6" s="25">
        <f>IF(A6="","",IF(E6="Kilométrage",IFERROR(H6*I6,0),IFERROR(J6+L6+M6,0)))</f>
        <v/>
      </c>
      <c r="O6" s="22" t="inlineStr">
        <is>
          <t>Oui</t>
        </is>
      </c>
      <c r="P6" s="22" t="inlineStr">
        <is>
          <t>Remboursé</t>
        </is>
      </c>
      <c r="Q6" s="22" t="inlineStr">
        <is>
          <t>Sophie Gagnon</t>
        </is>
      </c>
      <c r="R6" s="33" t="n">
        <v>46030</v>
      </c>
      <c r="S6" s="27">
        <f>IF(B6="","",YEAR(B6)&amp;"-"&amp;RIGHT("0"&amp;MONTH(B6),2))</f>
        <v/>
      </c>
      <c r="T6" s="27">
        <f>IF(A6="","",IF(AND(E6="Kilométrage",H6&lt;=0),"Vérifier la distance",IF(AND(E6&lt;&gt;"Kilométrage",J6&lt;=0),"Vérifier le montant",IF(AND(E6&lt;&gt;"Kilométrage",O6="Non"),"Reçu manquant",IF(AND(P6="Approuvé",Q6=""),"Approbateur requis",IF(AND(P6="Approuvé",R6=""),"Date d’approbation requise","OK"))))))</f>
        <v/>
      </c>
    </row>
    <row r="7">
      <c r="A7" s="22" t="inlineStr">
        <is>
          <t>FD-2026-003</t>
        </is>
      </c>
      <c r="B7" s="33" t="n">
        <v>46036</v>
      </c>
      <c r="C7" s="22" t="inlineStr">
        <is>
          <t>Alexandre Roy</t>
        </is>
      </c>
      <c r="D7" s="22" t="inlineStr">
        <is>
          <t>Projet Horizon</t>
        </is>
      </c>
      <c r="E7" s="22" t="inlineStr">
        <is>
          <t>Kilométrage</t>
        </is>
      </c>
      <c r="F7" s="22" t="inlineStr">
        <is>
          <t>Québec vers Lévis</t>
        </is>
      </c>
      <c r="G7" s="22" t="inlineStr">
        <is>
          <t>Lévis</t>
        </is>
      </c>
      <c r="H7" s="34" t="n">
        <v>36.5</v>
      </c>
      <c r="I7" s="25">
        <f>IF(A7="","",IF(E7="Kilométrage",IFERROR(IF(VLOOKUP(C7,'Employés'!$B$5:$E$104,4,FALSE)="",'Paramètres'!$B$7,VLOOKUP(C7,'Employés'!$B$5:$E$104,4,FALSE)),0),0))</f>
        <v/>
      </c>
      <c r="J7" s="26" t="n">
        <v>0</v>
      </c>
      <c r="K7" s="22" t="inlineStr">
        <is>
          <t>Non applicable</t>
        </is>
      </c>
      <c r="L7" s="25">
        <f>IF(A7="","",IF(E7="Kilométrage",0,IFERROR(J7*IF(OR(K7="Taxable TPS et TVQ",K7="TPS seulement"),'Paramètres'!$B$5,0),0)))</f>
        <v/>
      </c>
      <c r="M7" s="25">
        <f>IF(A7="","",IF(E7="Kilométrage",0,IFERROR(J7*IF(OR(K7="Taxable TPS et TVQ",K7="TVQ seulement"),'Paramètres'!$B$6,0),0)))</f>
        <v/>
      </c>
      <c r="N7" s="25">
        <f>IF(A7="","",IF(E7="Kilométrage",IFERROR(H7*I7,0),IFERROR(J7+L7+M7,0)))</f>
        <v/>
      </c>
      <c r="O7" s="22" t="inlineStr">
        <is>
          <t>Non</t>
        </is>
      </c>
      <c r="P7" s="22" t="inlineStr">
        <is>
          <t>Approuvé</t>
        </is>
      </c>
      <c r="Q7" s="22" t="inlineStr">
        <is>
          <t>Sophie Gagnon</t>
        </is>
      </c>
      <c r="R7" s="33" t="n">
        <v>46037</v>
      </c>
      <c r="S7" s="27">
        <f>IF(B7="","",YEAR(B7)&amp;"-"&amp;RIGHT("0"&amp;MONTH(B7),2))</f>
        <v/>
      </c>
      <c r="T7" s="27">
        <f>IF(A7="","",IF(AND(E7="Kilométrage",H7&lt;=0),"Vérifier la distance",IF(AND(E7&lt;&gt;"Kilométrage",J7&lt;=0),"Vérifier le montant",IF(AND(E7&lt;&gt;"Kilométrage",O7="Non"),"Reçu manquant",IF(AND(P7="Approuvé",Q7=""),"Approbateur requis",IF(AND(P7="Approuvé",R7=""),"Date d’approbation requise","OK"))))))</f>
        <v/>
      </c>
    </row>
    <row r="8">
      <c r="A8" s="22" t="inlineStr">
        <is>
          <t>FD-2026-004</t>
        </is>
      </c>
      <c r="B8" s="33" t="n">
        <v>46036</v>
      </c>
      <c r="C8" s="22" t="inlineStr">
        <is>
          <t>Alexandre Roy</t>
        </is>
      </c>
      <c r="D8" s="22" t="inlineStr">
        <is>
          <t>Projet Horizon</t>
        </is>
      </c>
      <c r="E8" s="22" t="inlineStr">
        <is>
          <t>Péage</t>
        </is>
      </c>
      <c r="F8" s="22" t="inlineStr">
        <is>
          <t>Pont à péage</t>
        </is>
      </c>
      <c r="G8" s="22" t="inlineStr">
        <is>
          <t>Lévis</t>
        </is>
      </c>
      <c r="H8" s="34" t="n">
        <v>0</v>
      </c>
      <c r="I8" s="25">
        <f>IF(A8="","",IF(E8="Kilométrage",IFERROR(IF(VLOOKUP(C8,'Employés'!$B$5:$E$104,4,FALSE)="",'Paramètres'!$B$7,VLOOKUP(C8,'Employés'!$B$5:$E$104,4,FALSE)),0),0))</f>
        <v/>
      </c>
      <c r="J8" s="26" t="n">
        <v>5.75</v>
      </c>
      <c r="K8" s="22" t="inlineStr">
        <is>
          <t>Taxable TPS et TVQ</t>
        </is>
      </c>
      <c r="L8" s="25">
        <f>IF(A8="","",IF(E8="Kilométrage",0,IFERROR(J8*IF(OR(K8="Taxable TPS et TVQ",K8="TPS seulement"),'Paramètres'!$B$5,0),0)))</f>
        <v/>
      </c>
      <c r="M8" s="25">
        <f>IF(A8="","",IF(E8="Kilométrage",0,IFERROR(J8*IF(OR(K8="Taxable TPS et TVQ",K8="TVQ seulement"),'Paramètres'!$B$6,0),0)))</f>
        <v/>
      </c>
      <c r="N8" s="25">
        <f>IF(A8="","",IF(E8="Kilométrage",IFERROR(H8*I8,0),IFERROR(J8+L8+M8,0)))</f>
        <v/>
      </c>
      <c r="O8" s="22" t="inlineStr">
        <is>
          <t>Oui</t>
        </is>
      </c>
      <c r="P8" s="22" t="inlineStr">
        <is>
          <t>Approuvé</t>
        </is>
      </c>
      <c r="Q8" s="22" t="inlineStr">
        <is>
          <t>Sophie Gagnon</t>
        </is>
      </c>
      <c r="R8" s="33" t="n">
        <v>46037</v>
      </c>
      <c r="S8" s="27">
        <f>IF(B8="","",YEAR(B8)&amp;"-"&amp;RIGHT("0"&amp;MONTH(B8),2))</f>
        <v/>
      </c>
      <c r="T8" s="27">
        <f>IF(A8="","",IF(AND(E8="Kilométrage",H8&lt;=0),"Vérifier la distance",IF(AND(E8&lt;&gt;"Kilométrage",J8&lt;=0),"Vérifier le montant",IF(AND(E8&lt;&gt;"Kilométrage",O8="Non"),"Reçu manquant",IF(AND(P8="Approuvé",Q8=""),"Approbateur requis",IF(AND(P8="Approuvé",R8=""),"Date d’approbation requise","OK"))))))</f>
        <v/>
      </c>
    </row>
    <row r="9">
      <c r="A9" s="22" t="inlineStr">
        <is>
          <t>FD-2026-005</t>
        </is>
      </c>
      <c r="B9" s="33" t="n">
        <v>46056</v>
      </c>
      <c r="C9" s="22" t="inlineStr">
        <is>
          <t>Karine Bouchard</t>
        </is>
      </c>
      <c r="D9" s="22" t="inlineStr">
        <is>
          <t>Atelier Bâtiment Plus</t>
        </is>
      </c>
      <c r="E9" s="22" t="inlineStr">
        <is>
          <t>Kilométrage</t>
        </is>
      </c>
      <c r="F9" s="22" t="inlineStr">
        <is>
          <t>Sherbrooke vers Magog</t>
        </is>
      </c>
      <c r="G9" s="22" t="inlineStr">
        <is>
          <t>Magog</t>
        </is>
      </c>
      <c r="H9" s="34" t="n">
        <v>64</v>
      </c>
      <c r="I9" s="25">
        <f>IF(A9="","",IF(E9="Kilométrage",IFERROR(IF(VLOOKUP(C9,'Employés'!$B$5:$E$104,4,FALSE)="",'Paramètres'!$B$7,VLOOKUP(C9,'Employés'!$B$5:$E$104,4,FALSE)),0),0))</f>
        <v/>
      </c>
      <c r="J9" s="26" t="n">
        <v>0</v>
      </c>
      <c r="K9" s="22" t="inlineStr">
        <is>
          <t>Non applicable</t>
        </is>
      </c>
      <c r="L9" s="25">
        <f>IF(A9="","",IF(E9="Kilométrage",0,IFERROR(J9*IF(OR(K9="Taxable TPS et TVQ",K9="TPS seulement"),'Paramètres'!$B$5,0),0)))</f>
        <v/>
      </c>
      <c r="M9" s="25">
        <f>IF(A9="","",IF(E9="Kilométrage",0,IFERROR(J9*IF(OR(K9="Taxable TPS et TVQ",K9="TVQ seulement"),'Paramètres'!$B$6,0),0)))</f>
        <v/>
      </c>
      <c r="N9" s="25">
        <f>IF(A9="","",IF(E9="Kilométrage",IFERROR(H9*I9,0),IFERROR(J9+L9+M9,0)))</f>
        <v/>
      </c>
      <c r="O9" s="22" t="inlineStr">
        <is>
          <t>Non</t>
        </is>
      </c>
      <c r="P9" s="22" t="inlineStr">
        <is>
          <t>Soumis</t>
        </is>
      </c>
      <c r="Q9" s="22" t="inlineStr"/>
      <c r="R9" s="33" t="n"/>
      <c r="S9" s="27">
        <f>IF(B9="","",YEAR(B9)&amp;"-"&amp;RIGHT("0"&amp;MONTH(B9),2))</f>
        <v/>
      </c>
      <c r="T9" s="27">
        <f>IF(A9="","",IF(AND(E9="Kilométrage",H9&lt;=0),"Vérifier la distance",IF(AND(E9&lt;&gt;"Kilométrage",J9&lt;=0),"Vérifier le montant",IF(AND(E9&lt;&gt;"Kilométrage",O9="Non"),"Reçu manquant",IF(AND(P9="Approuvé",Q9=""),"Approbateur requis",IF(AND(P9="Approuvé",R9=""),"Date d’approbation requise","OK"))))))</f>
        <v/>
      </c>
    </row>
    <row r="10">
      <c r="A10" s="22" t="inlineStr">
        <is>
          <t>FD-2026-006</t>
        </is>
      </c>
      <c r="B10" s="33" t="n">
        <v>46056</v>
      </c>
      <c r="C10" s="22" t="inlineStr">
        <is>
          <t>Karine Bouchard</t>
        </is>
      </c>
      <c r="D10" s="22" t="inlineStr">
        <is>
          <t>Atelier Bâtiment Plus</t>
        </is>
      </c>
      <c r="E10" s="22" t="inlineStr">
        <is>
          <t>Repas</t>
        </is>
      </c>
      <c r="F10" s="22" t="inlineStr">
        <is>
          <t>Repas avec cliente</t>
        </is>
      </c>
      <c r="G10" s="22" t="inlineStr">
        <is>
          <t>Magog</t>
        </is>
      </c>
      <c r="H10" s="34" t="n">
        <v>0</v>
      </c>
      <c r="I10" s="25">
        <f>IF(A10="","",IF(E10="Kilométrage",IFERROR(IF(VLOOKUP(C10,'Employés'!$B$5:$E$104,4,FALSE)="",'Paramètres'!$B$7,VLOOKUP(C10,'Employés'!$B$5:$E$104,4,FALSE)),0),0))</f>
        <v/>
      </c>
      <c r="J10" s="26" t="n">
        <v>26.5</v>
      </c>
      <c r="K10" s="22" t="inlineStr">
        <is>
          <t>Taxable TPS et TVQ</t>
        </is>
      </c>
      <c r="L10" s="25">
        <f>IF(A10="","",IF(E10="Kilométrage",0,IFERROR(J10*IF(OR(K10="Taxable TPS et TVQ",K10="TPS seulement"),'Paramètres'!$B$5,0),0)))</f>
        <v/>
      </c>
      <c r="M10" s="25">
        <f>IF(A10="","",IF(E10="Kilométrage",0,IFERROR(J10*IF(OR(K10="Taxable TPS et TVQ",K10="TVQ seulement"),'Paramètres'!$B$6,0),0)))</f>
        <v/>
      </c>
      <c r="N10" s="25">
        <f>IF(A10="","",IF(E10="Kilométrage",IFERROR(H10*I10,0),IFERROR(J10+L10+M10,0)))</f>
        <v/>
      </c>
      <c r="O10" s="22" t="inlineStr">
        <is>
          <t>Oui</t>
        </is>
      </c>
      <c r="P10" s="22" t="inlineStr">
        <is>
          <t>Soumis</t>
        </is>
      </c>
      <c r="Q10" s="22" t="inlineStr"/>
      <c r="R10" s="33" t="n"/>
      <c r="S10" s="27">
        <f>IF(B10="","",YEAR(B10)&amp;"-"&amp;RIGHT("0"&amp;MONTH(B10),2))</f>
        <v/>
      </c>
      <c r="T10" s="27">
        <f>IF(A10="","",IF(AND(E10="Kilométrage",H10&lt;=0),"Vérifier la distance",IF(AND(E10&lt;&gt;"Kilométrage",J10&lt;=0),"Vérifier le montant",IF(AND(E10&lt;&gt;"Kilométrage",O10="Non"),"Reçu manquant",IF(AND(P10="Approuvé",Q10=""),"Approbateur requis",IF(AND(P10="Approuvé",R10=""),"Date d’approbation requise","OK"))))))</f>
        <v/>
      </c>
    </row>
    <row r="11">
      <c r="A11" s="22" t="inlineStr">
        <is>
          <t>FD-2026-007</t>
        </is>
      </c>
      <c r="B11" s="33" t="n">
        <v>46071</v>
      </c>
      <c r="C11" s="22" t="inlineStr">
        <is>
          <t>Jean-François Côté</t>
        </is>
      </c>
      <c r="D11" s="22" t="inlineStr">
        <is>
          <t>Client Nordik inc.</t>
        </is>
      </c>
      <c r="E11" s="22" t="inlineStr">
        <is>
          <t>Hébergement</t>
        </is>
      </c>
      <c r="F11" s="22" t="inlineStr">
        <is>
          <t>Hôtel pour rencontre régionale</t>
        </is>
      </c>
      <c r="G11" s="22" t="inlineStr">
        <is>
          <t>Saguenay</t>
        </is>
      </c>
      <c r="H11" s="34" t="n">
        <v>0</v>
      </c>
      <c r="I11" s="25">
        <f>IF(A11="","",IF(E11="Kilométrage",IFERROR(IF(VLOOKUP(C11,'Employés'!$B$5:$E$104,4,FALSE)="",'Paramètres'!$B$7,VLOOKUP(C11,'Employés'!$B$5:$E$104,4,FALSE)),0),0))</f>
        <v/>
      </c>
      <c r="J11" s="26" t="n">
        <v>148</v>
      </c>
      <c r="K11" s="22" t="inlineStr">
        <is>
          <t>Taxable TPS et TVQ</t>
        </is>
      </c>
      <c r="L11" s="25">
        <f>IF(A11="","",IF(E11="Kilométrage",0,IFERROR(J11*IF(OR(K11="Taxable TPS et TVQ",K11="TPS seulement"),'Paramètres'!$B$5,0),0)))</f>
        <v/>
      </c>
      <c r="M11" s="25">
        <f>IF(A11="","",IF(E11="Kilométrage",0,IFERROR(J11*IF(OR(K11="Taxable TPS et TVQ",K11="TVQ seulement"),'Paramètres'!$B$6,0),0)))</f>
        <v/>
      </c>
      <c r="N11" s="25">
        <f>IF(A11="","",IF(E11="Kilométrage",IFERROR(H11*I11,0),IFERROR(J11+L11+M11,0)))</f>
        <v/>
      </c>
      <c r="O11" s="22" t="inlineStr">
        <is>
          <t>Oui</t>
        </is>
      </c>
      <c r="P11" s="22" t="inlineStr">
        <is>
          <t>Approuvé</t>
        </is>
      </c>
      <c r="Q11" s="22" t="inlineStr">
        <is>
          <t>Sophie Gagnon</t>
        </is>
      </c>
      <c r="R11" s="33" t="n">
        <v>46072</v>
      </c>
      <c r="S11" s="27">
        <f>IF(B11="","",YEAR(B11)&amp;"-"&amp;RIGHT("0"&amp;MONTH(B11),2))</f>
        <v/>
      </c>
      <c r="T11" s="27">
        <f>IF(A11="","",IF(AND(E11="Kilométrage",H11&lt;=0),"Vérifier la distance",IF(AND(E11&lt;&gt;"Kilométrage",J11&lt;=0),"Vérifier le montant",IF(AND(E11&lt;&gt;"Kilométrage",O11="Non"),"Reçu manquant",IF(AND(P11="Approuvé",Q11=""),"Approbateur requis",IF(AND(P11="Approuvé",R11=""),"Date d’approbation requise","OK"))))))</f>
        <v/>
      </c>
    </row>
    <row r="12">
      <c r="A12" s="22" t="inlineStr">
        <is>
          <t>FD-2026-008</t>
        </is>
      </c>
      <c r="B12" s="33" t="n">
        <v>46072</v>
      </c>
      <c r="C12" s="22" t="inlineStr">
        <is>
          <t>Jean-François Côté</t>
        </is>
      </c>
      <c r="D12" s="22" t="inlineStr">
        <is>
          <t>Client Nordik inc.</t>
        </is>
      </c>
      <c r="E12" s="22" t="inlineStr">
        <is>
          <t>Stationnement</t>
        </is>
      </c>
      <c r="F12" s="22" t="inlineStr">
        <is>
          <t>Stationnement hôtel</t>
        </is>
      </c>
      <c r="G12" s="22" t="inlineStr">
        <is>
          <t>Saguenay</t>
        </is>
      </c>
      <c r="H12" s="34" t="n">
        <v>0</v>
      </c>
      <c r="I12" s="25">
        <f>IF(A12="","",IF(E12="Kilométrage",IFERROR(IF(VLOOKUP(C12,'Employés'!$B$5:$E$104,4,FALSE)="",'Paramètres'!$B$7,VLOOKUP(C12,'Employés'!$B$5:$E$104,4,FALSE)),0),0))</f>
        <v/>
      </c>
      <c r="J12" s="26" t="n">
        <v>14</v>
      </c>
      <c r="K12" s="22" t="inlineStr">
        <is>
          <t>Taxable TPS et TVQ</t>
        </is>
      </c>
      <c r="L12" s="25">
        <f>IF(A12="","",IF(E12="Kilométrage",0,IFERROR(J12*IF(OR(K12="Taxable TPS et TVQ",K12="TPS seulement"),'Paramètres'!$B$5,0),0)))</f>
        <v/>
      </c>
      <c r="M12" s="25">
        <f>IF(A12="","",IF(E12="Kilométrage",0,IFERROR(J12*IF(OR(K12="Taxable TPS et TVQ",K12="TVQ seulement"),'Paramètres'!$B$6,0),0)))</f>
        <v/>
      </c>
      <c r="N12" s="25">
        <f>IF(A12="","",IF(E12="Kilométrage",IFERROR(H12*I12,0),IFERROR(J12+L12+M12,0)))</f>
        <v/>
      </c>
      <c r="O12" s="22" t="inlineStr">
        <is>
          <t>Non</t>
        </is>
      </c>
      <c r="P12" s="22" t="inlineStr">
        <is>
          <t>Approuvé</t>
        </is>
      </c>
      <c r="Q12" s="22" t="inlineStr">
        <is>
          <t>Sophie Gagnon</t>
        </is>
      </c>
      <c r="R12" s="33" t="n">
        <v>46072</v>
      </c>
      <c r="S12" s="27">
        <f>IF(B12="","",YEAR(B12)&amp;"-"&amp;RIGHT("0"&amp;MONTH(B12),2))</f>
        <v/>
      </c>
      <c r="T12" s="27">
        <f>IF(A12="","",IF(AND(E12="Kilométrage",H12&lt;=0),"Vérifier la distance",IF(AND(E12&lt;&gt;"Kilométrage",J12&lt;=0),"Vérifier le montant",IF(AND(E12&lt;&gt;"Kilométrage",O12="Non"),"Reçu manquant",IF(AND(P12="Approuvé",Q12=""),"Approbateur requis",IF(AND(P12="Approuvé",R12=""),"Date d’approbation requise","OK"))))))</f>
        <v/>
      </c>
    </row>
    <row r="13">
      <c r="A13" s="22" t="inlineStr">
        <is>
          <t>FD-2026-009</t>
        </is>
      </c>
      <c r="B13" s="33" t="n">
        <v>46085</v>
      </c>
      <c r="C13" s="22" t="inlineStr">
        <is>
          <t>Marie-Claude Tremblay</t>
        </is>
      </c>
      <c r="D13" s="22" t="inlineStr">
        <is>
          <t>Projet Horizon</t>
        </is>
      </c>
      <c r="E13" s="22" t="inlineStr">
        <is>
          <t>Kilométrage</t>
        </is>
      </c>
      <c r="F13" s="22" t="inlineStr">
        <is>
          <t>Montréal vers Trois-Rivières</t>
        </is>
      </c>
      <c r="G13" s="22" t="inlineStr">
        <is>
          <t>Trois-Rivières</t>
        </is>
      </c>
      <c r="H13" s="34" t="n">
        <v>278</v>
      </c>
      <c r="I13" s="25">
        <f>IF(A13="","",IF(E13="Kilométrage",IFERROR(IF(VLOOKUP(C13,'Employés'!$B$5:$E$104,4,FALSE)="",'Paramètres'!$B$7,VLOOKUP(C13,'Employés'!$B$5:$E$104,4,FALSE)),0),0))</f>
        <v/>
      </c>
      <c r="J13" s="26" t="n">
        <v>0</v>
      </c>
      <c r="K13" s="22" t="inlineStr">
        <is>
          <t>Non applicable</t>
        </is>
      </c>
      <c r="L13" s="25">
        <f>IF(A13="","",IF(E13="Kilométrage",0,IFERROR(J13*IF(OR(K13="Taxable TPS et TVQ",K13="TPS seulement"),'Paramètres'!$B$5,0),0)))</f>
        <v/>
      </c>
      <c r="M13" s="25">
        <f>IF(A13="","",IF(E13="Kilométrage",0,IFERROR(J13*IF(OR(K13="Taxable TPS et TVQ",K13="TVQ seulement"),'Paramètres'!$B$6,0),0)))</f>
        <v/>
      </c>
      <c r="N13" s="25">
        <f>IF(A13="","",IF(E13="Kilométrage",IFERROR(H13*I13,0),IFERROR(J13+L13+M13,0)))</f>
        <v/>
      </c>
      <c r="O13" s="22" t="inlineStr">
        <is>
          <t>Non</t>
        </is>
      </c>
      <c r="P13" s="22" t="inlineStr">
        <is>
          <t>Refusé</t>
        </is>
      </c>
      <c r="Q13" s="22" t="inlineStr">
        <is>
          <t>Sophie Gagnon</t>
        </is>
      </c>
      <c r="R13" s="33" t="n">
        <v>46086</v>
      </c>
      <c r="S13" s="27">
        <f>IF(B13="","",YEAR(B13)&amp;"-"&amp;RIGHT("0"&amp;MONTH(B13),2))</f>
        <v/>
      </c>
      <c r="T13" s="27">
        <f>IF(A13="","",IF(AND(E13="Kilométrage",H13&lt;=0),"Vérifier la distance",IF(AND(E13&lt;&gt;"Kilométrage",J13&lt;=0),"Vérifier le montant",IF(AND(E13&lt;&gt;"Kilométrage",O13="Non"),"Reçu manquant",IF(AND(P13="Approuvé",Q13=""),"Approbateur requis",IF(AND(P13="Approuvé",R13=""),"Date d’approbation requise","OK"))))))</f>
        <v/>
      </c>
    </row>
    <row r="14">
      <c r="A14" s="22" t="inlineStr">
        <is>
          <t>FD-2026-010</t>
        </is>
      </c>
      <c r="B14" s="33" t="n">
        <v>46092</v>
      </c>
      <c r="C14" s="22" t="inlineStr">
        <is>
          <t>Alexandre Roy</t>
        </is>
      </c>
      <c r="D14" s="22" t="inlineStr">
        <is>
          <t>Administration interne</t>
        </is>
      </c>
      <c r="E14" s="22" t="inlineStr">
        <is>
          <t>Autre</t>
        </is>
      </c>
      <c r="F14" s="22" t="inlineStr">
        <is>
          <t>Frais de traversier</t>
        </is>
      </c>
      <c r="G14" s="22" t="inlineStr">
        <is>
          <t>Québec</t>
        </is>
      </c>
      <c r="H14" s="34" t="n">
        <v>0</v>
      </c>
      <c r="I14" s="25">
        <f>IF(A14="","",IF(E14="Kilométrage",IFERROR(IF(VLOOKUP(C14,'Employés'!$B$5:$E$104,4,FALSE)="",'Paramètres'!$B$7,VLOOKUP(C14,'Employés'!$B$5:$E$104,4,FALSE)),0),0))</f>
        <v/>
      </c>
      <c r="J14" s="26" t="n">
        <v>12.25</v>
      </c>
      <c r="K14" s="22" t="inlineStr">
        <is>
          <t>Taxable TPS et TVQ</t>
        </is>
      </c>
      <c r="L14" s="25">
        <f>IF(A14="","",IF(E14="Kilométrage",0,IFERROR(J14*IF(OR(K14="Taxable TPS et TVQ",K14="TPS seulement"),'Paramètres'!$B$5,0),0)))</f>
        <v/>
      </c>
      <c r="M14" s="25">
        <f>IF(A14="","",IF(E14="Kilométrage",0,IFERROR(J14*IF(OR(K14="Taxable TPS et TVQ",K14="TVQ seulement"),'Paramètres'!$B$6,0),0)))</f>
        <v/>
      </c>
      <c r="N14" s="25">
        <f>IF(A14="","",IF(E14="Kilométrage",IFERROR(H14*I14,0),IFERROR(J14+L14+M14,0)))</f>
        <v/>
      </c>
      <c r="O14" s="22" t="inlineStr">
        <is>
          <t>Oui</t>
        </is>
      </c>
      <c r="P14" s="22" t="inlineStr">
        <is>
          <t>Brouillon</t>
        </is>
      </c>
      <c r="Q14" s="22" t="inlineStr"/>
      <c r="R14" s="33" t="n"/>
      <c r="S14" s="27">
        <f>IF(B14="","",YEAR(B14)&amp;"-"&amp;RIGHT("0"&amp;MONTH(B14),2))</f>
        <v/>
      </c>
      <c r="T14" s="27">
        <f>IF(A14="","",IF(AND(E14="Kilométrage",H14&lt;=0),"Vérifier la distance",IF(AND(E14&lt;&gt;"Kilométrage",J14&lt;=0),"Vérifier le montant",IF(AND(E14&lt;&gt;"Kilométrage",O14="Non"),"Reçu manquant",IF(AND(P14="Approuvé",Q14=""),"Approbateur requis",IF(AND(P14="Approuvé",R14=""),"Date d’approbation requise","OK"))))))</f>
        <v/>
      </c>
    </row>
    <row r="15">
      <c r="A15" s="22" t="n"/>
      <c r="B15" s="33" t="n"/>
      <c r="C15" s="22" t="n"/>
      <c r="D15" s="22" t="n"/>
      <c r="E15" s="22" t="n"/>
      <c r="F15" s="22" t="n"/>
      <c r="G15" s="22" t="n"/>
      <c r="H15" s="34" t="n"/>
      <c r="I15" s="25">
        <f>IF(A15="","",IF(E15="Kilométrage",IFERROR(IF(VLOOKUP(C15,'Employés'!$B$5:$E$104,4,FALSE)="",'Paramètres'!$B$7,VLOOKUP(C15,'Employés'!$B$5:$E$104,4,FALSE)),0),0))</f>
        <v/>
      </c>
      <c r="J15" s="26" t="n"/>
      <c r="K15" s="22" t="n"/>
      <c r="L15" s="25">
        <f>IF(A15="","",IF(E15="Kilométrage",0,IFERROR(J15*IF(OR(K15="Taxable TPS et TVQ",K15="TPS seulement"),'Paramètres'!$B$5,0),0)))</f>
        <v/>
      </c>
      <c r="M15" s="25">
        <f>IF(A15="","",IF(E15="Kilométrage",0,IFERROR(J15*IF(OR(K15="Taxable TPS et TVQ",K15="TVQ seulement"),'Paramètres'!$B$6,0),0)))</f>
        <v/>
      </c>
      <c r="N15" s="25">
        <f>IF(A15="","",IF(E15="Kilométrage",IFERROR(H15*I15,0),IFERROR(J15+L15+M15,0)))</f>
        <v/>
      </c>
      <c r="O15" s="22" t="n"/>
      <c r="P15" s="22" t="n"/>
      <c r="Q15" s="22" t="n"/>
      <c r="R15" s="33" t="n"/>
      <c r="S15" s="27">
        <f>IF(B15="","",YEAR(B15)&amp;"-"&amp;RIGHT("0"&amp;MONTH(B15),2))</f>
        <v/>
      </c>
      <c r="T15" s="27">
        <f>IF(A15="","",IF(AND(E15="Kilométrage",H15&lt;=0),"Vérifier la distance",IF(AND(E15&lt;&gt;"Kilométrage",J15&lt;=0),"Vérifier le montant",IF(AND(E15&lt;&gt;"Kilométrage",O15="Non"),"Reçu manquant",IF(AND(P15="Approuvé",Q15=""),"Approbateur requis",IF(AND(P15="Approuvé",R15=""),"Date d’approbation requise","OK"))))))</f>
        <v/>
      </c>
    </row>
    <row r="16">
      <c r="A16" s="22" t="n"/>
      <c r="B16" s="33" t="n"/>
      <c r="C16" s="22" t="n"/>
      <c r="D16" s="22" t="n"/>
      <c r="E16" s="22" t="n"/>
      <c r="F16" s="22" t="n"/>
      <c r="G16" s="22" t="n"/>
      <c r="H16" s="34" t="n"/>
      <c r="I16" s="25">
        <f>IF(A16="","",IF(E16="Kilométrage",IFERROR(IF(VLOOKUP(C16,'Employés'!$B$5:$E$104,4,FALSE)="",'Paramètres'!$B$7,VLOOKUP(C16,'Employés'!$B$5:$E$104,4,FALSE)),0),0))</f>
        <v/>
      </c>
      <c r="J16" s="26" t="n"/>
      <c r="K16" s="22" t="n"/>
      <c r="L16" s="25">
        <f>IF(A16="","",IF(E16="Kilométrage",0,IFERROR(J16*IF(OR(K16="Taxable TPS et TVQ",K16="TPS seulement"),'Paramètres'!$B$5,0),0)))</f>
        <v/>
      </c>
      <c r="M16" s="25">
        <f>IF(A16="","",IF(E16="Kilométrage",0,IFERROR(J16*IF(OR(K16="Taxable TPS et TVQ",K16="TVQ seulement"),'Paramètres'!$B$6,0),0)))</f>
        <v/>
      </c>
      <c r="N16" s="25">
        <f>IF(A16="","",IF(E16="Kilométrage",IFERROR(H16*I16,0),IFERROR(J16+L16+M16,0)))</f>
        <v/>
      </c>
      <c r="O16" s="22" t="n"/>
      <c r="P16" s="22" t="n"/>
      <c r="Q16" s="22" t="n"/>
      <c r="R16" s="33" t="n"/>
      <c r="S16" s="27">
        <f>IF(B16="","",YEAR(B16)&amp;"-"&amp;RIGHT("0"&amp;MONTH(B16),2))</f>
        <v/>
      </c>
      <c r="T16" s="27">
        <f>IF(A16="","",IF(AND(E16="Kilométrage",H16&lt;=0),"Vérifier la distance",IF(AND(E16&lt;&gt;"Kilométrage",J16&lt;=0),"Vérifier le montant",IF(AND(E16&lt;&gt;"Kilométrage",O16="Non"),"Reçu manquant",IF(AND(P16="Approuvé",Q16=""),"Approbateur requis",IF(AND(P16="Approuvé",R16=""),"Date d’approbation requise","OK"))))))</f>
        <v/>
      </c>
    </row>
    <row r="17">
      <c r="A17" s="22" t="n"/>
      <c r="B17" s="33" t="n"/>
      <c r="C17" s="22" t="n"/>
      <c r="D17" s="22" t="n"/>
      <c r="E17" s="22" t="n"/>
      <c r="F17" s="22" t="n"/>
      <c r="G17" s="22" t="n"/>
      <c r="H17" s="34" t="n"/>
      <c r="I17" s="25">
        <f>IF(A17="","",IF(E17="Kilométrage",IFERROR(IF(VLOOKUP(C17,'Employés'!$B$5:$E$104,4,FALSE)="",'Paramètres'!$B$7,VLOOKUP(C17,'Employés'!$B$5:$E$104,4,FALSE)),0),0))</f>
        <v/>
      </c>
      <c r="J17" s="26" t="n"/>
      <c r="K17" s="22" t="n"/>
      <c r="L17" s="25">
        <f>IF(A17="","",IF(E17="Kilométrage",0,IFERROR(J17*IF(OR(K17="Taxable TPS et TVQ",K17="TPS seulement"),'Paramètres'!$B$5,0),0)))</f>
        <v/>
      </c>
      <c r="M17" s="25">
        <f>IF(A17="","",IF(E17="Kilométrage",0,IFERROR(J17*IF(OR(K17="Taxable TPS et TVQ",K17="TVQ seulement"),'Paramètres'!$B$6,0),0)))</f>
        <v/>
      </c>
      <c r="N17" s="25">
        <f>IF(A17="","",IF(E17="Kilométrage",IFERROR(H17*I17,0),IFERROR(J17+L17+M17,0)))</f>
        <v/>
      </c>
      <c r="O17" s="22" t="n"/>
      <c r="P17" s="22" t="n"/>
      <c r="Q17" s="22" t="n"/>
      <c r="R17" s="33" t="n"/>
      <c r="S17" s="27">
        <f>IF(B17="","",YEAR(B17)&amp;"-"&amp;RIGHT("0"&amp;MONTH(B17),2))</f>
        <v/>
      </c>
      <c r="T17" s="27">
        <f>IF(A17="","",IF(AND(E17="Kilométrage",H17&lt;=0),"Vérifier la distance",IF(AND(E17&lt;&gt;"Kilométrage",J17&lt;=0),"Vérifier le montant",IF(AND(E17&lt;&gt;"Kilométrage",O17="Non"),"Reçu manquant",IF(AND(P17="Approuvé",Q17=""),"Approbateur requis",IF(AND(P17="Approuvé",R17=""),"Date d’approbation requise","OK"))))))</f>
        <v/>
      </c>
    </row>
    <row r="18">
      <c r="A18" s="22" t="n"/>
      <c r="B18" s="33" t="n"/>
      <c r="C18" s="22" t="n"/>
      <c r="D18" s="22" t="n"/>
      <c r="E18" s="22" t="n"/>
      <c r="F18" s="22" t="n"/>
      <c r="G18" s="22" t="n"/>
      <c r="H18" s="34" t="n"/>
      <c r="I18" s="25">
        <f>IF(A18="","",IF(E18="Kilométrage",IFERROR(IF(VLOOKUP(C18,'Employés'!$B$5:$E$104,4,FALSE)="",'Paramètres'!$B$7,VLOOKUP(C18,'Employés'!$B$5:$E$104,4,FALSE)),0),0))</f>
        <v/>
      </c>
      <c r="J18" s="26" t="n"/>
      <c r="K18" s="22" t="n"/>
      <c r="L18" s="25">
        <f>IF(A18="","",IF(E18="Kilométrage",0,IFERROR(J18*IF(OR(K18="Taxable TPS et TVQ",K18="TPS seulement"),'Paramètres'!$B$5,0),0)))</f>
        <v/>
      </c>
      <c r="M18" s="25">
        <f>IF(A18="","",IF(E18="Kilométrage",0,IFERROR(J18*IF(OR(K18="Taxable TPS et TVQ",K18="TVQ seulement"),'Paramètres'!$B$6,0),0)))</f>
        <v/>
      </c>
      <c r="N18" s="25">
        <f>IF(A18="","",IF(E18="Kilométrage",IFERROR(H18*I18,0),IFERROR(J18+L18+M18,0)))</f>
        <v/>
      </c>
      <c r="O18" s="22" t="n"/>
      <c r="P18" s="22" t="n"/>
      <c r="Q18" s="22" t="n"/>
      <c r="R18" s="33" t="n"/>
      <c r="S18" s="27">
        <f>IF(B18="","",YEAR(B18)&amp;"-"&amp;RIGHT("0"&amp;MONTH(B18),2))</f>
        <v/>
      </c>
      <c r="T18" s="27">
        <f>IF(A18="","",IF(AND(E18="Kilométrage",H18&lt;=0),"Vérifier la distance",IF(AND(E18&lt;&gt;"Kilométrage",J18&lt;=0),"Vérifier le montant",IF(AND(E18&lt;&gt;"Kilométrage",O18="Non"),"Reçu manquant",IF(AND(P18="Approuvé",Q18=""),"Approbateur requis",IF(AND(P18="Approuvé",R18=""),"Date d’approbation requise","OK"))))))</f>
        <v/>
      </c>
    </row>
    <row r="19">
      <c r="A19" s="22" t="n"/>
      <c r="B19" s="33" t="n"/>
      <c r="C19" s="22" t="n"/>
      <c r="D19" s="22" t="n"/>
      <c r="E19" s="22" t="n"/>
      <c r="F19" s="22" t="n"/>
      <c r="G19" s="22" t="n"/>
      <c r="H19" s="34" t="n"/>
      <c r="I19" s="25">
        <f>IF(A19="","",IF(E19="Kilométrage",IFERROR(IF(VLOOKUP(C19,'Employés'!$B$5:$E$104,4,FALSE)="",'Paramètres'!$B$7,VLOOKUP(C19,'Employés'!$B$5:$E$104,4,FALSE)),0),0))</f>
        <v/>
      </c>
      <c r="J19" s="26" t="n"/>
      <c r="K19" s="22" t="n"/>
      <c r="L19" s="25">
        <f>IF(A19="","",IF(E19="Kilométrage",0,IFERROR(J19*IF(OR(K19="Taxable TPS et TVQ",K19="TPS seulement"),'Paramètres'!$B$5,0),0)))</f>
        <v/>
      </c>
      <c r="M19" s="25">
        <f>IF(A19="","",IF(E19="Kilométrage",0,IFERROR(J19*IF(OR(K19="Taxable TPS et TVQ",K19="TVQ seulement"),'Paramètres'!$B$6,0),0)))</f>
        <v/>
      </c>
      <c r="N19" s="25">
        <f>IF(A19="","",IF(E19="Kilométrage",IFERROR(H19*I19,0),IFERROR(J19+L19+M19,0)))</f>
        <v/>
      </c>
      <c r="O19" s="22" t="n"/>
      <c r="P19" s="22" t="n"/>
      <c r="Q19" s="22" t="n"/>
      <c r="R19" s="33" t="n"/>
      <c r="S19" s="27">
        <f>IF(B19="","",YEAR(B19)&amp;"-"&amp;RIGHT("0"&amp;MONTH(B19),2))</f>
        <v/>
      </c>
      <c r="T19" s="27">
        <f>IF(A19="","",IF(AND(E19="Kilométrage",H19&lt;=0),"Vérifier la distance",IF(AND(E19&lt;&gt;"Kilométrage",J19&lt;=0),"Vérifier le montant",IF(AND(E19&lt;&gt;"Kilométrage",O19="Non"),"Reçu manquant",IF(AND(P19="Approuvé",Q19=""),"Approbateur requis",IF(AND(P19="Approuvé",R19=""),"Date d’approbation requise","OK"))))))</f>
        <v/>
      </c>
    </row>
    <row r="20">
      <c r="A20" s="22" t="n"/>
      <c r="B20" s="33" t="n"/>
      <c r="C20" s="22" t="n"/>
      <c r="D20" s="22" t="n"/>
      <c r="E20" s="22" t="n"/>
      <c r="F20" s="22" t="n"/>
      <c r="G20" s="22" t="n"/>
      <c r="H20" s="34" t="n"/>
      <c r="I20" s="25">
        <f>IF(A20="","",IF(E20="Kilométrage",IFERROR(IF(VLOOKUP(C20,'Employés'!$B$5:$E$104,4,FALSE)="",'Paramètres'!$B$7,VLOOKUP(C20,'Employés'!$B$5:$E$104,4,FALSE)),0),0))</f>
        <v/>
      </c>
      <c r="J20" s="26" t="n"/>
      <c r="K20" s="22" t="n"/>
      <c r="L20" s="25">
        <f>IF(A20="","",IF(E20="Kilométrage",0,IFERROR(J20*IF(OR(K20="Taxable TPS et TVQ",K20="TPS seulement"),'Paramètres'!$B$5,0),0)))</f>
        <v/>
      </c>
      <c r="M20" s="25">
        <f>IF(A20="","",IF(E20="Kilométrage",0,IFERROR(J20*IF(OR(K20="Taxable TPS et TVQ",K20="TVQ seulement"),'Paramètres'!$B$6,0),0)))</f>
        <v/>
      </c>
      <c r="N20" s="25">
        <f>IF(A20="","",IF(E20="Kilométrage",IFERROR(H20*I20,0),IFERROR(J20+L20+M20,0)))</f>
        <v/>
      </c>
      <c r="O20" s="22" t="n"/>
      <c r="P20" s="22" t="n"/>
      <c r="Q20" s="22" t="n"/>
      <c r="R20" s="33" t="n"/>
      <c r="S20" s="27">
        <f>IF(B20="","",YEAR(B20)&amp;"-"&amp;RIGHT("0"&amp;MONTH(B20),2))</f>
        <v/>
      </c>
      <c r="T20" s="27">
        <f>IF(A20="","",IF(AND(E20="Kilométrage",H20&lt;=0),"Vérifier la distance",IF(AND(E20&lt;&gt;"Kilométrage",J20&lt;=0),"Vérifier le montant",IF(AND(E20&lt;&gt;"Kilométrage",O20="Non"),"Reçu manquant",IF(AND(P20="Approuvé",Q20=""),"Approbateur requis",IF(AND(P20="Approuvé",R20=""),"Date d’approbation requise","OK"))))))</f>
        <v/>
      </c>
    </row>
    <row r="21">
      <c r="A21" s="22" t="n"/>
      <c r="B21" s="33" t="n"/>
      <c r="C21" s="22" t="n"/>
      <c r="D21" s="22" t="n"/>
      <c r="E21" s="22" t="n"/>
      <c r="F21" s="22" t="n"/>
      <c r="G21" s="22" t="n"/>
      <c r="H21" s="34" t="n"/>
      <c r="I21" s="25">
        <f>IF(A21="","",IF(E21="Kilométrage",IFERROR(IF(VLOOKUP(C21,'Employés'!$B$5:$E$104,4,FALSE)="",'Paramètres'!$B$7,VLOOKUP(C21,'Employés'!$B$5:$E$104,4,FALSE)),0),0))</f>
        <v/>
      </c>
      <c r="J21" s="26" t="n"/>
      <c r="K21" s="22" t="n"/>
      <c r="L21" s="25">
        <f>IF(A21="","",IF(E21="Kilométrage",0,IFERROR(J21*IF(OR(K21="Taxable TPS et TVQ",K21="TPS seulement"),'Paramètres'!$B$5,0),0)))</f>
        <v/>
      </c>
      <c r="M21" s="25">
        <f>IF(A21="","",IF(E21="Kilométrage",0,IFERROR(J21*IF(OR(K21="Taxable TPS et TVQ",K21="TVQ seulement"),'Paramètres'!$B$6,0),0)))</f>
        <v/>
      </c>
      <c r="N21" s="25">
        <f>IF(A21="","",IF(E21="Kilométrage",IFERROR(H21*I21,0),IFERROR(J21+L21+M21,0)))</f>
        <v/>
      </c>
      <c r="O21" s="22" t="n"/>
      <c r="P21" s="22" t="n"/>
      <c r="Q21" s="22" t="n"/>
      <c r="R21" s="33" t="n"/>
      <c r="S21" s="27">
        <f>IF(B21="","",YEAR(B21)&amp;"-"&amp;RIGHT("0"&amp;MONTH(B21),2))</f>
        <v/>
      </c>
      <c r="T21" s="27">
        <f>IF(A21="","",IF(AND(E21="Kilométrage",H21&lt;=0),"Vérifier la distance",IF(AND(E21&lt;&gt;"Kilométrage",J21&lt;=0),"Vérifier le montant",IF(AND(E21&lt;&gt;"Kilométrage",O21="Non"),"Reçu manquant",IF(AND(P21="Approuvé",Q21=""),"Approbateur requis",IF(AND(P21="Approuvé",R21=""),"Date d’approbation requise","OK"))))))</f>
        <v/>
      </c>
    </row>
    <row r="22">
      <c r="A22" s="22" t="n"/>
      <c r="B22" s="33" t="n"/>
      <c r="C22" s="22" t="n"/>
      <c r="D22" s="22" t="n"/>
      <c r="E22" s="22" t="n"/>
      <c r="F22" s="22" t="n"/>
      <c r="G22" s="22" t="n"/>
      <c r="H22" s="34" t="n"/>
      <c r="I22" s="25">
        <f>IF(A22="","",IF(E22="Kilométrage",IFERROR(IF(VLOOKUP(C22,'Employés'!$B$5:$E$104,4,FALSE)="",'Paramètres'!$B$7,VLOOKUP(C22,'Employés'!$B$5:$E$104,4,FALSE)),0),0))</f>
        <v/>
      </c>
      <c r="J22" s="26" t="n"/>
      <c r="K22" s="22" t="n"/>
      <c r="L22" s="25">
        <f>IF(A22="","",IF(E22="Kilométrage",0,IFERROR(J22*IF(OR(K22="Taxable TPS et TVQ",K22="TPS seulement"),'Paramètres'!$B$5,0),0)))</f>
        <v/>
      </c>
      <c r="M22" s="25">
        <f>IF(A22="","",IF(E22="Kilométrage",0,IFERROR(J22*IF(OR(K22="Taxable TPS et TVQ",K22="TVQ seulement"),'Paramètres'!$B$6,0),0)))</f>
        <v/>
      </c>
      <c r="N22" s="25">
        <f>IF(A22="","",IF(E22="Kilométrage",IFERROR(H22*I22,0),IFERROR(J22+L22+M22,0)))</f>
        <v/>
      </c>
      <c r="O22" s="22" t="n"/>
      <c r="P22" s="22" t="n"/>
      <c r="Q22" s="22" t="n"/>
      <c r="R22" s="33" t="n"/>
      <c r="S22" s="27">
        <f>IF(B22="","",YEAR(B22)&amp;"-"&amp;RIGHT("0"&amp;MONTH(B22),2))</f>
        <v/>
      </c>
      <c r="T22" s="27">
        <f>IF(A22="","",IF(AND(E22="Kilométrage",H22&lt;=0),"Vérifier la distance",IF(AND(E22&lt;&gt;"Kilométrage",J22&lt;=0),"Vérifier le montant",IF(AND(E22&lt;&gt;"Kilométrage",O22="Non"),"Reçu manquant",IF(AND(P22="Approuvé",Q22=""),"Approbateur requis",IF(AND(P22="Approuvé",R22=""),"Date d’approbation requise","OK"))))))</f>
        <v/>
      </c>
    </row>
    <row r="23">
      <c r="A23" s="22" t="n"/>
      <c r="B23" s="33" t="n"/>
      <c r="C23" s="22" t="n"/>
      <c r="D23" s="22" t="n"/>
      <c r="E23" s="22" t="n"/>
      <c r="F23" s="22" t="n"/>
      <c r="G23" s="22" t="n"/>
      <c r="H23" s="34" t="n"/>
      <c r="I23" s="25">
        <f>IF(A23="","",IF(E23="Kilométrage",IFERROR(IF(VLOOKUP(C23,'Employés'!$B$5:$E$104,4,FALSE)="",'Paramètres'!$B$7,VLOOKUP(C23,'Employés'!$B$5:$E$104,4,FALSE)),0),0))</f>
        <v/>
      </c>
      <c r="J23" s="26" t="n"/>
      <c r="K23" s="22" t="n"/>
      <c r="L23" s="25">
        <f>IF(A23="","",IF(E23="Kilométrage",0,IFERROR(J23*IF(OR(K23="Taxable TPS et TVQ",K23="TPS seulement"),'Paramètres'!$B$5,0),0)))</f>
        <v/>
      </c>
      <c r="M23" s="25">
        <f>IF(A23="","",IF(E23="Kilométrage",0,IFERROR(J23*IF(OR(K23="Taxable TPS et TVQ",K23="TVQ seulement"),'Paramètres'!$B$6,0),0)))</f>
        <v/>
      </c>
      <c r="N23" s="25">
        <f>IF(A23="","",IF(E23="Kilométrage",IFERROR(H23*I23,0),IFERROR(J23+L23+M23,0)))</f>
        <v/>
      </c>
      <c r="O23" s="22" t="n"/>
      <c r="P23" s="22" t="n"/>
      <c r="Q23" s="22" t="n"/>
      <c r="R23" s="33" t="n"/>
      <c r="S23" s="27">
        <f>IF(B23="","",YEAR(B23)&amp;"-"&amp;RIGHT("0"&amp;MONTH(B23),2))</f>
        <v/>
      </c>
      <c r="T23" s="27">
        <f>IF(A23="","",IF(AND(E23="Kilométrage",H23&lt;=0),"Vérifier la distance",IF(AND(E23&lt;&gt;"Kilométrage",J23&lt;=0),"Vérifier le montant",IF(AND(E23&lt;&gt;"Kilométrage",O23="Non"),"Reçu manquant",IF(AND(P23="Approuvé",Q23=""),"Approbateur requis",IF(AND(P23="Approuvé",R23=""),"Date d’approbation requise","OK"))))))</f>
        <v/>
      </c>
    </row>
    <row r="24">
      <c r="A24" s="22" t="n"/>
      <c r="B24" s="33" t="n"/>
      <c r="C24" s="22" t="n"/>
      <c r="D24" s="22" t="n"/>
      <c r="E24" s="22" t="n"/>
      <c r="F24" s="22" t="n"/>
      <c r="G24" s="22" t="n"/>
      <c r="H24" s="34" t="n"/>
      <c r="I24" s="25">
        <f>IF(A24="","",IF(E24="Kilométrage",IFERROR(IF(VLOOKUP(C24,'Employés'!$B$5:$E$104,4,FALSE)="",'Paramètres'!$B$7,VLOOKUP(C24,'Employés'!$B$5:$E$104,4,FALSE)),0),0))</f>
        <v/>
      </c>
      <c r="J24" s="26" t="n"/>
      <c r="K24" s="22" t="n"/>
      <c r="L24" s="25">
        <f>IF(A24="","",IF(E24="Kilométrage",0,IFERROR(J24*IF(OR(K24="Taxable TPS et TVQ",K24="TPS seulement"),'Paramètres'!$B$5,0),0)))</f>
        <v/>
      </c>
      <c r="M24" s="25">
        <f>IF(A24="","",IF(E24="Kilométrage",0,IFERROR(J24*IF(OR(K24="Taxable TPS et TVQ",K24="TVQ seulement"),'Paramètres'!$B$6,0),0)))</f>
        <v/>
      </c>
      <c r="N24" s="25">
        <f>IF(A24="","",IF(E24="Kilométrage",IFERROR(H24*I24,0),IFERROR(J24+L24+M24,0)))</f>
        <v/>
      </c>
      <c r="O24" s="22" t="n"/>
      <c r="P24" s="22" t="n"/>
      <c r="Q24" s="22" t="n"/>
      <c r="R24" s="33" t="n"/>
      <c r="S24" s="27">
        <f>IF(B24="","",YEAR(B24)&amp;"-"&amp;RIGHT("0"&amp;MONTH(B24),2))</f>
        <v/>
      </c>
      <c r="T24" s="27">
        <f>IF(A24="","",IF(AND(E24="Kilométrage",H24&lt;=0),"Vérifier la distance",IF(AND(E24&lt;&gt;"Kilométrage",J24&lt;=0),"Vérifier le montant",IF(AND(E24&lt;&gt;"Kilométrage",O24="Non"),"Reçu manquant",IF(AND(P24="Approuvé",Q24=""),"Approbateur requis",IF(AND(P24="Approuvé",R24=""),"Date d’approbation requise","OK"))))))</f>
        <v/>
      </c>
    </row>
    <row r="25">
      <c r="A25" s="22" t="n"/>
      <c r="B25" s="33" t="n"/>
      <c r="C25" s="22" t="n"/>
      <c r="D25" s="22" t="n"/>
      <c r="E25" s="22" t="n"/>
      <c r="F25" s="22" t="n"/>
      <c r="G25" s="22" t="n"/>
      <c r="H25" s="34" t="n"/>
      <c r="I25" s="25">
        <f>IF(A25="","",IF(E25="Kilométrage",IFERROR(IF(VLOOKUP(C25,'Employés'!$B$5:$E$104,4,FALSE)="",'Paramètres'!$B$7,VLOOKUP(C25,'Employés'!$B$5:$E$104,4,FALSE)),0),0))</f>
        <v/>
      </c>
      <c r="J25" s="26" t="n"/>
      <c r="K25" s="22" t="n"/>
      <c r="L25" s="25">
        <f>IF(A25="","",IF(E25="Kilométrage",0,IFERROR(J25*IF(OR(K25="Taxable TPS et TVQ",K25="TPS seulement"),'Paramètres'!$B$5,0),0)))</f>
        <v/>
      </c>
      <c r="M25" s="25">
        <f>IF(A25="","",IF(E25="Kilométrage",0,IFERROR(J25*IF(OR(K25="Taxable TPS et TVQ",K25="TVQ seulement"),'Paramètres'!$B$6,0),0)))</f>
        <v/>
      </c>
      <c r="N25" s="25">
        <f>IF(A25="","",IF(E25="Kilométrage",IFERROR(H25*I25,0),IFERROR(J25+L25+M25,0)))</f>
        <v/>
      </c>
      <c r="O25" s="22" t="n"/>
      <c r="P25" s="22" t="n"/>
      <c r="Q25" s="22" t="n"/>
      <c r="R25" s="33" t="n"/>
      <c r="S25" s="27">
        <f>IF(B25="","",YEAR(B25)&amp;"-"&amp;RIGHT("0"&amp;MONTH(B25),2))</f>
        <v/>
      </c>
      <c r="T25" s="27">
        <f>IF(A25="","",IF(AND(E25="Kilométrage",H25&lt;=0),"Vérifier la distance",IF(AND(E25&lt;&gt;"Kilométrage",J25&lt;=0),"Vérifier le montant",IF(AND(E25&lt;&gt;"Kilométrage",O25="Non"),"Reçu manquant",IF(AND(P25="Approuvé",Q25=""),"Approbateur requis",IF(AND(P25="Approuvé",R25=""),"Date d’approbation requise","OK"))))))</f>
        <v/>
      </c>
    </row>
    <row r="26">
      <c r="A26" s="22" t="n"/>
      <c r="B26" s="33" t="n"/>
      <c r="C26" s="22" t="n"/>
      <c r="D26" s="22" t="n"/>
      <c r="E26" s="22" t="n"/>
      <c r="F26" s="22" t="n"/>
      <c r="G26" s="22" t="n"/>
      <c r="H26" s="34" t="n"/>
      <c r="I26" s="25">
        <f>IF(A26="","",IF(E26="Kilométrage",IFERROR(IF(VLOOKUP(C26,'Employés'!$B$5:$E$104,4,FALSE)="",'Paramètres'!$B$7,VLOOKUP(C26,'Employés'!$B$5:$E$104,4,FALSE)),0),0))</f>
        <v/>
      </c>
      <c r="J26" s="26" t="n"/>
      <c r="K26" s="22" t="n"/>
      <c r="L26" s="25">
        <f>IF(A26="","",IF(E26="Kilométrage",0,IFERROR(J26*IF(OR(K26="Taxable TPS et TVQ",K26="TPS seulement"),'Paramètres'!$B$5,0),0)))</f>
        <v/>
      </c>
      <c r="M26" s="25">
        <f>IF(A26="","",IF(E26="Kilométrage",0,IFERROR(J26*IF(OR(K26="Taxable TPS et TVQ",K26="TVQ seulement"),'Paramètres'!$B$6,0),0)))</f>
        <v/>
      </c>
      <c r="N26" s="25">
        <f>IF(A26="","",IF(E26="Kilométrage",IFERROR(H26*I26,0),IFERROR(J26+L26+M26,0)))</f>
        <v/>
      </c>
      <c r="O26" s="22" t="n"/>
      <c r="P26" s="22" t="n"/>
      <c r="Q26" s="22" t="n"/>
      <c r="R26" s="33" t="n"/>
      <c r="S26" s="27">
        <f>IF(B26="","",YEAR(B26)&amp;"-"&amp;RIGHT("0"&amp;MONTH(B26),2))</f>
        <v/>
      </c>
      <c r="T26" s="27">
        <f>IF(A26="","",IF(AND(E26="Kilométrage",H26&lt;=0),"Vérifier la distance",IF(AND(E26&lt;&gt;"Kilométrage",J26&lt;=0),"Vérifier le montant",IF(AND(E26&lt;&gt;"Kilométrage",O26="Non"),"Reçu manquant",IF(AND(P26="Approuvé",Q26=""),"Approbateur requis",IF(AND(P26="Approuvé",R26=""),"Date d’approbation requise","OK"))))))</f>
        <v/>
      </c>
    </row>
    <row r="27">
      <c r="A27" s="22" t="n"/>
      <c r="B27" s="33" t="n"/>
      <c r="C27" s="22" t="n"/>
      <c r="D27" s="22" t="n"/>
      <c r="E27" s="22" t="n"/>
      <c r="F27" s="22" t="n"/>
      <c r="G27" s="22" t="n"/>
      <c r="H27" s="34" t="n"/>
      <c r="I27" s="25">
        <f>IF(A27="","",IF(E27="Kilométrage",IFERROR(IF(VLOOKUP(C27,'Employés'!$B$5:$E$104,4,FALSE)="",'Paramètres'!$B$7,VLOOKUP(C27,'Employés'!$B$5:$E$104,4,FALSE)),0),0))</f>
        <v/>
      </c>
      <c r="J27" s="26" t="n"/>
      <c r="K27" s="22" t="n"/>
      <c r="L27" s="25">
        <f>IF(A27="","",IF(E27="Kilométrage",0,IFERROR(J27*IF(OR(K27="Taxable TPS et TVQ",K27="TPS seulement"),'Paramètres'!$B$5,0),0)))</f>
        <v/>
      </c>
      <c r="M27" s="25">
        <f>IF(A27="","",IF(E27="Kilométrage",0,IFERROR(J27*IF(OR(K27="Taxable TPS et TVQ",K27="TVQ seulement"),'Paramètres'!$B$6,0),0)))</f>
        <v/>
      </c>
      <c r="N27" s="25">
        <f>IF(A27="","",IF(E27="Kilométrage",IFERROR(H27*I27,0),IFERROR(J27+L27+M27,0)))</f>
        <v/>
      </c>
      <c r="O27" s="22" t="n"/>
      <c r="P27" s="22" t="n"/>
      <c r="Q27" s="22" t="n"/>
      <c r="R27" s="33" t="n"/>
      <c r="S27" s="27">
        <f>IF(B27="","",YEAR(B27)&amp;"-"&amp;RIGHT("0"&amp;MONTH(B27),2))</f>
        <v/>
      </c>
      <c r="T27" s="27">
        <f>IF(A27="","",IF(AND(E27="Kilométrage",H27&lt;=0),"Vérifier la distance",IF(AND(E27&lt;&gt;"Kilométrage",J27&lt;=0),"Vérifier le montant",IF(AND(E27&lt;&gt;"Kilométrage",O27="Non"),"Reçu manquant",IF(AND(P27="Approuvé",Q27=""),"Approbateur requis",IF(AND(P27="Approuvé",R27=""),"Date d’approbation requise","OK"))))))</f>
        <v/>
      </c>
    </row>
    <row r="28">
      <c r="A28" s="22" t="n"/>
      <c r="B28" s="33" t="n"/>
      <c r="C28" s="22" t="n"/>
      <c r="D28" s="22" t="n"/>
      <c r="E28" s="22" t="n"/>
      <c r="F28" s="22" t="n"/>
      <c r="G28" s="22" t="n"/>
      <c r="H28" s="34" t="n"/>
      <c r="I28" s="25">
        <f>IF(A28="","",IF(E28="Kilométrage",IFERROR(IF(VLOOKUP(C28,'Employés'!$B$5:$E$104,4,FALSE)="",'Paramètres'!$B$7,VLOOKUP(C28,'Employés'!$B$5:$E$104,4,FALSE)),0),0))</f>
        <v/>
      </c>
      <c r="J28" s="26" t="n"/>
      <c r="K28" s="22" t="n"/>
      <c r="L28" s="25">
        <f>IF(A28="","",IF(E28="Kilométrage",0,IFERROR(J28*IF(OR(K28="Taxable TPS et TVQ",K28="TPS seulement"),'Paramètres'!$B$5,0),0)))</f>
        <v/>
      </c>
      <c r="M28" s="25">
        <f>IF(A28="","",IF(E28="Kilométrage",0,IFERROR(J28*IF(OR(K28="Taxable TPS et TVQ",K28="TVQ seulement"),'Paramètres'!$B$6,0),0)))</f>
        <v/>
      </c>
      <c r="N28" s="25">
        <f>IF(A28="","",IF(E28="Kilométrage",IFERROR(H28*I28,0),IFERROR(J28+L28+M28,0)))</f>
        <v/>
      </c>
      <c r="O28" s="22" t="n"/>
      <c r="P28" s="22" t="n"/>
      <c r="Q28" s="22" t="n"/>
      <c r="R28" s="33" t="n"/>
      <c r="S28" s="27">
        <f>IF(B28="","",YEAR(B28)&amp;"-"&amp;RIGHT("0"&amp;MONTH(B28),2))</f>
        <v/>
      </c>
      <c r="T28" s="27">
        <f>IF(A28="","",IF(AND(E28="Kilométrage",H28&lt;=0),"Vérifier la distance",IF(AND(E28&lt;&gt;"Kilométrage",J28&lt;=0),"Vérifier le montant",IF(AND(E28&lt;&gt;"Kilométrage",O28="Non"),"Reçu manquant",IF(AND(P28="Approuvé",Q28=""),"Approbateur requis",IF(AND(P28="Approuvé",R28=""),"Date d’approbation requise","OK"))))))</f>
        <v/>
      </c>
    </row>
    <row r="29">
      <c r="A29" s="22" t="n"/>
      <c r="B29" s="33" t="n"/>
      <c r="C29" s="22" t="n"/>
      <c r="D29" s="22" t="n"/>
      <c r="E29" s="22" t="n"/>
      <c r="F29" s="22" t="n"/>
      <c r="G29" s="22" t="n"/>
      <c r="H29" s="34" t="n"/>
      <c r="I29" s="25">
        <f>IF(A29="","",IF(E29="Kilométrage",IFERROR(IF(VLOOKUP(C29,'Employés'!$B$5:$E$104,4,FALSE)="",'Paramètres'!$B$7,VLOOKUP(C29,'Employés'!$B$5:$E$104,4,FALSE)),0),0))</f>
        <v/>
      </c>
      <c r="J29" s="26" t="n"/>
      <c r="K29" s="22" t="n"/>
      <c r="L29" s="25">
        <f>IF(A29="","",IF(E29="Kilométrage",0,IFERROR(J29*IF(OR(K29="Taxable TPS et TVQ",K29="TPS seulement"),'Paramètres'!$B$5,0),0)))</f>
        <v/>
      </c>
      <c r="M29" s="25">
        <f>IF(A29="","",IF(E29="Kilométrage",0,IFERROR(J29*IF(OR(K29="Taxable TPS et TVQ",K29="TVQ seulement"),'Paramètres'!$B$6,0),0)))</f>
        <v/>
      </c>
      <c r="N29" s="25">
        <f>IF(A29="","",IF(E29="Kilométrage",IFERROR(H29*I29,0),IFERROR(J29+L29+M29,0)))</f>
        <v/>
      </c>
      <c r="O29" s="22" t="n"/>
      <c r="P29" s="22" t="n"/>
      <c r="Q29" s="22" t="n"/>
      <c r="R29" s="33" t="n"/>
      <c r="S29" s="27">
        <f>IF(B29="","",YEAR(B29)&amp;"-"&amp;RIGHT("0"&amp;MONTH(B29),2))</f>
        <v/>
      </c>
      <c r="T29" s="27">
        <f>IF(A29="","",IF(AND(E29="Kilométrage",H29&lt;=0),"Vérifier la distance",IF(AND(E29&lt;&gt;"Kilométrage",J29&lt;=0),"Vérifier le montant",IF(AND(E29&lt;&gt;"Kilométrage",O29="Non"),"Reçu manquant",IF(AND(P29="Approuvé",Q29=""),"Approbateur requis",IF(AND(P29="Approuvé",R29=""),"Date d’approbation requise","OK"))))))</f>
        <v/>
      </c>
    </row>
    <row r="30">
      <c r="A30" s="22" t="n"/>
      <c r="B30" s="33" t="n"/>
      <c r="C30" s="22" t="n"/>
      <c r="D30" s="22" t="n"/>
      <c r="E30" s="22" t="n"/>
      <c r="F30" s="22" t="n"/>
      <c r="G30" s="22" t="n"/>
      <c r="H30" s="34" t="n"/>
      <c r="I30" s="25">
        <f>IF(A30="","",IF(E30="Kilométrage",IFERROR(IF(VLOOKUP(C30,'Employés'!$B$5:$E$104,4,FALSE)="",'Paramètres'!$B$7,VLOOKUP(C30,'Employés'!$B$5:$E$104,4,FALSE)),0),0))</f>
        <v/>
      </c>
      <c r="J30" s="26" t="n"/>
      <c r="K30" s="22" t="n"/>
      <c r="L30" s="25">
        <f>IF(A30="","",IF(E30="Kilométrage",0,IFERROR(J30*IF(OR(K30="Taxable TPS et TVQ",K30="TPS seulement"),'Paramètres'!$B$5,0),0)))</f>
        <v/>
      </c>
      <c r="M30" s="25">
        <f>IF(A30="","",IF(E30="Kilométrage",0,IFERROR(J30*IF(OR(K30="Taxable TPS et TVQ",K30="TVQ seulement"),'Paramètres'!$B$6,0),0)))</f>
        <v/>
      </c>
      <c r="N30" s="25">
        <f>IF(A30="","",IF(E30="Kilométrage",IFERROR(H30*I30,0),IFERROR(J30+L30+M30,0)))</f>
        <v/>
      </c>
      <c r="O30" s="22" t="n"/>
      <c r="P30" s="22" t="n"/>
      <c r="Q30" s="22" t="n"/>
      <c r="R30" s="33" t="n"/>
      <c r="S30" s="27">
        <f>IF(B30="","",YEAR(B30)&amp;"-"&amp;RIGHT("0"&amp;MONTH(B30),2))</f>
        <v/>
      </c>
      <c r="T30" s="27">
        <f>IF(A30="","",IF(AND(E30="Kilométrage",H30&lt;=0),"Vérifier la distance",IF(AND(E30&lt;&gt;"Kilométrage",J30&lt;=0),"Vérifier le montant",IF(AND(E30&lt;&gt;"Kilométrage",O30="Non"),"Reçu manquant",IF(AND(P30="Approuvé",Q30=""),"Approbateur requis",IF(AND(P30="Approuvé",R30=""),"Date d’approbation requise","OK"))))))</f>
        <v/>
      </c>
    </row>
    <row r="31">
      <c r="A31" s="22" t="n"/>
      <c r="B31" s="33" t="n"/>
      <c r="C31" s="22" t="n"/>
      <c r="D31" s="22" t="n"/>
      <c r="E31" s="22" t="n"/>
      <c r="F31" s="22" t="n"/>
      <c r="G31" s="22" t="n"/>
      <c r="H31" s="34" t="n"/>
      <c r="I31" s="25">
        <f>IF(A31="","",IF(E31="Kilométrage",IFERROR(IF(VLOOKUP(C31,'Employés'!$B$5:$E$104,4,FALSE)="",'Paramètres'!$B$7,VLOOKUP(C31,'Employés'!$B$5:$E$104,4,FALSE)),0),0))</f>
        <v/>
      </c>
      <c r="J31" s="26" t="n"/>
      <c r="K31" s="22" t="n"/>
      <c r="L31" s="25">
        <f>IF(A31="","",IF(E31="Kilométrage",0,IFERROR(J31*IF(OR(K31="Taxable TPS et TVQ",K31="TPS seulement"),'Paramètres'!$B$5,0),0)))</f>
        <v/>
      </c>
      <c r="M31" s="25">
        <f>IF(A31="","",IF(E31="Kilométrage",0,IFERROR(J31*IF(OR(K31="Taxable TPS et TVQ",K31="TVQ seulement"),'Paramètres'!$B$6,0),0)))</f>
        <v/>
      </c>
      <c r="N31" s="25">
        <f>IF(A31="","",IF(E31="Kilométrage",IFERROR(H31*I31,0),IFERROR(J31+L31+M31,0)))</f>
        <v/>
      </c>
      <c r="O31" s="22" t="n"/>
      <c r="P31" s="22" t="n"/>
      <c r="Q31" s="22" t="n"/>
      <c r="R31" s="33" t="n"/>
      <c r="S31" s="27">
        <f>IF(B31="","",YEAR(B31)&amp;"-"&amp;RIGHT("0"&amp;MONTH(B31),2))</f>
        <v/>
      </c>
      <c r="T31" s="27">
        <f>IF(A31="","",IF(AND(E31="Kilométrage",H31&lt;=0),"Vérifier la distance",IF(AND(E31&lt;&gt;"Kilométrage",J31&lt;=0),"Vérifier le montant",IF(AND(E31&lt;&gt;"Kilométrage",O31="Non"),"Reçu manquant",IF(AND(P31="Approuvé",Q31=""),"Approbateur requis",IF(AND(P31="Approuvé",R31=""),"Date d’approbation requise","OK"))))))</f>
        <v/>
      </c>
    </row>
    <row r="32">
      <c r="A32" s="22" t="n"/>
      <c r="B32" s="33" t="n"/>
      <c r="C32" s="22" t="n"/>
      <c r="D32" s="22" t="n"/>
      <c r="E32" s="22" t="n"/>
      <c r="F32" s="22" t="n"/>
      <c r="G32" s="22" t="n"/>
      <c r="H32" s="34" t="n"/>
      <c r="I32" s="25">
        <f>IF(A32="","",IF(E32="Kilométrage",IFERROR(IF(VLOOKUP(C32,'Employés'!$B$5:$E$104,4,FALSE)="",'Paramètres'!$B$7,VLOOKUP(C32,'Employés'!$B$5:$E$104,4,FALSE)),0),0))</f>
        <v/>
      </c>
      <c r="J32" s="26" t="n"/>
      <c r="K32" s="22" t="n"/>
      <c r="L32" s="25">
        <f>IF(A32="","",IF(E32="Kilométrage",0,IFERROR(J32*IF(OR(K32="Taxable TPS et TVQ",K32="TPS seulement"),'Paramètres'!$B$5,0),0)))</f>
        <v/>
      </c>
      <c r="M32" s="25">
        <f>IF(A32="","",IF(E32="Kilométrage",0,IFERROR(J32*IF(OR(K32="Taxable TPS et TVQ",K32="TVQ seulement"),'Paramètres'!$B$6,0),0)))</f>
        <v/>
      </c>
      <c r="N32" s="25">
        <f>IF(A32="","",IF(E32="Kilométrage",IFERROR(H32*I32,0),IFERROR(J32+L32+M32,0)))</f>
        <v/>
      </c>
      <c r="O32" s="22" t="n"/>
      <c r="P32" s="22" t="n"/>
      <c r="Q32" s="22" t="n"/>
      <c r="R32" s="33" t="n"/>
      <c r="S32" s="27">
        <f>IF(B32="","",YEAR(B32)&amp;"-"&amp;RIGHT("0"&amp;MONTH(B32),2))</f>
        <v/>
      </c>
      <c r="T32" s="27">
        <f>IF(A32="","",IF(AND(E32="Kilométrage",H32&lt;=0),"Vérifier la distance",IF(AND(E32&lt;&gt;"Kilométrage",J32&lt;=0),"Vérifier le montant",IF(AND(E32&lt;&gt;"Kilométrage",O32="Non"),"Reçu manquant",IF(AND(P32="Approuvé",Q32=""),"Approbateur requis",IF(AND(P32="Approuvé",R32=""),"Date d’approbation requise","OK"))))))</f>
        <v/>
      </c>
    </row>
    <row r="33">
      <c r="A33" s="22" t="n"/>
      <c r="B33" s="33" t="n"/>
      <c r="C33" s="22" t="n"/>
      <c r="D33" s="22" t="n"/>
      <c r="E33" s="22" t="n"/>
      <c r="F33" s="22" t="n"/>
      <c r="G33" s="22" t="n"/>
      <c r="H33" s="34" t="n"/>
      <c r="I33" s="25">
        <f>IF(A33="","",IF(E33="Kilométrage",IFERROR(IF(VLOOKUP(C33,'Employés'!$B$5:$E$104,4,FALSE)="",'Paramètres'!$B$7,VLOOKUP(C33,'Employés'!$B$5:$E$104,4,FALSE)),0),0))</f>
        <v/>
      </c>
      <c r="J33" s="26" t="n"/>
      <c r="K33" s="22" t="n"/>
      <c r="L33" s="25">
        <f>IF(A33="","",IF(E33="Kilométrage",0,IFERROR(J33*IF(OR(K33="Taxable TPS et TVQ",K33="TPS seulement"),'Paramètres'!$B$5,0),0)))</f>
        <v/>
      </c>
      <c r="M33" s="25">
        <f>IF(A33="","",IF(E33="Kilométrage",0,IFERROR(J33*IF(OR(K33="Taxable TPS et TVQ",K33="TVQ seulement"),'Paramètres'!$B$6,0),0)))</f>
        <v/>
      </c>
      <c r="N33" s="25">
        <f>IF(A33="","",IF(E33="Kilométrage",IFERROR(H33*I33,0),IFERROR(J33+L33+M33,0)))</f>
        <v/>
      </c>
      <c r="O33" s="22" t="n"/>
      <c r="P33" s="22" t="n"/>
      <c r="Q33" s="22" t="n"/>
      <c r="R33" s="33" t="n"/>
      <c r="S33" s="27">
        <f>IF(B33="","",YEAR(B33)&amp;"-"&amp;RIGHT("0"&amp;MONTH(B33),2))</f>
        <v/>
      </c>
      <c r="T33" s="27">
        <f>IF(A33="","",IF(AND(E33="Kilométrage",H33&lt;=0),"Vérifier la distance",IF(AND(E33&lt;&gt;"Kilométrage",J33&lt;=0),"Vérifier le montant",IF(AND(E33&lt;&gt;"Kilométrage",O33="Non"),"Reçu manquant",IF(AND(P33="Approuvé",Q33=""),"Approbateur requis",IF(AND(P33="Approuvé",R33=""),"Date d’approbation requise","OK"))))))</f>
        <v/>
      </c>
    </row>
    <row r="34">
      <c r="A34" s="22" t="n"/>
      <c r="B34" s="33" t="n"/>
      <c r="C34" s="22" t="n"/>
      <c r="D34" s="22" t="n"/>
      <c r="E34" s="22" t="n"/>
      <c r="F34" s="22" t="n"/>
      <c r="G34" s="22" t="n"/>
      <c r="H34" s="34" t="n"/>
      <c r="I34" s="25">
        <f>IF(A34="","",IF(E34="Kilométrage",IFERROR(IF(VLOOKUP(C34,'Employés'!$B$5:$E$104,4,FALSE)="",'Paramètres'!$B$7,VLOOKUP(C34,'Employés'!$B$5:$E$104,4,FALSE)),0),0))</f>
        <v/>
      </c>
      <c r="J34" s="26" t="n"/>
      <c r="K34" s="22" t="n"/>
      <c r="L34" s="25">
        <f>IF(A34="","",IF(E34="Kilométrage",0,IFERROR(J34*IF(OR(K34="Taxable TPS et TVQ",K34="TPS seulement"),'Paramètres'!$B$5,0),0)))</f>
        <v/>
      </c>
      <c r="M34" s="25">
        <f>IF(A34="","",IF(E34="Kilométrage",0,IFERROR(J34*IF(OR(K34="Taxable TPS et TVQ",K34="TVQ seulement"),'Paramètres'!$B$6,0),0)))</f>
        <v/>
      </c>
      <c r="N34" s="25">
        <f>IF(A34="","",IF(E34="Kilométrage",IFERROR(H34*I34,0),IFERROR(J34+L34+M34,0)))</f>
        <v/>
      </c>
      <c r="O34" s="22" t="n"/>
      <c r="P34" s="22" t="n"/>
      <c r="Q34" s="22" t="n"/>
      <c r="R34" s="33" t="n"/>
      <c r="S34" s="27">
        <f>IF(B34="","",YEAR(B34)&amp;"-"&amp;RIGHT("0"&amp;MONTH(B34),2))</f>
        <v/>
      </c>
      <c r="T34" s="27">
        <f>IF(A34="","",IF(AND(E34="Kilométrage",H34&lt;=0),"Vérifier la distance",IF(AND(E34&lt;&gt;"Kilométrage",J34&lt;=0),"Vérifier le montant",IF(AND(E34&lt;&gt;"Kilométrage",O34="Non"),"Reçu manquant",IF(AND(P34="Approuvé",Q34=""),"Approbateur requis",IF(AND(P34="Approuvé",R34=""),"Date d’approbation requise","OK"))))))</f>
        <v/>
      </c>
    </row>
    <row r="35">
      <c r="A35" s="22" t="n"/>
      <c r="B35" s="33" t="n"/>
      <c r="C35" s="22" t="n"/>
      <c r="D35" s="22" t="n"/>
      <c r="E35" s="22" t="n"/>
      <c r="F35" s="22" t="n"/>
      <c r="G35" s="22" t="n"/>
      <c r="H35" s="34" t="n"/>
      <c r="I35" s="25">
        <f>IF(A35="","",IF(E35="Kilométrage",IFERROR(IF(VLOOKUP(C35,'Employés'!$B$5:$E$104,4,FALSE)="",'Paramètres'!$B$7,VLOOKUP(C35,'Employés'!$B$5:$E$104,4,FALSE)),0),0))</f>
        <v/>
      </c>
      <c r="J35" s="26" t="n"/>
      <c r="K35" s="22" t="n"/>
      <c r="L35" s="25">
        <f>IF(A35="","",IF(E35="Kilométrage",0,IFERROR(J35*IF(OR(K35="Taxable TPS et TVQ",K35="TPS seulement"),'Paramètres'!$B$5,0),0)))</f>
        <v/>
      </c>
      <c r="M35" s="25">
        <f>IF(A35="","",IF(E35="Kilométrage",0,IFERROR(J35*IF(OR(K35="Taxable TPS et TVQ",K35="TVQ seulement"),'Paramètres'!$B$6,0),0)))</f>
        <v/>
      </c>
      <c r="N35" s="25">
        <f>IF(A35="","",IF(E35="Kilométrage",IFERROR(H35*I35,0),IFERROR(J35+L35+M35,0)))</f>
        <v/>
      </c>
      <c r="O35" s="22" t="n"/>
      <c r="P35" s="22" t="n"/>
      <c r="Q35" s="22" t="n"/>
      <c r="R35" s="33" t="n"/>
      <c r="S35" s="27">
        <f>IF(B35="","",YEAR(B35)&amp;"-"&amp;RIGHT("0"&amp;MONTH(B35),2))</f>
        <v/>
      </c>
      <c r="T35" s="27">
        <f>IF(A35="","",IF(AND(E35="Kilométrage",H35&lt;=0),"Vérifier la distance",IF(AND(E35&lt;&gt;"Kilométrage",J35&lt;=0),"Vérifier le montant",IF(AND(E35&lt;&gt;"Kilométrage",O35="Non"),"Reçu manquant",IF(AND(P35="Approuvé",Q35=""),"Approbateur requis",IF(AND(P35="Approuvé",R35=""),"Date d’approbation requise","OK"))))))</f>
        <v/>
      </c>
    </row>
    <row r="36">
      <c r="A36" s="22" t="n"/>
      <c r="B36" s="33" t="n"/>
      <c r="C36" s="22" t="n"/>
      <c r="D36" s="22" t="n"/>
      <c r="E36" s="22" t="n"/>
      <c r="F36" s="22" t="n"/>
      <c r="G36" s="22" t="n"/>
      <c r="H36" s="34" t="n"/>
      <c r="I36" s="25">
        <f>IF(A36="","",IF(E36="Kilométrage",IFERROR(IF(VLOOKUP(C36,'Employés'!$B$5:$E$104,4,FALSE)="",'Paramètres'!$B$7,VLOOKUP(C36,'Employés'!$B$5:$E$104,4,FALSE)),0),0))</f>
        <v/>
      </c>
      <c r="J36" s="26" t="n"/>
      <c r="K36" s="22" t="n"/>
      <c r="L36" s="25">
        <f>IF(A36="","",IF(E36="Kilométrage",0,IFERROR(J36*IF(OR(K36="Taxable TPS et TVQ",K36="TPS seulement"),'Paramètres'!$B$5,0),0)))</f>
        <v/>
      </c>
      <c r="M36" s="25">
        <f>IF(A36="","",IF(E36="Kilométrage",0,IFERROR(J36*IF(OR(K36="Taxable TPS et TVQ",K36="TVQ seulement"),'Paramètres'!$B$6,0),0)))</f>
        <v/>
      </c>
      <c r="N36" s="25">
        <f>IF(A36="","",IF(E36="Kilométrage",IFERROR(H36*I36,0),IFERROR(J36+L36+M36,0)))</f>
        <v/>
      </c>
      <c r="O36" s="22" t="n"/>
      <c r="P36" s="22" t="n"/>
      <c r="Q36" s="22" t="n"/>
      <c r="R36" s="33" t="n"/>
      <c r="S36" s="27">
        <f>IF(B36="","",YEAR(B36)&amp;"-"&amp;RIGHT("0"&amp;MONTH(B36),2))</f>
        <v/>
      </c>
      <c r="T36" s="27">
        <f>IF(A36="","",IF(AND(E36="Kilométrage",H36&lt;=0),"Vérifier la distance",IF(AND(E36&lt;&gt;"Kilométrage",J36&lt;=0),"Vérifier le montant",IF(AND(E36&lt;&gt;"Kilométrage",O36="Non"),"Reçu manquant",IF(AND(P36="Approuvé",Q36=""),"Approbateur requis",IF(AND(P36="Approuvé",R36=""),"Date d’approbation requise","OK"))))))</f>
        <v/>
      </c>
    </row>
    <row r="37">
      <c r="A37" s="22" t="n"/>
      <c r="B37" s="33" t="n"/>
      <c r="C37" s="22" t="n"/>
      <c r="D37" s="22" t="n"/>
      <c r="E37" s="22" t="n"/>
      <c r="F37" s="22" t="n"/>
      <c r="G37" s="22" t="n"/>
      <c r="H37" s="34" t="n"/>
      <c r="I37" s="25">
        <f>IF(A37="","",IF(E37="Kilométrage",IFERROR(IF(VLOOKUP(C37,'Employés'!$B$5:$E$104,4,FALSE)="",'Paramètres'!$B$7,VLOOKUP(C37,'Employés'!$B$5:$E$104,4,FALSE)),0),0))</f>
        <v/>
      </c>
      <c r="J37" s="26" t="n"/>
      <c r="K37" s="22" t="n"/>
      <c r="L37" s="25">
        <f>IF(A37="","",IF(E37="Kilométrage",0,IFERROR(J37*IF(OR(K37="Taxable TPS et TVQ",K37="TPS seulement"),'Paramètres'!$B$5,0),0)))</f>
        <v/>
      </c>
      <c r="M37" s="25">
        <f>IF(A37="","",IF(E37="Kilométrage",0,IFERROR(J37*IF(OR(K37="Taxable TPS et TVQ",K37="TVQ seulement"),'Paramètres'!$B$6,0),0)))</f>
        <v/>
      </c>
      <c r="N37" s="25">
        <f>IF(A37="","",IF(E37="Kilométrage",IFERROR(H37*I37,0),IFERROR(J37+L37+M37,0)))</f>
        <v/>
      </c>
      <c r="O37" s="22" t="n"/>
      <c r="P37" s="22" t="n"/>
      <c r="Q37" s="22" t="n"/>
      <c r="R37" s="33" t="n"/>
      <c r="S37" s="27">
        <f>IF(B37="","",YEAR(B37)&amp;"-"&amp;RIGHT("0"&amp;MONTH(B37),2))</f>
        <v/>
      </c>
      <c r="T37" s="27">
        <f>IF(A37="","",IF(AND(E37="Kilométrage",H37&lt;=0),"Vérifier la distance",IF(AND(E37&lt;&gt;"Kilométrage",J37&lt;=0),"Vérifier le montant",IF(AND(E37&lt;&gt;"Kilométrage",O37="Non"),"Reçu manquant",IF(AND(P37="Approuvé",Q37=""),"Approbateur requis",IF(AND(P37="Approuvé",R37=""),"Date d’approbation requise","OK"))))))</f>
        <v/>
      </c>
    </row>
    <row r="38">
      <c r="A38" s="22" t="n"/>
      <c r="B38" s="33" t="n"/>
      <c r="C38" s="22" t="n"/>
      <c r="D38" s="22" t="n"/>
      <c r="E38" s="22" t="n"/>
      <c r="F38" s="22" t="n"/>
      <c r="G38" s="22" t="n"/>
      <c r="H38" s="34" t="n"/>
      <c r="I38" s="25">
        <f>IF(A38="","",IF(E38="Kilométrage",IFERROR(IF(VLOOKUP(C38,'Employés'!$B$5:$E$104,4,FALSE)="",'Paramètres'!$B$7,VLOOKUP(C38,'Employés'!$B$5:$E$104,4,FALSE)),0),0))</f>
        <v/>
      </c>
      <c r="J38" s="26" t="n"/>
      <c r="K38" s="22" t="n"/>
      <c r="L38" s="25">
        <f>IF(A38="","",IF(E38="Kilométrage",0,IFERROR(J38*IF(OR(K38="Taxable TPS et TVQ",K38="TPS seulement"),'Paramètres'!$B$5,0),0)))</f>
        <v/>
      </c>
      <c r="M38" s="25">
        <f>IF(A38="","",IF(E38="Kilométrage",0,IFERROR(J38*IF(OR(K38="Taxable TPS et TVQ",K38="TVQ seulement"),'Paramètres'!$B$6,0),0)))</f>
        <v/>
      </c>
      <c r="N38" s="25">
        <f>IF(A38="","",IF(E38="Kilométrage",IFERROR(H38*I38,0),IFERROR(J38+L38+M38,0)))</f>
        <v/>
      </c>
      <c r="O38" s="22" t="n"/>
      <c r="P38" s="22" t="n"/>
      <c r="Q38" s="22" t="n"/>
      <c r="R38" s="33" t="n"/>
      <c r="S38" s="27">
        <f>IF(B38="","",YEAR(B38)&amp;"-"&amp;RIGHT("0"&amp;MONTH(B38),2))</f>
        <v/>
      </c>
      <c r="T38" s="27">
        <f>IF(A38="","",IF(AND(E38="Kilométrage",H38&lt;=0),"Vérifier la distance",IF(AND(E38&lt;&gt;"Kilométrage",J38&lt;=0),"Vérifier le montant",IF(AND(E38&lt;&gt;"Kilométrage",O38="Non"),"Reçu manquant",IF(AND(P38="Approuvé",Q38=""),"Approbateur requis",IF(AND(P38="Approuvé",R38=""),"Date d’approbation requise","OK"))))))</f>
        <v/>
      </c>
    </row>
    <row r="39">
      <c r="A39" s="22" t="n"/>
      <c r="B39" s="33" t="n"/>
      <c r="C39" s="22" t="n"/>
      <c r="D39" s="22" t="n"/>
      <c r="E39" s="22" t="n"/>
      <c r="F39" s="22" t="n"/>
      <c r="G39" s="22" t="n"/>
      <c r="H39" s="34" t="n"/>
      <c r="I39" s="25">
        <f>IF(A39="","",IF(E39="Kilométrage",IFERROR(IF(VLOOKUP(C39,'Employés'!$B$5:$E$104,4,FALSE)="",'Paramètres'!$B$7,VLOOKUP(C39,'Employés'!$B$5:$E$104,4,FALSE)),0),0))</f>
        <v/>
      </c>
      <c r="J39" s="26" t="n"/>
      <c r="K39" s="22" t="n"/>
      <c r="L39" s="25">
        <f>IF(A39="","",IF(E39="Kilométrage",0,IFERROR(J39*IF(OR(K39="Taxable TPS et TVQ",K39="TPS seulement"),'Paramètres'!$B$5,0),0)))</f>
        <v/>
      </c>
      <c r="M39" s="25">
        <f>IF(A39="","",IF(E39="Kilométrage",0,IFERROR(J39*IF(OR(K39="Taxable TPS et TVQ",K39="TVQ seulement"),'Paramètres'!$B$6,0),0)))</f>
        <v/>
      </c>
      <c r="N39" s="25">
        <f>IF(A39="","",IF(E39="Kilométrage",IFERROR(H39*I39,0),IFERROR(J39+L39+M39,0)))</f>
        <v/>
      </c>
      <c r="O39" s="22" t="n"/>
      <c r="P39" s="22" t="n"/>
      <c r="Q39" s="22" t="n"/>
      <c r="R39" s="33" t="n"/>
      <c r="S39" s="27">
        <f>IF(B39="","",YEAR(B39)&amp;"-"&amp;RIGHT("0"&amp;MONTH(B39),2))</f>
        <v/>
      </c>
      <c r="T39" s="27">
        <f>IF(A39="","",IF(AND(E39="Kilométrage",H39&lt;=0),"Vérifier la distance",IF(AND(E39&lt;&gt;"Kilométrage",J39&lt;=0),"Vérifier le montant",IF(AND(E39&lt;&gt;"Kilométrage",O39="Non"),"Reçu manquant",IF(AND(P39="Approuvé",Q39=""),"Approbateur requis",IF(AND(P39="Approuvé",R39=""),"Date d’approbation requise","OK"))))))</f>
        <v/>
      </c>
    </row>
    <row r="40">
      <c r="A40" s="22" t="n"/>
      <c r="B40" s="33" t="n"/>
      <c r="C40" s="22" t="n"/>
      <c r="D40" s="22" t="n"/>
      <c r="E40" s="22" t="n"/>
      <c r="F40" s="22" t="n"/>
      <c r="G40" s="22" t="n"/>
      <c r="H40" s="34" t="n"/>
      <c r="I40" s="25">
        <f>IF(A40="","",IF(E40="Kilométrage",IFERROR(IF(VLOOKUP(C40,'Employés'!$B$5:$E$104,4,FALSE)="",'Paramètres'!$B$7,VLOOKUP(C40,'Employés'!$B$5:$E$104,4,FALSE)),0),0))</f>
        <v/>
      </c>
      <c r="J40" s="26" t="n"/>
      <c r="K40" s="22" t="n"/>
      <c r="L40" s="25">
        <f>IF(A40="","",IF(E40="Kilométrage",0,IFERROR(J40*IF(OR(K40="Taxable TPS et TVQ",K40="TPS seulement"),'Paramètres'!$B$5,0),0)))</f>
        <v/>
      </c>
      <c r="M40" s="25">
        <f>IF(A40="","",IF(E40="Kilométrage",0,IFERROR(J40*IF(OR(K40="Taxable TPS et TVQ",K40="TVQ seulement"),'Paramètres'!$B$6,0),0)))</f>
        <v/>
      </c>
      <c r="N40" s="25">
        <f>IF(A40="","",IF(E40="Kilométrage",IFERROR(H40*I40,0),IFERROR(J40+L40+M40,0)))</f>
        <v/>
      </c>
      <c r="O40" s="22" t="n"/>
      <c r="P40" s="22" t="n"/>
      <c r="Q40" s="22" t="n"/>
      <c r="R40" s="33" t="n"/>
      <c r="S40" s="27">
        <f>IF(B40="","",YEAR(B40)&amp;"-"&amp;RIGHT("0"&amp;MONTH(B40),2))</f>
        <v/>
      </c>
      <c r="T40" s="27">
        <f>IF(A40="","",IF(AND(E40="Kilométrage",H40&lt;=0),"Vérifier la distance",IF(AND(E40&lt;&gt;"Kilométrage",J40&lt;=0),"Vérifier le montant",IF(AND(E40&lt;&gt;"Kilométrage",O40="Non"),"Reçu manquant",IF(AND(P40="Approuvé",Q40=""),"Approbateur requis",IF(AND(P40="Approuvé",R40=""),"Date d’approbation requise","OK"))))))</f>
        <v/>
      </c>
    </row>
    <row r="41">
      <c r="A41" s="22" t="n"/>
      <c r="B41" s="33" t="n"/>
      <c r="C41" s="22" t="n"/>
      <c r="D41" s="22" t="n"/>
      <c r="E41" s="22" t="n"/>
      <c r="F41" s="22" t="n"/>
      <c r="G41" s="22" t="n"/>
      <c r="H41" s="34" t="n"/>
      <c r="I41" s="25">
        <f>IF(A41="","",IF(E41="Kilométrage",IFERROR(IF(VLOOKUP(C41,'Employés'!$B$5:$E$104,4,FALSE)="",'Paramètres'!$B$7,VLOOKUP(C41,'Employés'!$B$5:$E$104,4,FALSE)),0),0))</f>
        <v/>
      </c>
      <c r="J41" s="26" t="n"/>
      <c r="K41" s="22" t="n"/>
      <c r="L41" s="25">
        <f>IF(A41="","",IF(E41="Kilométrage",0,IFERROR(J41*IF(OR(K41="Taxable TPS et TVQ",K41="TPS seulement"),'Paramètres'!$B$5,0),0)))</f>
        <v/>
      </c>
      <c r="M41" s="25">
        <f>IF(A41="","",IF(E41="Kilométrage",0,IFERROR(J41*IF(OR(K41="Taxable TPS et TVQ",K41="TVQ seulement"),'Paramètres'!$B$6,0),0)))</f>
        <v/>
      </c>
      <c r="N41" s="25">
        <f>IF(A41="","",IF(E41="Kilométrage",IFERROR(H41*I41,0),IFERROR(J41+L41+M41,0)))</f>
        <v/>
      </c>
      <c r="O41" s="22" t="n"/>
      <c r="P41" s="22" t="n"/>
      <c r="Q41" s="22" t="n"/>
      <c r="R41" s="33" t="n"/>
      <c r="S41" s="27">
        <f>IF(B41="","",YEAR(B41)&amp;"-"&amp;RIGHT("0"&amp;MONTH(B41),2))</f>
        <v/>
      </c>
      <c r="T41" s="27">
        <f>IF(A41="","",IF(AND(E41="Kilométrage",H41&lt;=0),"Vérifier la distance",IF(AND(E41&lt;&gt;"Kilométrage",J41&lt;=0),"Vérifier le montant",IF(AND(E41&lt;&gt;"Kilométrage",O41="Non"),"Reçu manquant",IF(AND(P41="Approuvé",Q41=""),"Approbateur requis",IF(AND(P41="Approuvé",R41=""),"Date d’approbation requise","OK"))))))</f>
        <v/>
      </c>
    </row>
    <row r="42">
      <c r="A42" s="22" t="n"/>
      <c r="B42" s="33" t="n"/>
      <c r="C42" s="22" t="n"/>
      <c r="D42" s="22" t="n"/>
      <c r="E42" s="22" t="n"/>
      <c r="F42" s="22" t="n"/>
      <c r="G42" s="22" t="n"/>
      <c r="H42" s="34" t="n"/>
      <c r="I42" s="25">
        <f>IF(A42="","",IF(E42="Kilométrage",IFERROR(IF(VLOOKUP(C42,'Employés'!$B$5:$E$104,4,FALSE)="",'Paramètres'!$B$7,VLOOKUP(C42,'Employés'!$B$5:$E$104,4,FALSE)),0),0))</f>
        <v/>
      </c>
      <c r="J42" s="26" t="n"/>
      <c r="K42" s="22" t="n"/>
      <c r="L42" s="25">
        <f>IF(A42="","",IF(E42="Kilométrage",0,IFERROR(J42*IF(OR(K42="Taxable TPS et TVQ",K42="TPS seulement"),'Paramètres'!$B$5,0),0)))</f>
        <v/>
      </c>
      <c r="M42" s="25">
        <f>IF(A42="","",IF(E42="Kilométrage",0,IFERROR(J42*IF(OR(K42="Taxable TPS et TVQ",K42="TVQ seulement"),'Paramètres'!$B$6,0),0)))</f>
        <v/>
      </c>
      <c r="N42" s="25">
        <f>IF(A42="","",IF(E42="Kilométrage",IFERROR(H42*I42,0),IFERROR(J42+L42+M42,0)))</f>
        <v/>
      </c>
      <c r="O42" s="22" t="n"/>
      <c r="P42" s="22" t="n"/>
      <c r="Q42" s="22" t="n"/>
      <c r="R42" s="33" t="n"/>
      <c r="S42" s="27">
        <f>IF(B42="","",YEAR(B42)&amp;"-"&amp;RIGHT("0"&amp;MONTH(B42),2))</f>
        <v/>
      </c>
      <c r="T42" s="27">
        <f>IF(A42="","",IF(AND(E42="Kilométrage",H42&lt;=0),"Vérifier la distance",IF(AND(E42&lt;&gt;"Kilométrage",J42&lt;=0),"Vérifier le montant",IF(AND(E42&lt;&gt;"Kilométrage",O42="Non"),"Reçu manquant",IF(AND(P42="Approuvé",Q42=""),"Approbateur requis",IF(AND(P42="Approuvé",R42=""),"Date d’approbation requise","OK"))))))</f>
        <v/>
      </c>
    </row>
    <row r="43">
      <c r="A43" s="22" t="n"/>
      <c r="B43" s="33" t="n"/>
      <c r="C43" s="22" t="n"/>
      <c r="D43" s="22" t="n"/>
      <c r="E43" s="22" t="n"/>
      <c r="F43" s="22" t="n"/>
      <c r="G43" s="22" t="n"/>
      <c r="H43" s="34" t="n"/>
      <c r="I43" s="25">
        <f>IF(A43="","",IF(E43="Kilométrage",IFERROR(IF(VLOOKUP(C43,'Employés'!$B$5:$E$104,4,FALSE)="",'Paramètres'!$B$7,VLOOKUP(C43,'Employés'!$B$5:$E$104,4,FALSE)),0),0))</f>
        <v/>
      </c>
      <c r="J43" s="26" t="n"/>
      <c r="K43" s="22" t="n"/>
      <c r="L43" s="25">
        <f>IF(A43="","",IF(E43="Kilométrage",0,IFERROR(J43*IF(OR(K43="Taxable TPS et TVQ",K43="TPS seulement"),'Paramètres'!$B$5,0),0)))</f>
        <v/>
      </c>
      <c r="M43" s="25">
        <f>IF(A43="","",IF(E43="Kilométrage",0,IFERROR(J43*IF(OR(K43="Taxable TPS et TVQ",K43="TVQ seulement"),'Paramètres'!$B$6,0),0)))</f>
        <v/>
      </c>
      <c r="N43" s="25">
        <f>IF(A43="","",IF(E43="Kilométrage",IFERROR(H43*I43,0),IFERROR(J43+L43+M43,0)))</f>
        <v/>
      </c>
      <c r="O43" s="22" t="n"/>
      <c r="P43" s="22" t="n"/>
      <c r="Q43" s="22" t="n"/>
      <c r="R43" s="33" t="n"/>
      <c r="S43" s="27">
        <f>IF(B43="","",YEAR(B43)&amp;"-"&amp;RIGHT("0"&amp;MONTH(B43),2))</f>
        <v/>
      </c>
      <c r="T43" s="27">
        <f>IF(A43="","",IF(AND(E43="Kilométrage",H43&lt;=0),"Vérifier la distance",IF(AND(E43&lt;&gt;"Kilométrage",J43&lt;=0),"Vérifier le montant",IF(AND(E43&lt;&gt;"Kilométrage",O43="Non"),"Reçu manquant",IF(AND(P43="Approuvé",Q43=""),"Approbateur requis",IF(AND(P43="Approuvé",R43=""),"Date d’approbation requise","OK"))))))</f>
        <v/>
      </c>
    </row>
    <row r="44">
      <c r="A44" s="22" t="n"/>
      <c r="B44" s="33" t="n"/>
      <c r="C44" s="22" t="n"/>
      <c r="D44" s="22" t="n"/>
      <c r="E44" s="22" t="n"/>
      <c r="F44" s="22" t="n"/>
      <c r="G44" s="22" t="n"/>
      <c r="H44" s="34" t="n"/>
      <c r="I44" s="25">
        <f>IF(A44="","",IF(E44="Kilométrage",IFERROR(IF(VLOOKUP(C44,'Employés'!$B$5:$E$104,4,FALSE)="",'Paramètres'!$B$7,VLOOKUP(C44,'Employés'!$B$5:$E$104,4,FALSE)),0),0))</f>
        <v/>
      </c>
      <c r="J44" s="26" t="n"/>
      <c r="K44" s="22" t="n"/>
      <c r="L44" s="25">
        <f>IF(A44="","",IF(E44="Kilométrage",0,IFERROR(J44*IF(OR(K44="Taxable TPS et TVQ",K44="TPS seulement"),'Paramètres'!$B$5,0),0)))</f>
        <v/>
      </c>
      <c r="M44" s="25">
        <f>IF(A44="","",IF(E44="Kilométrage",0,IFERROR(J44*IF(OR(K44="Taxable TPS et TVQ",K44="TVQ seulement"),'Paramètres'!$B$6,0),0)))</f>
        <v/>
      </c>
      <c r="N44" s="25">
        <f>IF(A44="","",IF(E44="Kilométrage",IFERROR(H44*I44,0),IFERROR(J44+L44+M44,0)))</f>
        <v/>
      </c>
      <c r="O44" s="22" t="n"/>
      <c r="P44" s="22" t="n"/>
      <c r="Q44" s="22" t="n"/>
      <c r="R44" s="33" t="n"/>
      <c r="S44" s="27">
        <f>IF(B44="","",YEAR(B44)&amp;"-"&amp;RIGHT("0"&amp;MONTH(B44),2))</f>
        <v/>
      </c>
      <c r="T44" s="27">
        <f>IF(A44="","",IF(AND(E44="Kilométrage",H44&lt;=0),"Vérifier la distance",IF(AND(E44&lt;&gt;"Kilométrage",J44&lt;=0),"Vérifier le montant",IF(AND(E44&lt;&gt;"Kilométrage",O44="Non"),"Reçu manquant",IF(AND(P44="Approuvé",Q44=""),"Approbateur requis",IF(AND(P44="Approuvé",R44=""),"Date d’approbation requise","OK"))))))</f>
        <v/>
      </c>
    </row>
    <row r="45">
      <c r="A45" s="22" t="n"/>
      <c r="B45" s="33" t="n"/>
      <c r="C45" s="22" t="n"/>
      <c r="D45" s="22" t="n"/>
      <c r="E45" s="22" t="n"/>
      <c r="F45" s="22" t="n"/>
      <c r="G45" s="22" t="n"/>
      <c r="H45" s="34" t="n"/>
      <c r="I45" s="25">
        <f>IF(A45="","",IF(E45="Kilométrage",IFERROR(IF(VLOOKUP(C45,'Employés'!$B$5:$E$104,4,FALSE)="",'Paramètres'!$B$7,VLOOKUP(C45,'Employés'!$B$5:$E$104,4,FALSE)),0),0))</f>
        <v/>
      </c>
      <c r="J45" s="26" t="n"/>
      <c r="K45" s="22" t="n"/>
      <c r="L45" s="25">
        <f>IF(A45="","",IF(E45="Kilométrage",0,IFERROR(J45*IF(OR(K45="Taxable TPS et TVQ",K45="TPS seulement"),'Paramètres'!$B$5,0),0)))</f>
        <v/>
      </c>
      <c r="M45" s="25">
        <f>IF(A45="","",IF(E45="Kilométrage",0,IFERROR(J45*IF(OR(K45="Taxable TPS et TVQ",K45="TVQ seulement"),'Paramètres'!$B$6,0),0)))</f>
        <v/>
      </c>
      <c r="N45" s="25">
        <f>IF(A45="","",IF(E45="Kilométrage",IFERROR(H45*I45,0),IFERROR(J45+L45+M45,0)))</f>
        <v/>
      </c>
      <c r="O45" s="22" t="n"/>
      <c r="P45" s="22" t="n"/>
      <c r="Q45" s="22" t="n"/>
      <c r="R45" s="33" t="n"/>
      <c r="S45" s="27">
        <f>IF(B45="","",YEAR(B45)&amp;"-"&amp;RIGHT("0"&amp;MONTH(B45),2))</f>
        <v/>
      </c>
      <c r="T45" s="27">
        <f>IF(A45="","",IF(AND(E45="Kilométrage",H45&lt;=0),"Vérifier la distance",IF(AND(E45&lt;&gt;"Kilométrage",J45&lt;=0),"Vérifier le montant",IF(AND(E45&lt;&gt;"Kilométrage",O45="Non"),"Reçu manquant",IF(AND(P45="Approuvé",Q45=""),"Approbateur requis",IF(AND(P45="Approuvé",R45=""),"Date d’approbation requise","OK"))))))</f>
        <v/>
      </c>
    </row>
    <row r="46">
      <c r="A46" s="22" t="n"/>
      <c r="B46" s="33" t="n"/>
      <c r="C46" s="22" t="n"/>
      <c r="D46" s="22" t="n"/>
      <c r="E46" s="22" t="n"/>
      <c r="F46" s="22" t="n"/>
      <c r="G46" s="22" t="n"/>
      <c r="H46" s="34" t="n"/>
      <c r="I46" s="25">
        <f>IF(A46="","",IF(E46="Kilométrage",IFERROR(IF(VLOOKUP(C46,'Employés'!$B$5:$E$104,4,FALSE)="",'Paramètres'!$B$7,VLOOKUP(C46,'Employés'!$B$5:$E$104,4,FALSE)),0),0))</f>
        <v/>
      </c>
      <c r="J46" s="26" t="n"/>
      <c r="K46" s="22" t="n"/>
      <c r="L46" s="25">
        <f>IF(A46="","",IF(E46="Kilométrage",0,IFERROR(J46*IF(OR(K46="Taxable TPS et TVQ",K46="TPS seulement"),'Paramètres'!$B$5,0),0)))</f>
        <v/>
      </c>
      <c r="M46" s="25">
        <f>IF(A46="","",IF(E46="Kilométrage",0,IFERROR(J46*IF(OR(K46="Taxable TPS et TVQ",K46="TVQ seulement"),'Paramètres'!$B$6,0),0)))</f>
        <v/>
      </c>
      <c r="N46" s="25">
        <f>IF(A46="","",IF(E46="Kilométrage",IFERROR(H46*I46,0),IFERROR(J46+L46+M46,0)))</f>
        <v/>
      </c>
      <c r="O46" s="22" t="n"/>
      <c r="P46" s="22" t="n"/>
      <c r="Q46" s="22" t="n"/>
      <c r="R46" s="33" t="n"/>
      <c r="S46" s="27">
        <f>IF(B46="","",YEAR(B46)&amp;"-"&amp;RIGHT("0"&amp;MONTH(B46),2))</f>
        <v/>
      </c>
      <c r="T46" s="27">
        <f>IF(A46="","",IF(AND(E46="Kilométrage",H46&lt;=0),"Vérifier la distance",IF(AND(E46&lt;&gt;"Kilométrage",J46&lt;=0),"Vérifier le montant",IF(AND(E46&lt;&gt;"Kilométrage",O46="Non"),"Reçu manquant",IF(AND(P46="Approuvé",Q46=""),"Approbateur requis",IF(AND(P46="Approuvé",R46=""),"Date d’approbation requise","OK"))))))</f>
        <v/>
      </c>
    </row>
    <row r="47">
      <c r="A47" s="22" t="n"/>
      <c r="B47" s="33" t="n"/>
      <c r="C47" s="22" t="n"/>
      <c r="D47" s="22" t="n"/>
      <c r="E47" s="22" t="n"/>
      <c r="F47" s="22" t="n"/>
      <c r="G47" s="22" t="n"/>
      <c r="H47" s="34" t="n"/>
      <c r="I47" s="25">
        <f>IF(A47="","",IF(E47="Kilométrage",IFERROR(IF(VLOOKUP(C47,'Employés'!$B$5:$E$104,4,FALSE)="",'Paramètres'!$B$7,VLOOKUP(C47,'Employés'!$B$5:$E$104,4,FALSE)),0),0))</f>
        <v/>
      </c>
      <c r="J47" s="26" t="n"/>
      <c r="K47" s="22" t="n"/>
      <c r="L47" s="25">
        <f>IF(A47="","",IF(E47="Kilométrage",0,IFERROR(J47*IF(OR(K47="Taxable TPS et TVQ",K47="TPS seulement"),'Paramètres'!$B$5,0),0)))</f>
        <v/>
      </c>
      <c r="M47" s="25">
        <f>IF(A47="","",IF(E47="Kilométrage",0,IFERROR(J47*IF(OR(K47="Taxable TPS et TVQ",K47="TVQ seulement"),'Paramètres'!$B$6,0),0)))</f>
        <v/>
      </c>
      <c r="N47" s="25">
        <f>IF(A47="","",IF(E47="Kilométrage",IFERROR(H47*I47,0),IFERROR(J47+L47+M47,0)))</f>
        <v/>
      </c>
      <c r="O47" s="22" t="n"/>
      <c r="P47" s="22" t="n"/>
      <c r="Q47" s="22" t="n"/>
      <c r="R47" s="33" t="n"/>
      <c r="S47" s="27">
        <f>IF(B47="","",YEAR(B47)&amp;"-"&amp;RIGHT("0"&amp;MONTH(B47),2))</f>
        <v/>
      </c>
      <c r="T47" s="27">
        <f>IF(A47="","",IF(AND(E47="Kilométrage",H47&lt;=0),"Vérifier la distance",IF(AND(E47&lt;&gt;"Kilométrage",J47&lt;=0),"Vérifier le montant",IF(AND(E47&lt;&gt;"Kilométrage",O47="Non"),"Reçu manquant",IF(AND(P47="Approuvé",Q47=""),"Approbateur requis",IF(AND(P47="Approuvé",R47=""),"Date d’approbation requise","OK"))))))</f>
        <v/>
      </c>
    </row>
    <row r="48">
      <c r="A48" s="22" t="n"/>
      <c r="B48" s="33" t="n"/>
      <c r="C48" s="22" t="n"/>
      <c r="D48" s="22" t="n"/>
      <c r="E48" s="22" t="n"/>
      <c r="F48" s="22" t="n"/>
      <c r="G48" s="22" t="n"/>
      <c r="H48" s="34" t="n"/>
      <c r="I48" s="25">
        <f>IF(A48="","",IF(E48="Kilométrage",IFERROR(IF(VLOOKUP(C48,'Employés'!$B$5:$E$104,4,FALSE)="",'Paramètres'!$B$7,VLOOKUP(C48,'Employés'!$B$5:$E$104,4,FALSE)),0),0))</f>
        <v/>
      </c>
      <c r="J48" s="26" t="n"/>
      <c r="K48" s="22" t="n"/>
      <c r="L48" s="25">
        <f>IF(A48="","",IF(E48="Kilométrage",0,IFERROR(J48*IF(OR(K48="Taxable TPS et TVQ",K48="TPS seulement"),'Paramètres'!$B$5,0),0)))</f>
        <v/>
      </c>
      <c r="M48" s="25">
        <f>IF(A48="","",IF(E48="Kilométrage",0,IFERROR(J48*IF(OR(K48="Taxable TPS et TVQ",K48="TVQ seulement"),'Paramètres'!$B$6,0),0)))</f>
        <v/>
      </c>
      <c r="N48" s="25">
        <f>IF(A48="","",IF(E48="Kilométrage",IFERROR(H48*I48,0),IFERROR(J48+L48+M48,0)))</f>
        <v/>
      </c>
      <c r="O48" s="22" t="n"/>
      <c r="P48" s="22" t="n"/>
      <c r="Q48" s="22" t="n"/>
      <c r="R48" s="33" t="n"/>
      <c r="S48" s="27">
        <f>IF(B48="","",YEAR(B48)&amp;"-"&amp;RIGHT("0"&amp;MONTH(B48),2))</f>
        <v/>
      </c>
      <c r="T48" s="27">
        <f>IF(A48="","",IF(AND(E48="Kilométrage",H48&lt;=0),"Vérifier la distance",IF(AND(E48&lt;&gt;"Kilométrage",J48&lt;=0),"Vérifier le montant",IF(AND(E48&lt;&gt;"Kilométrage",O48="Non"),"Reçu manquant",IF(AND(P48="Approuvé",Q48=""),"Approbateur requis",IF(AND(P48="Approuvé",R48=""),"Date d’approbation requise","OK"))))))</f>
        <v/>
      </c>
    </row>
    <row r="49">
      <c r="A49" s="22" t="n"/>
      <c r="B49" s="33" t="n"/>
      <c r="C49" s="22" t="n"/>
      <c r="D49" s="22" t="n"/>
      <c r="E49" s="22" t="n"/>
      <c r="F49" s="22" t="n"/>
      <c r="G49" s="22" t="n"/>
      <c r="H49" s="34" t="n"/>
      <c r="I49" s="25">
        <f>IF(A49="","",IF(E49="Kilométrage",IFERROR(IF(VLOOKUP(C49,'Employés'!$B$5:$E$104,4,FALSE)="",'Paramètres'!$B$7,VLOOKUP(C49,'Employés'!$B$5:$E$104,4,FALSE)),0),0))</f>
        <v/>
      </c>
      <c r="J49" s="26" t="n"/>
      <c r="K49" s="22" t="n"/>
      <c r="L49" s="25">
        <f>IF(A49="","",IF(E49="Kilométrage",0,IFERROR(J49*IF(OR(K49="Taxable TPS et TVQ",K49="TPS seulement"),'Paramètres'!$B$5,0),0)))</f>
        <v/>
      </c>
      <c r="M49" s="25">
        <f>IF(A49="","",IF(E49="Kilométrage",0,IFERROR(J49*IF(OR(K49="Taxable TPS et TVQ",K49="TVQ seulement"),'Paramètres'!$B$6,0),0)))</f>
        <v/>
      </c>
      <c r="N49" s="25">
        <f>IF(A49="","",IF(E49="Kilométrage",IFERROR(H49*I49,0),IFERROR(J49+L49+M49,0)))</f>
        <v/>
      </c>
      <c r="O49" s="22" t="n"/>
      <c r="P49" s="22" t="n"/>
      <c r="Q49" s="22" t="n"/>
      <c r="R49" s="33" t="n"/>
      <c r="S49" s="27">
        <f>IF(B49="","",YEAR(B49)&amp;"-"&amp;RIGHT("0"&amp;MONTH(B49),2))</f>
        <v/>
      </c>
      <c r="T49" s="27">
        <f>IF(A49="","",IF(AND(E49="Kilométrage",H49&lt;=0),"Vérifier la distance",IF(AND(E49&lt;&gt;"Kilométrage",J49&lt;=0),"Vérifier le montant",IF(AND(E49&lt;&gt;"Kilométrage",O49="Non"),"Reçu manquant",IF(AND(P49="Approuvé",Q49=""),"Approbateur requis",IF(AND(P49="Approuvé",R49=""),"Date d’approbation requise","OK"))))))</f>
        <v/>
      </c>
    </row>
    <row r="50">
      <c r="A50" s="22" t="n"/>
      <c r="B50" s="33" t="n"/>
      <c r="C50" s="22" t="n"/>
      <c r="D50" s="22" t="n"/>
      <c r="E50" s="22" t="n"/>
      <c r="F50" s="22" t="n"/>
      <c r="G50" s="22" t="n"/>
      <c r="H50" s="34" t="n"/>
      <c r="I50" s="25">
        <f>IF(A50="","",IF(E50="Kilométrage",IFERROR(IF(VLOOKUP(C50,'Employés'!$B$5:$E$104,4,FALSE)="",'Paramètres'!$B$7,VLOOKUP(C50,'Employés'!$B$5:$E$104,4,FALSE)),0),0))</f>
        <v/>
      </c>
      <c r="J50" s="26" t="n"/>
      <c r="K50" s="22" t="n"/>
      <c r="L50" s="25">
        <f>IF(A50="","",IF(E50="Kilométrage",0,IFERROR(J50*IF(OR(K50="Taxable TPS et TVQ",K50="TPS seulement"),'Paramètres'!$B$5,0),0)))</f>
        <v/>
      </c>
      <c r="M50" s="25">
        <f>IF(A50="","",IF(E50="Kilométrage",0,IFERROR(J50*IF(OR(K50="Taxable TPS et TVQ",K50="TVQ seulement"),'Paramètres'!$B$6,0),0)))</f>
        <v/>
      </c>
      <c r="N50" s="25">
        <f>IF(A50="","",IF(E50="Kilométrage",IFERROR(H50*I50,0),IFERROR(J50+L50+M50,0)))</f>
        <v/>
      </c>
      <c r="O50" s="22" t="n"/>
      <c r="P50" s="22" t="n"/>
      <c r="Q50" s="22" t="n"/>
      <c r="R50" s="33" t="n"/>
      <c r="S50" s="27">
        <f>IF(B50="","",YEAR(B50)&amp;"-"&amp;RIGHT("0"&amp;MONTH(B50),2))</f>
        <v/>
      </c>
      <c r="T50" s="27">
        <f>IF(A50="","",IF(AND(E50="Kilométrage",H50&lt;=0),"Vérifier la distance",IF(AND(E50&lt;&gt;"Kilométrage",J50&lt;=0),"Vérifier le montant",IF(AND(E50&lt;&gt;"Kilométrage",O50="Non"),"Reçu manquant",IF(AND(P50="Approuvé",Q50=""),"Approbateur requis",IF(AND(P50="Approuvé",R50=""),"Date d’approbation requise","OK"))))))</f>
        <v/>
      </c>
    </row>
    <row r="51">
      <c r="A51" s="22" t="n"/>
      <c r="B51" s="33" t="n"/>
      <c r="C51" s="22" t="n"/>
      <c r="D51" s="22" t="n"/>
      <c r="E51" s="22" t="n"/>
      <c r="F51" s="22" t="n"/>
      <c r="G51" s="22" t="n"/>
      <c r="H51" s="34" t="n"/>
      <c r="I51" s="25">
        <f>IF(A51="","",IF(E51="Kilométrage",IFERROR(IF(VLOOKUP(C51,'Employés'!$B$5:$E$104,4,FALSE)="",'Paramètres'!$B$7,VLOOKUP(C51,'Employés'!$B$5:$E$104,4,FALSE)),0),0))</f>
        <v/>
      </c>
      <c r="J51" s="26" t="n"/>
      <c r="K51" s="22" t="n"/>
      <c r="L51" s="25">
        <f>IF(A51="","",IF(E51="Kilométrage",0,IFERROR(J51*IF(OR(K51="Taxable TPS et TVQ",K51="TPS seulement"),'Paramètres'!$B$5,0),0)))</f>
        <v/>
      </c>
      <c r="M51" s="25">
        <f>IF(A51="","",IF(E51="Kilométrage",0,IFERROR(J51*IF(OR(K51="Taxable TPS et TVQ",K51="TVQ seulement"),'Paramètres'!$B$6,0),0)))</f>
        <v/>
      </c>
      <c r="N51" s="25">
        <f>IF(A51="","",IF(E51="Kilométrage",IFERROR(H51*I51,0),IFERROR(J51+L51+M51,0)))</f>
        <v/>
      </c>
      <c r="O51" s="22" t="n"/>
      <c r="P51" s="22" t="n"/>
      <c r="Q51" s="22" t="n"/>
      <c r="R51" s="33" t="n"/>
      <c r="S51" s="27">
        <f>IF(B51="","",YEAR(B51)&amp;"-"&amp;RIGHT("0"&amp;MONTH(B51),2))</f>
        <v/>
      </c>
      <c r="T51" s="27">
        <f>IF(A51="","",IF(AND(E51="Kilométrage",H51&lt;=0),"Vérifier la distance",IF(AND(E51&lt;&gt;"Kilométrage",J51&lt;=0),"Vérifier le montant",IF(AND(E51&lt;&gt;"Kilométrage",O51="Non"),"Reçu manquant",IF(AND(P51="Approuvé",Q51=""),"Approbateur requis",IF(AND(P51="Approuvé",R51=""),"Date d’approbation requise","OK"))))))</f>
        <v/>
      </c>
    </row>
    <row r="52">
      <c r="A52" s="22" t="n"/>
      <c r="B52" s="33" t="n"/>
      <c r="C52" s="22" t="n"/>
      <c r="D52" s="22" t="n"/>
      <c r="E52" s="22" t="n"/>
      <c r="F52" s="22" t="n"/>
      <c r="G52" s="22" t="n"/>
      <c r="H52" s="34" t="n"/>
      <c r="I52" s="25">
        <f>IF(A52="","",IF(E52="Kilométrage",IFERROR(IF(VLOOKUP(C52,'Employés'!$B$5:$E$104,4,FALSE)="",'Paramètres'!$B$7,VLOOKUP(C52,'Employés'!$B$5:$E$104,4,FALSE)),0),0))</f>
        <v/>
      </c>
      <c r="J52" s="26" t="n"/>
      <c r="K52" s="22" t="n"/>
      <c r="L52" s="25">
        <f>IF(A52="","",IF(E52="Kilométrage",0,IFERROR(J52*IF(OR(K52="Taxable TPS et TVQ",K52="TPS seulement"),'Paramètres'!$B$5,0),0)))</f>
        <v/>
      </c>
      <c r="M52" s="25">
        <f>IF(A52="","",IF(E52="Kilométrage",0,IFERROR(J52*IF(OR(K52="Taxable TPS et TVQ",K52="TVQ seulement"),'Paramètres'!$B$6,0),0)))</f>
        <v/>
      </c>
      <c r="N52" s="25">
        <f>IF(A52="","",IF(E52="Kilométrage",IFERROR(H52*I52,0),IFERROR(J52+L52+M52,0)))</f>
        <v/>
      </c>
      <c r="O52" s="22" t="n"/>
      <c r="P52" s="22" t="n"/>
      <c r="Q52" s="22" t="n"/>
      <c r="R52" s="33" t="n"/>
      <c r="S52" s="27">
        <f>IF(B52="","",YEAR(B52)&amp;"-"&amp;RIGHT("0"&amp;MONTH(B52),2))</f>
        <v/>
      </c>
      <c r="T52" s="27">
        <f>IF(A52="","",IF(AND(E52="Kilométrage",H52&lt;=0),"Vérifier la distance",IF(AND(E52&lt;&gt;"Kilométrage",J52&lt;=0),"Vérifier le montant",IF(AND(E52&lt;&gt;"Kilométrage",O52="Non"),"Reçu manquant",IF(AND(P52="Approuvé",Q52=""),"Approbateur requis",IF(AND(P52="Approuvé",R52=""),"Date d’approbation requise","OK"))))))</f>
        <v/>
      </c>
    </row>
    <row r="53">
      <c r="A53" s="22" t="n"/>
      <c r="B53" s="33" t="n"/>
      <c r="C53" s="22" t="n"/>
      <c r="D53" s="22" t="n"/>
      <c r="E53" s="22" t="n"/>
      <c r="F53" s="22" t="n"/>
      <c r="G53" s="22" t="n"/>
      <c r="H53" s="34" t="n"/>
      <c r="I53" s="25">
        <f>IF(A53="","",IF(E53="Kilométrage",IFERROR(IF(VLOOKUP(C53,'Employés'!$B$5:$E$104,4,FALSE)="",'Paramètres'!$B$7,VLOOKUP(C53,'Employés'!$B$5:$E$104,4,FALSE)),0),0))</f>
        <v/>
      </c>
      <c r="J53" s="26" t="n"/>
      <c r="K53" s="22" t="n"/>
      <c r="L53" s="25">
        <f>IF(A53="","",IF(E53="Kilométrage",0,IFERROR(J53*IF(OR(K53="Taxable TPS et TVQ",K53="TPS seulement"),'Paramètres'!$B$5,0),0)))</f>
        <v/>
      </c>
      <c r="M53" s="25">
        <f>IF(A53="","",IF(E53="Kilométrage",0,IFERROR(J53*IF(OR(K53="Taxable TPS et TVQ",K53="TVQ seulement"),'Paramètres'!$B$6,0),0)))</f>
        <v/>
      </c>
      <c r="N53" s="25">
        <f>IF(A53="","",IF(E53="Kilométrage",IFERROR(H53*I53,0),IFERROR(J53+L53+M53,0)))</f>
        <v/>
      </c>
      <c r="O53" s="22" t="n"/>
      <c r="P53" s="22" t="n"/>
      <c r="Q53" s="22" t="n"/>
      <c r="R53" s="33" t="n"/>
      <c r="S53" s="27">
        <f>IF(B53="","",YEAR(B53)&amp;"-"&amp;RIGHT("0"&amp;MONTH(B53),2))</f>
        <v/>
      </c>
      <c r="T53" s="27">
        <f>IF(A53="","",IF(AND(E53="Kilométrage",H53&lt;=0),"Vérifier la distance",IF(AND(E53&lt;&gt;"Kilométrage",J53&lt;=0),"Vérifier le montant",IF(AND(E53&lt;&gt;"Kilométrage",O53="Non"),"Reçu manquant",IF(AND(P53="Approuvé",Q53=""),"Approbateur requis",IF(AND(P53="Approuvé",R53=""),"Date d’approbation requise","OK"))))))</f>
        <v/>
      </c>
    </row>
    <row r="54">
      <c r="A54" s="22" t="n"/>
      <c r="B54" s="33" t="n"/>
      <c r="C54" s="22" t="n"/>
      <c r="D54" s="22" t="n"/>
      <c r="E54" s="22" t="n"/>
      <c r="F54" s="22" t="n"/>
      <c r="G54" s="22" t="n"/>
      <c r="H54" s="34" t="n"/>
      <c r="I54" s="25">
        <f>IF(A54="","",IF(E54="Kilométrage",IFERROR(IF(VLOOKUP(C54,'Employés'!$B$5:$E$104,4,FALSE)="",'Paramètres'!$B$7,VLOOKUP(C54,'Employés'!$B$5:$E$104,4,FALSE)),0),0))</f>
        <v/>
      </c>
      <c r="J54" s="26" t="n"/>
      <c r="K54" s="22" t="n"/>
      <c r="L54" s="25">
        <f>IF(A54="","",IF(E54="Kilométrage",0,IFERROR(J54*IF(OR(K54="Taxable TPS et TVQ",K54="TPS seulement"),'Paramètres'!$B$5,0),0)))</f>
        <v/>
      </c>
      <c r="M54" s="25">
        <f>IF(A54="","",IF(E54="Kilométrage",0,IFERROR(J54*IF(OR(K54="Taxable TPS et TVQ",K54="TVQ seulement"),'Paramètres'!$B$6,0),0)))</f>
        <v/>
      </c>
      <c r="N54" s="25">
        <f>IF(A54="","",IF(E54="Kilométrage",IFERROR(H54*I54,0),IFERROR(J54+L54+M54,0)))</f>
        <v/>
      </c>
      <c r="O54" s="22" t="n"/>
      <c r="P54" s="22" t="n"/>
      <c r="Q54" s="22" t="n"/>
      <c r="R54" s="33" t="n"/>
      <c r="S54" s="27">
        <f>IF(B54="","",YEAR(B54)&amp;"-"&amp;RIGHT("0"&amp;MONTH(B54),2))</f>
        <v/>
      </c>
      <c r="T54" s="27">
        <f>IF(A54="","",IF(AND(E54="Kilométrage",H54&lt;=0),"Vérifier la distance",IF(AND(E54&lt;&gt;"Kilométrage",J54&lt;=0),"Vérifier le montant",IF(AND(E54&lt;&gt;"Kilométrage",O54="Non"),"Reçu manquant",IF(AND(P54="Approuvé",Q54=""),"Approbateur requis",IF(AND(P54="Approuvé",R54=""),"Date d’approbation requise","OK"))))))</f>
        <v/>
      </c>
    </row>
    <row r="55">
      <c r="A55" s="22" t="n"/>
      <c r="B55" s="33" t="n"/>
      <c r="C55" s="22" t="n"/>
      <c r="D55" s="22" t="n"/>
      <c r="E55" s="22" t="n"/>
      <c r="F55" s="22" t="n"/>
      <c r="G55" s="22" t="n"/>
      <c r="H55" s="34" t="n"/>
      <c r="I55" s="25">
        <f>IF(A55="","",IF(E55="Kilométrage",IFERROR(IF(VLOOKUP(C55,'Employés'!$B$5:$E$104,4,FALSE)="",'Paramètres'!$B$7,VLOOKUP(C55,'Employés'!$B$5:$E$104,4,FALSE)),0),0))</f>
        <v/>
      </c>
      <c r="J55" s="26" t="n"/>
      <c r="K55" s="22" t="n"/>
      <c r="L55" s="25">
        <f>IF(A55="","",IF(E55="Kilométrage",0,IFERROR(J55*IF(OR(K55="Taxable TPS et TVQ",K55="TPS seulement"),'Paramètres'!$B$5,0),0)))</f>
        <v/>
      </c>
      <c r="M55" s="25">
        <f>IF(A55="","",IF(E55="Kilométrage",0,IFERROR(J55*IF(OR(K55="Taxable TPS et TVQ",K55="TVQ seulement"),'Paramètres'!$B$6,0),0)))</f>
        <v/>
      </c>
      <c r="N55" s="25">
        <f>IF(A55="","",IF(E55="Kilométrage",IFERROR(H55*I55,0),IFERROR(J55+L55+M55,0)))</f>
        <v/>
      </c>
      <c r="O55" s="22" t="n"/>
      <c r="P55" s="22" t="n"/>
      <c r="Q55" s="22" t="n"/>
      <c r="R55" s="33" t="n"/>
      <c r="S55" s="27">
        <f>IF(B55="","",YEAR(B55)&amp;"-"&amp;RIGHT("0"&amp;MONTH(B55),2))</f>
        <v/>
      </c>
      <c r="T55" s="27">
        <f>IF(A55="","",IF(AND(E55="Kilométrage",H55&lt;=0),"Vérifier la distance",IF(AND(E55&lt;&gt;"Kilométrage",J55&lt;=0),"Vérifier le montant",IF(AND(E55&lt;&gt;"Kilométrage",O55="Non"),"Reçu manquant",IF(AND(P55="Approuvé",Q55=""),"Approbateur requis",IF(AND(P55="Approuvé",R55=""),"Date d’approbation requise","OK"))))))</f>
        <v/>
      </c>
    </row>
    <row r="56">
      <c r="A56" s="22" t="n"/>
      <c r="B56" s="33" t="n"/>
      <c r="C56" s="22" t="n"/>
      <c r="D56" s="22" t="n"/>
      <c r="E56" s="22" t="n"/>
      <c r="F56" s="22" t="n"/>
      <c r="G56" s="22" t="n"/>
      <c r="H56" s="34" t="n"/>
      <c r="I56" s="25">
        <f>IF(A56="","",IF(E56="Kilométrage",IFERROR(IF(VLOOKUP(C56,'Employés'!$B$5:$E$104,4,FALSE)="",'Paramètres'!$B$7,VLOOKUP(C56,'Employés'!$B$5:$E$104,4,FALSE)),0),0))</f>
        <v/>
      </c>
      <c r="J56" s="26" t="n"/>
      <c r="K56" s="22" t="n"/>
      <c r="L56" s="25">
        <f>IF(A56="","",IF(E56="Kilométrage",0,IFERROR(J56*IF(OR(K56="Taxable TPS et TVQ",K56="TPS seulement"),'Paramètres'!$B$5,0),0)))</f>
        <v/>
      </c>
      <c r="M56" s="25">
        <f>IF(A56="","",IF(E56="Kilométrage",0,IFERROR(J56*IF(OR(K56="Taxable TPS et TVQ",K56="TVQ seulement"),'Paramètres'!$B$6,0),0)))</f>
        <v/>
      </c>
      <c r="N56" s="25">
        <f>IF(A56="","",IF(E56="Kilométrage",IFERROR(H56*I56,0),IFERROR(J56+L56+M56,0)))</f>
        <v/>
      </c>
      <c r="O56" s="22" t="n"/>
      <c r="P56" s="22" t="n"/>
      <c r="Q56" s="22" t="n"/>
      <c r="R56" s="33" t="n"/>
      <c r="S56" s="27">
        <f>IF(B56="","",YEAR(B56)&amp;"-"&amp;RIGHT("0"&amp;MONTH(B56),2))</f>
        <v/>
      </c>
      <c r="T56" s="27">
        <f>IF(A56="","",IF(AND(E56="Kilométrage",H56&lt;=0),"Vérifier la distance",IF(AND(E56&lt;&gt;"Kilométrage",J56&lt;=0),"Vérifier le montant",IF(AND(E56&lt;&gt;"Kilométrage",O56="Non"),"Reçu manquant",IF(AND(P56="Approuvé",Q56=""),"Approbateur requis",IF(AND(P56="Approuvé",R56=""),"Date d’approbation requise","OK"))))))</f>
        <v/>
      </c>
    </row>
    <row r="57">
      <c r="A57" s="22" t="n"/>
      <c r="B57" s="33" t="n"/>
      <c r="C57" s="22" t="n"/>
      <c r="D57" s="22" t="n"/>
      <c r="E57" s="22" t="n"/>
      <c r="F57" s="22" t="n"/>
      <c r="G57" s="22" t="n"/>
      <c r="H57" s="34" t="n"/>
      <c r="I57" s="25">
        <f>IF(A57="","",IF(E57="Kilométrage",IFERROR(IF(VLOOKUP(C57,'Employés'!$B$5:$E$104,4,FALSE)="",'Paramètres'!$B$7,VLOOKUP(C57,'Employés'!$B$5:$E$104,4,FALSE)),0),0))</f>
        <v/>
      </c>
      <c r="J57" s="26" t="n"/>
      <c r="K57" s="22" t="n"/>
      <c r="L57" s="25">
        <f>IF(A57="","",IF(E57="Kilométrage",0,IFERROR(J57*IF(OR(K57="Taxable TPS et TVQ",K57="TPS seulement"),'Paramètres'!$B$5,0),0)))</f>
        <v/>
      </c>
      <c r="M57" s="25">
        <f>IF(A57="","",IF(E57="Kilométrage",0,IFERROR(J57*IF(OR(K57="Taxable TPS et TVQ",K57="TVQ seulement"),'Paramètres'!$B$6,0),0)))</f>
        <v/>
      </c>
      <c r="N57" s="25">
        <f>IF(A57="","",IF(E57="Kilométrage",IFERROR(H57*I57,0),IFERROR(J57+L57+M57,0)))</f>
        <v/>
      </c>
      <c r="O57" s="22" t="n"/>
      <c r="P57" s="22" t="n"/>
      <c r="Q57" s="22" t="n"/>
      <c r="R57" s="33" t="n"/>
      <c r="S57" s="27">
        <f>IF(B57="","",YEAR(B57)&amp;"-"&amp;RIGHT("0"&amp;MONTH(B57),2))</f>
        <v/>
      </c>
      <c r="T57" s="27">
        <f>IF(A57="","",IF(AND(E57="Kilométrage",H57&lt;=0),"Vérifier la distance",IF(AND(E57&lt;&gt;"Kilométrage",J57&lt;=0),"Vérifier le montant",IF(AND(E57&lt;&gt;"Kilométrage",O57="Non"),"Reçu manquant",IF(AND(P57="Approuvé",Q57=""),"Approbateur requis",IF(AND(P57="Approuvé",R57=""),"Date d’approbation requise","OK"))))))</f>
        <v/>
      </c>
    </row>
    <row r="58">
      <c r="A58" s="22" t="n"/>
      <c r="B58" s="33" t="n"/>
      <c r="C58" s="22" t="n"/>
      <c r="D58" s="22" t="n"/>
      <c r="E58" s="22" t="n"/>
      <c r="F58" s="22" t="n"/>
      <c r="G58" s="22" t="n"/>
      <c r="H58" s="34" t="n"/>
      <c r="I58" s="25">
        <f>IF(A58="","",IF(E58="Kilométrage",IFERROR(IF(VLOOKUP(C58,'Employés'!$B$5:$E$104,4,FALSE)="",'Paramètres'!$B$7,VLOOKUP(C58,'Employés'!$B$5:$E$104,4,FALSE)),0),0))</f>
        <v/>
      </c>
      <c r="J58" s="26" t="n"/>
      <c r="K58" s="22" t="n"/>
      <c r="L58" s="25">
        <f>IF(A58="","",IF(E58="Kilométrage",0,IFERROR(J58*IF(OR(K58="Taxable TPS et TVQ",K58="TPS seulement"),'Paramètres'!$B$5,0),0)))</f>
        <v/>
      </c>
      <c r="M58" s="25">
        <f>IF(A58="","",IF(E58="Kilométrage",0,IFERROR(J58*IF(OR(K58="Taxable TPS et TVQ",K58="TVQ seulement"),'Paramètres'!$B$6,0),0)))</f>
        <v/>
      </c>
      <c r="N58" s="25">
        <f>IF(A58="","",IF(E58="Kilométrage",IFERROR(H58*I58,0),IFERROR(J58+L58+M58,0)))</f>
        <v/>
      </c>
      <c r="O58" s="22" t="n"/>
      <c r="P58" s="22" t="n"/>
      <c r="Q58" s="22" t="n"/>
      <c r="R58" s="33" t="n"/>
      <c r="S58" s="27">
        <f>IF(B58="","",YEAR(B58)&amp;"-"&amp;RIGHT("0"&amp;MONTH(B58),2))</f>
        <v/>
      </c>
      <c r="T58" s="27">
        <f>IF(A58="","",IF(AND(E58="Kilométrage",H58&lt;=0),"Vérifier la distance",IF(AND(E58&lt;&gt;"Kilométrage",J58&lt;=0),"Vérifier le montant",IF(AND(E58&lt;&gt;"Kilométrage",O58="Non"),"Reçu manquant",IF(AND(P58="Approuvé",Q58=""),"Approbateur requis",IF(AND(P58="Approuvé",R58=""),"Date d’approbation requise","OK"))))))</f>
        <v/>
      </c>
    </row>
    <row r="59">
      <c r="A59" s="22" t="n"/>
      <c r="B59" s="33" t="n"/>
      <c r="C59" s="22" t="n"/>
      <c r="D59" s="22" t="n"/>
      <c r="E59" s="22" t="n"/>
      <c r="F59" s="22" t="n"/>
      <c r="G59" s="22" t="n"/>
      <c r="H59" s="34" t="n"/>
      <c r="I59" s="25">
        <f>IF(A59="","",IF(E59="Kilométrage",IFERROR(IF(VLOOKUP(C59,'Employés'!$B$5:$E$104,4,FALSE)="",'Paramètres'!$B$7,VLOOKUP(C59,'Employés'!$B$5:$E$104,4,FALSE)),0),0))</f>
        <v/>
      </c>
      <c r="J59" s="26" t="n"/>
      <c r="K59" s="22" t="n"/>
      <c r="L59" s="25">
        <f>IF(A59="","",IF(E59="Kilométrage",0,IFERROR(J59*IF(OR(K59="Taxable TPS et TVQ",K59="TPS seulement"),'Paramètres'!$B$5,0),0)))</f>
        <v/>
      </c>
      <c r="M59" s="25">
        <f>IF(A59="","",IF(E59="Kilométrage",0,IFERROR(J59*IF(OR(K59="Taxable TPS et TVQ",K59="TVQ seulement"),'Paramètres'!$B$6,0),0)))</f>
        <v/>
      </c>
      <c r="N59" s="25">
        <f>IF(A59="","",IF(E59="Kilométrage",IFERROR(H59*I59,0),IFERROR(J59+L59+M59,0)))</f>
        <v/>
      </c>
      <c r="O59" s="22" t="n"/>
      <c r="P59" s="22" t="n"/>
      <c r="Q59" s="22" t="n"/>
      <c r="R59" s="33" t="n"/>
      <c r="S59" s="27">
        <f>IF(B59="","",YEAR(B59)&amp;"-"&amp;RIGHT("0"&amp;MONTH(B59),2))</f>
        <v/>
      </c>
      <c r="T59" s="27">
        <f>IF(A59="","",IF(AND(E59="Kilométrage",H59&lt;=0),"Vérifier la distance",IF(AND(E59&lt;&gt;"Kilométrage",J59&lt;=0),"Vérifier le montant",IF(AND(E59&lt;&gt;"Kilométrage",O59="Non"),"Reçu manquant",IF(AND(P59="Approuvé",Q59=""),"Approbateur requis",IF(AND(P59="Approuvé",R59=""),"Date d’approbation requise","OK"))))))</f>
        <v/>
      </c>
    </row>
    <row r="60">
      <c r="A60" s="22" t="n"/>
      <c r="B60" s="33" t="n"/>
      <c r="C60" s="22" t="n"/>
      <c r="D60" s="22" t="n"/>
      <c r="E60" s="22" t="n"/>
      <c r="F60" s="22" t="n"/>
      <c r="G60" s="22" t="n"/>
      <c r="H60" s="34" t="n"/>
      <c r="I60" s="25">
        <f>IF(A60="","",IF(E60="Kilométrage",IFERROR(IF(VLOOKUP(C60,'Employés'!$B$5:$E$104,4,FALSE)="",'Paramètres'!$B$7,VLOOKUP(C60,'Employés'!$B$5:$E$104,4,FALSE)),0),0))</f>
        <v/>
      </c>
      <c r="J60" s="26" t="n"/>
      <c r="K60" s="22" t="n"/>
      <c r="L60" s="25">
        <f>IF(A60="","",IF(E60="Kilométrage",0,IFERROR(J60*IF(OR(K60="Taxable TPS et TVQ",K60="TPS seulement"),'Paramètres'!$B$5,0),0)))</f>
        <v/>
      </c>
      <c r="M60" s="25">
        <f>IF(A60="","",IF(E60="Kilométrage",0,IFERROR(J60*IF(OR(K60="Taxable TPS et TVQ",K60="TVQ seulement"),'Paramètres'!$B$6,0),0)))</f>
        <v/>
      </c>
      <c r="N60" s="25">
        <f>IF(A60="","",IF(E60="Kilométrage",IFERROR(H60*I60,0),IFERROR(J60+L60+M60,0)))</f>
        <v/>
      </c>
      <c r="O60" s="22" t="n"/>
      <c r="P60" s="22" t="n"/>
      <c r="Q60" s="22" t="n"/>
      <c r="R60" s="33" t="n"/>
      <c r="S60" s="27">
        <f>IF(B60="","",YEAR(B60)&amp;"-"&amp;RIGHT("0"&amp;MONTH(B60),2))</f>
        <v/>
      </c>
      <c r="T60" s="27">
        <f>IF(A60="","",IF(AND(E60="Kilométrage",H60&lt;=0),"Vérifier la distance",IF(AND(E60&lt;&gt;"Kilométrage",J60&lt;=0),"Vérifier le montant",IF(AND(E60&lt;&gt;"Kilométrage",O60="Non"),"Reçu manquant",IF(AND(P60="Approuvé",Q60=""),"Approbateur requis",IF(AND(P60="Approuvé",R60=""),"Date d’approbation requise","OK"))))))</f>
        <v/>
      </c>
    </row>
    <row r="61">
      <c r="A61" s="22" t="n"/>
      <c r="B61" s="33" t="n"/>
      <c r="C61" s="22" t="n"/>
      <c r="D61" s="22" t="n"/>
      <c r="E61" s="22" t="n"/>
      <c r="F61" s="22" t="n"/>
      <c r="G61" s="22" t="n"/>
      <c r="H61" s="34" t="n"/>
      <c r="I61" s="25">
        <f>IF(A61="","",IF(E61="Kilométrage",IFERROR(IF(VLOOKUP(C61,'Employés'!$B$5:$E$104,4,FALSE)="",'Paramètres'!$B$7,VLOOKUP(C61,'Employés'!$B$5:$E$104,4,FALSE)),0),0))</f>
        <v/>
      </c>
      <c r="J61" s="26" t="n"/>
      <c r="K61" s="22" t="n"/>
      <c r="L61" s="25">
        <f>IF(A61="","",IF(E61="Kilométrage",0,IFERROR(J61*IF(OR(K61="Taxable TPS et TVQ",K61="TPS seulement"),'Paramètres'!$B$5,0),0)))</f>
        <v/>
      </c>
      <c r="M61" s="25">
        <f>IF(A61="","",IF(E61="Kilométrage",0,IFERROR(J61*IF(OR(K61="Taxable TPS et TVQ",K61="TVQ seulement"),'Paramètres'!$B$6,0),0)))</f>
        <v/>
      </c>
      <c r="N61" s="25">
        <f>IF(A61="","",IF(E61="Kilométrage",IFERROR(H61*I61,0),IFERROR(J61+L61+M61,0)))</f>
        <v/>
      </c>
      <c r="O61" s="22" t="n"/>
      <c r="P61" s="22" t="n"/>
      <c r="Q61" s="22" t="n"/>
      <c r="R61" s="33" t="n"/>
      <c r="S61" s="27">
        <f>IF(B61="","",YEAR(B61)&amp;"-"&amp;RIGHT("0"&amp;MONTH(B61),2))</f>
        <v/>
      </c>
      <c r="T61" s="27">
        <f>IF(A61="","",IF(AND(E61="Kilométrage",H61&lt;=0),"Vérifier la distance",IF(AND(E61&lt;&gt;"Kilométrage",J61&lt;=0),"Vérifier le montant",IF(AND(E61&lt;&gt;"Kilométrage",O61="Non"),"Reçu manquant",IF(AND(P61="Approuvé",Q61=""),"Approbateur requis",IF(AND(P61="Approuvé",R61=""),"Date d’approbation requise","OK"))))))</f>
        <v/>
      </c>
    </row>
    <row r="62">
      <c r="A62" s="22" t="n"/>
      <c r="B62" s="33" t="n"/>
      <c r="C62" s="22" t="n"/>
      <c r="D62" s="22" t="n"/>
      <c r="E62" s="22" t="n"/>
      <c r="F62" s="22" t="n"/>
      <c r="G62" s="22" t="n"/>
      <c r="H62" s="34" t="n"/>
      <c r="I62" s="25">
        <f>IF(A62="","",IF(E62="Kilométrage",IFERROR(IF(VLOOKUP(C62,'Employés'!$B$5:$E$104,4,FALSE)="",'Paramètres'!$B$7,VLOOKUP(C62,'Employés'!$B$5:$E$104,4,FALSE)),0),0))</f>
        <v/>
      </c>
      <c r="J62" s="26" t="n"/>
      <c r="K62" s="22" t="n"/>
      <c r="L62" s="25">
        <f>IF(A62="","",IF(E62="Kilométrage",0,IFERROR(J62*IF(OR(K62="Taxable TPS et TVQ",K62="TPS seulement"),'Paramètres'!$B$5,0),0)))</f>
        <v/>
      </c>
      <c r="M62" s="25">
        <f>IF(A62="","",IF(E62="Kilométrage",0,IFERROR(J62*IF(OR(K62="Taxable TPS et TVQ",K62="TVQ seulement"),'Paramètres'!$B$6,0),0)))</f>
        <v/>
      </c>
      <c r="N62" s="25">
        <f>IF(A62="","",IF(E62="Kilométrage",IFERROR(H62*I62,0),IFERROR(J62+L62+M62,0)))</f>
        <v/>
      </c>
      <c r="O62" s="22" t="n"/>
      <c r="P62" s="22" t="n"/>
      <c r="Q62" s="22" t="n"/>
      <c r="R62" s="33" t="n"/>
      <c r="S62" s="27">
        <f>IF(B62="","",YEAR(B62)&amp;"-"&amp;RIGHT("0"&amp;MONTH(B62),2))</f>
        <v/>
      </c>
      <c r="T62" s="27">
        <f>IF(A62="","",IF(AND(E62="Kilométrage",H62&lt;=0),"Vérifier la distance",IF(AND(E62&lt;&gt;"Kilométrage",J62&lt;=0),"Vérifier le montant",IF(AND(E62&lt;&gt;"Kilométrage",O62="Non"),"Reçu manquant",IF(AND(P62="Approuvé",Q62=""),"Approbateur requis",IF(AND(P62="Approuvé",R62=""),"Date d’approbation requise","OK"))))))</f>
        <v/>
      </c>
    </row>
    <row r="63">
      <c r="A63" s="22" t="n"/>
      <c r="B63" s="33" t="n"/>
      <c r="C63" s="22" t="n"/>
      <c r="D63" s="22" t="n"/>
      <c r="E63" s="22" t="n"/>
      <c r="F63" s="22" t="n"/>
      <c r="G63" s="22" t="n"/>
      <c r="H63" s="34" t="n"/>
      <c r="I63" s="25">
        <f>IF(A63="","",IF(E63="Kilométrage",IFERROR(IF(VLOOKUP(C63,'Employés'!$B$5:$E$104,4,FALSE)="",'Paramètres'!$B$7,VLOOKUP(C63,'Employés'!$B$5:$E$104,4,FALSE)),0),0))</f>
        <v/>
      </c>
      <c r="J63" s="26" t="n"/>
      <c r="K63" s="22" t="n"/>
      <c r="L63" s="25">
        <f>IF(A63="","",IF(E63="Kilométrage",0,IFERROR(J63*IF(OR(K63="Taxable TPS et TVQ",K63="TPS seulement"),'Paramètres'!$B$5,0),0)))</f>
        <v/>
      </c>
      <c r="M63" s="25">
        <f>IF(A63="","",IF(E63="Kilométrage",0,IFERROR(J63*IF(OR(K63="Taxable TPS et TVQ",K63="TVQ seulement"),'Paramètres'!$B$6,0),0)))</f>
        <v/>
      </c>
      <c r="N63" s="25">
        <f>IF(A63="","",IF(E63="Kilométrage",IFERROR(H63*I63,0),IFERROR(J63+L63+M63,0)))</f>
        <v/>
      </c>
      <c r="O63" s="22" t="n"/>
      <c r="P63" s="22" t="n"/>
      <c r="Q63" s="22" t="n"/>
      <c r="R63" s="33" t="n"/>
      <c r="S63" s="27">
        <f>IF(B63="","",YEAR(B63)&amp;"-"&amp;RIGHT("0"&amp;MONTH(B63),2))</f>
        <v/>
      </c>
      <c r="T63" s="27">
        <f>IF(A63="","",IF(AND(E63="Kilométrage",H63&lt;=0),"Vérifier la distance",IF(AND(E63&lt;&gt;"Kilométrage",J63&lt;=0),"Vérifier le montant",IF(AND(E63&lt;&gt;"Kilométrage",O63="Non"),"Reçu manquant",IF(AND(P63="Approuvé",Q63=""),"Approbateur requis",IF(AND(P63="Approuvé",R63=""),"Date d’approbation requise","OK"))))))</f>
        <v/>
      </c>
    </row>
    <row r="64">
      <c r="A64" s="22" t="n"/>
      <c r="B64" s="33" t="n"/>
      <c r="C64" s="22" t="n"/>
      <c r="D64" s="22" t="n"/>
      <c r="E64" s="22" t="n"/>
      <c r="F64" s="22" t="n"/>
      <c r="G64" s="22" t="n"/>
      <c r="H64" s="34" t="n"/>
      <c r="I64" s="25">
        <f>IF(A64="","",IF(E64="Kilométrage",IFERROR(IF(VLOOKUP(C64,'Employés'!$B$5:$E$104,4,FALSE)="",'Paramètres'!$B$7,VLOOKUP(C64,'Employés'!$B$5:$E$104,4,FALSE)),0),0))</f>
        <v/>
      </c>
      <c r="J64" s="26" t="n"/>
      <c r="K64" s="22" t="n"/>
      <c r="L64" s="25">
        <f>IF(A64="","",IF(E64="Kilométrage",0,IFERROR(J64*IF(OR(K64="Taxable TPS et TVQ",K64="TPS seulement"),'Paramètres'!$B$5,0),0)))</f>
        <v/>
      </c>
      <c r="M64" s="25">
        <f>IF(A64="","",IF(E64="Kilométrage",0,IFERROR(J64*IF(OR(K64="Taxable TPS et TVQ",K64="TVQ seulement"),'Paramètres'!$B$6,0),0)))</f>
        <v/>
      </c>
      <c r="N64" s="25">
        <f>IF(A64="","",IF(E64="Kilométrage",IFERROR(H64*I64,0),IFERROR(J64+L64+M64,0)))</f>
        <v/>
      </c>
      <c r="O64" s="22" t="n"/>
      <c r="P64" s="22" t="n"/>
      <c r="Q64" s="22" t="n"/>
      <c r="R64" s="33" t="n"/>
      <c r="S64" s="27">
        <f>IF(B64="","",YEAR(B64)&amp;"-"&amp;RIGHT("0"&amp;MONTH(B64),2))</f>
        <v/>
      </c>
      <c r="T64" s="27">
        <f>IF(A64="","",IF(AND(E64="Kilométrage",H64&lt;=0),"Vérifier la distance",IF(AND(E64&lt;&gt;"Kilométrage",J64&lt;=0),"Vérifier le montant",IF(AND(E64&lt;&gt;"Kilométrage",O64="Non"),"Reçu manquant",IF(AND(P64="Approuvé",Q64=""),"Approbateur requis",IF(AND(P64="Approuvé",R64=""),"Date d’approbation requise","OK"))))))</f>
        <v/>
      </c>
    </row>
    <row r="65">
      <c r="A65" s="22" t="n"/>
      <c r="B65" s="33" t="n"/>
      <c r="C65" s="22" t="n"/>
      <c r="D65" s="22" t="n"/>
      <c r="E65" s="22" t="n"/>
      <c r="F65" s="22" t="n"/>
      <c r="G65" s="22" t="n"/>
      <c r="H65" s="34" t="n"/>
      <c r="I65" s="25">
        <f>IF(A65="","",IF(E65="Kilométrage",IFERROR(IF(VLOOKUP(C65,'Employés'!$B$5:$E$104,4,FALSE)="",'Paramètres'!$B$7,VLOOKUP(C65,'Employés'!$B$5:$E$104,4,FALSE)),0),0))</f>
        <v/>
      </c>
      <c r="J65" s="26" t="n"/>
      <c r="K65" s="22" t="n"/>
      <c r="L65" s="25">
        <f>IF(A65="","",IF(E65="Kilométrage",0,IFERROR(J65*IF(OR(K65="Taxable TPS et TVQ",K65="TPS seulement"),'Paramètres'!$B$5,0),0)))</f>
        <v/>
      </c>
      <c r="M65" s="25">
        <f>IF(A65="","",IF(E65="Kilométrage",0,IFERROR(J65*IF(OR(K65="Taxable TPS et TVQ",K65="TVQ seulement"),'Paramètres'!$B$6,0),0)))</f>
        <v/>
      </c>
      <c r="N65" s="25">
        <f>IF(A65="","",IF(E65="Kilométrage",IFERROR(H65*I65,0),IFERROR(J65+L65+M65,0)))</f>
        <v/>
      </c>
      <c r="O65" s="22" t="n"/>
      <c r="P65" s="22" t="n"/>
      <c r="Q65" s="22" t="n"/>
      <c r="R65" s="33" t="n"/>
      <c r="S65" s="27">
        <f>IF(B65="","",YEAR(B65)&amp;"-"&amp;RIGHT("0"&amp;MONTH(B65),2))</f>
        <v/>
      </c>
      <c r="T65" s="27">
        <f>IF(A65="","",IF(AND(E65="Kilométrage",H65&lt;=0),"Vérifier la distance",IF(AND(E65&lt;&gt;"Kilométrage",J65&lt;=0),"Vérifier le montant",IF(AND(E65&lt;&gt;"Kilométrage",O65="Non"),"Reçu manquant",IF(AND(P65="Approuvé",Q65=""),"Approbateur requis",IF(AND(P65="Approuvé",R65=""),"Date d’approbation requise","OK"))))))</f>
        <v/>
      </c>
    </row>
    <row r="66">
      <c r="A66" s="22" t="n"/>
      <c r="B66" s="33" t="n"/>
      <c r="C66" s="22" t="n"/>
      <c r="D66" s="22" t="n"/>
      <c r="E66" s="22" t="n"/>
      <c r="F66" s="22" t="n"/>
      <c r="G66" s="22" t="n"/>
      <c r="H66" s="34" t="n"/>
      <c r="I66" s="25">
        <f>IF(A66="","",IF(E66="Kilométrage",IFERROR(IF(VLOOKUP(C66,'Employés'!$B$5:$E$104,4,FALSE)="",'Paramètres'!$B$7,VLOOKUP(C66,'Employés'!$B$5:$E$104,4,FALSE)),0),0))</f>
        <v/>
      </c>
      <c r="J66" s="26" t="n"/>
      <c r="K66" s="22" t="n"/>
      <c r="L66" s="25">
        <f>IF(A66="","",IF(E66="Kilométrage",0,IFERROR(J66*IF(OR(K66="Taxable TPS et TVQ",K66="TPS seulement"),'Paramètres'!$B$5,0),0)))</f>
        <v/>
      </c>
      <c r="M66" s="25">
        <f>IF(A66="","",IF(E66="Kilométrage",0,IFERROR(J66*IF(OR(K66="Taxable TPS et TVQ",K66="TVQ seulement"),'Paramètres'!$B$6,0),0)))</f>
        <v/>
      </c>
      <c r="N66" s="25">
        <f>IF(A66="","",IF(E66="Kilométrage",IFERROR(H66*I66,0),IFERROR(J66+L66+M66,0)))</f>
        <v/>
      </c>
      <c r="O66" s="22" t="n"/>
      <c r="P66" s="22" t="n"/>
      <c r="Q66" s="22" t="n"/>
      <c r="R66" s="33" t="n"/>
      <c r="S66" s="27">
        <f>IF(B66="","",YEAR(B66)&amp;"-"&amp;RIGHT("0"&amp;MONTH(B66),2))</f>
        <v/>
      </c>
      <c r="T66" s="27">
        <f>IF(A66="","",IF(AND(E66="Kilométrage",H66&lt;=0),"Vérifier la distance",IF(AND(E66&lt;&gt;"Kilométrage",J66&lt;=0),"Vérifier le montant",IF(AND(E66&lt;&gt;"Kilométrage",O66="Non"),"Reçu manquant",IF(AND(P66="Approuvé",Q66=""),"Approbateur requis",IF(AND(P66="Approuvé",R66=""),"Date d’approbation requise","OK"))))))</f>
        <v/>
      </c>
    </row>
    <row r="67">
      <c r="A67" s="22" t="n"/>
      <c r="B67" s="33" t="n"/>
      <c r="C67" s="22" t="n"/>
      <c r="D67" s="22" t="n"/>
      <c r="E67" s="22" t="n"/>
      <c r="F67" s="22" t="n"/>
      <c r="G67" s="22" t="n"/>
      <c r="H67" s="34" t="n"/>
      <c r="I67" s="25">
        <f>IF(A67="","",IF(E67="Kilométrage",IFERROR(IF(VLOOKUP(C67,'Employés'!$B$5:$E$104,4,FALSE)="",'Paramètres'!$B$7,VLOOKUP(C67,'Employés'!$B$5:$E$104,4,FALSE)),0),0))</f>
        <v/>
      </c>
      <c r="J67" s="26" t="n"/>
      <c r="K67" s="22" t="n"/>
      <c r="L67" s="25">
        <f>IF(A67="","",IF(E67="Kilométrage",0,IFERROR(J67*IF(OR(K67="Taxable TPS et TVQ",K67="TPS seulement"),'Paramètres'!$B$5,0),0)))</f>
        <v/>
      </c>
      <c r="M67" s="25">
        <f>IF(A67="","",IF(E67="Kilométrage",0,IFERROR(J67*IF(OR(K67="Taxable TPS et TVQ",K67="TVQ seulement"),'Paramètres'!$B$6,0),0)))</f>
        <v/>
      </c>
      <c r="N67" s="25">
        <f>IF(A67="","",IF(E67="Kilométrage",IFERROR(H67*I67,0),IFERROR(J67+L67+M67,0)))</f>
        <v/>
      </c>
      <c r="O67" s="22" t="n"/>
      <c r="P67" s="22" t="n"/>
      <c r="Q67" s="22" t="n"/>
      <c r="R67" s="33" t="n"/>
      <c r="S67" s="27">
        <f>IF(B67="","",YEAR(B67)&amp;"-"&amp;RIGHT("0"&amp;MONTH(B67),2))</f>
        <v/>
      </c>
      <c r="T67" s="27">
        <f>IF(A67="","",IF(AND(E67="Kilométrage",H67&lt;=0),"Vérifier la distance",IF(AND(E67&lt;&gt;"Kilométrage",J67&lt;=0),"Vérifier le montant",IF(AND(E67&lt;&gt;"Kilométrage",O67="Non"),"Reçu manquant",IF(AND(P67="Approuvé",Q67=""),"Approbateur requis",IF(AND(P67="Approuvé",R67=""),"Date d’approbation requise","OK"))))))</f>
        <v/>
      </c>
    </row>
    <row r="68">
      <c r="A68" s="22" t="n"/>
      <c r="B68" s="33" t="n"/>
      <c r="C68" s="22" t="n"/>
      <c r="D68" s="22" t="n"/>
      <c r="E68" s="22" t="n"/>
      <c r="F68" s="22" t="n"/>
      <c r="G68" s="22" t="n"/>
      <c r="H68" s="34" t="n"/>
      <c r="I68" s="25">
        <f>IF(A68="","",IF(E68="Kilométrage",IFERROR(IF(VLOOKUP(C68,'Employés'!$B$5:$E$104,4,FALSE)="",'Paramètres'!$B$7,VLOOKUP(C68,'Employés'!$B$5:$E$104,4,FALSE)),0),0))</f>
        <v/>
      </c>
      <c r="J68" s="26" t="n"/>
      <c r="K68" s="22" t="n"/>
      <c r="L68" s="25">
        <f>IF(A68="","",IF(E68="Kilométrage",0,IFERROR(J68*IF(OR(K68="Taxable TPS et TVQ",K68="TPS seulement"),'Paramètres'!$B$5,0),0)))</f>
        <v/>
      </c>
      <c r="M68" s="25">
        <f>IF(A68="","",IF(E68="Kilométrage",0,IFERROR(J68*IF(OR(K68="Taxable TPS et TVQ",K68="TVQ seulement"),'Paramètres'!$B$6,0),0)))</f>
        <v/>
      </c>
      <c r="N68" s="25">
        <f>IF(A68="","",IF(E68="Kilométrage",IFERROR(H68*I68,0),IFERROR(J68+L68+M68,0)))</f>
        <v/>
      </c>
      <c r="O68" s="22" t="n"/>
      <c r="P68" s="22" t="n"/>
      <c r="Q68" s="22" t="n"/>
      <c r="R68" s="33" t="n"/>
      <c r="S68" s="27">
        <f>IF(B68="","",YEAR(B68)&amp;"-"&amp;RIGHT("0"&amp;MONTH(B68),2))</f>
        <v/>
      </c>
      <c r="T68" s="27">
        <f>IF(A68="","",IF(AND(E68="Kilométrage",H68&lt;=0),"Vérifier la distance",IF(AND(E68&lt;&gt;"Kilométrage",J68&lt;=0),"Vérifier le montant",IF(AND(E68&lt;&gt;"Kilométrage",O68="Non"),"Reçu manquant",IF(AND(P68="Approuvé",Q68=""),"Approbateur requis",IF(AND(P68="Approuvé",R68=""),"Date d’approbation requise","OK"))))))</f>
        <v/>
      </c>
    </row>
    <row r="69">
      <c r="A69" s="22" t="n"/>
      <c r="B69" s="33" t="n"/>
      <c r="C69" s="22" t="n"/>
      <c r="D69" s="22" t="n"/>
      <c r="E69" s="22" t="n"/>
      <c r="F69" s="22" t="n"/>
      <c r="G69" s="22" t="n"/>
      <c r="H69" s="34" t="n"/>
      <c r="I69" s="25">
        <f>IF(A69="","",IF(E69="Kilométrage",IFERROR(IF(VLOOKUP(C69,'Employés'!$B$5:$E$104,4,FALSE)="",'Paramètres'!$B$7,VLOOKUP(C69,'Employés'!$B$5:$E$104,4,FALSE)),0),0))</f>
        <v/>
      </c>
      <c r="J69" s="26" t="n"/>
      <c r="K69" s="22" t="n"/>
      <c r="L69" s="25">
        <f>IF(A69="","",IF(E69="Kilométrage",0,IFERROR(J69*IF(OR(K69="Taxable TPS et TVQ",K69="TPS seulement"),'Paramètres'!$B$5,0),0)))</f>
        <v/>
      </c>
      <c r="M69" s="25">
        <f>IF(A69="","",IF(E69="Kilométrage",0,IFERROR(J69*IF(OR(K69="Taxable TPS et TVQ",K69="TVQ seulement"),'Paramètres'!$B$6,0),0)))</f>
        <v/>
      </c>
      <c r="N69" s="25">
        <f>IF(A69="","",IF(E69="Kilométrage",IFERROR(H69*I69,0),IFERROR(J69+L69+M69,0)))</f>
        <v/>
      </c>
      <c r="O69" s="22" t="n"/>
      <c r="P69" s="22" t="n"/>
      <c r="Q69" s="22" t="n"/>
      <c r="R69" s="33" t="n"/>
      <c r="S69" s="27">
        <f>IF(B69="","",YEAR(B69)&amp;"-"&amp;RIGHT("0"&amp;MONTH(B69),2))</f>
        <v/>
      </c>
      <c r="T69" s="27">
        <f>IF(A69="","",IF(AND(E69="Kilométrage",H69&lt;=0),"Vérifier la distance",IF(AND(E69&lt;&gt;"Kilométrage",J69&lt;=0),"Vérifier le montant",IF(AND(E69&lt;&gt;"Kilométrage",O69="Non"),"Reçu manquant",IF(AND(P69="Approuvé",Q69=""),"Approbateur requis",IF(AND(P69="Approuvé",R69=""),"Date d’approbation requise","OK"))))))</f>
        <v/>
      </c>
    </row>
    <row r="70">
      <c r="A70" s="22" t="n"/>
      <c r="B70" s="33" t="n"/>
      <c r="C70" s="22" t="n"/>
      <c r="D70" s="22" t="n"/>
      <c r="E70" s="22" t="n"/>
      <c r="F70" s="22" t="n"/>
      <c r="G70" s="22" t="n"/>
      <c r="H70" s="34" t="n"/>
      <c r="I70" s="25">
        <f>IF(A70="","",IF(E70="Kilométrage",IFERROR(IF(VLOOKUP(C70,'Employés'!$B$5:$E$104,4,FALSE)="",'Paramètres'!$B$7,VLOOKUP(C70,'Employés'!$B$5:$E$104,4,FALSE)),0),0))</f>
        <v/>
      </c>
      <c r="J70" s="26" t="n"/>
      <c r="K70" s="22" t="n"/>
      <c r="L70" s="25">
        <f>IF(A70="","",IF(E70="Kilométrage",0,IFERROR(J70*IF(OR(K70="Taxable TPS et TVQ",K70="TPS seulement"),'Paramètres'!$B$5,0),0)))</f>
        <v/>
      </c>
      <c r="M70" s="25">
        <f>IF(A70="","",IF(E70="Kilométrage",0,IFERROR(J70*IF(OR(K70="Taxable TPS et TVQ",K70="TVQ seulement"),'Paramètres'!$B$6,0),0)))</f>
        <v/>
      </c>
      <c r="N70" s="25">
        <f>IF(A70="","",IF(E70="Kilométrage",IFERROR(H70*I70,0),IFERROR(J70+L70+M70,0)))</f>
        <v/>
      </c>
      <c r="O70" s="22" t="n"/>
      <c r="P70" s="22" t="n"/>
      <c r="Q70" s="22" t="n"/>
      <c r="R70" s="33" t="n"/>
      <c r="S70" s="27">
        <f>IF(B70="","",YEAR(B70)&amp;"-"&amp;RIGHT("0"&amp;MONTH(B70),2))</f>
        <v/>
      </c>
      <c r="T70" s="27">
        <f>IF(A70="","",IF(AND(E70="Kilométrage",H70&lt;=0),"Vérifier la distance",IF(AND(E70&lt;&gt;"Kilométrage",J70&lt;=0),"Vérifier le montant",IF(AND(E70&lt;&gt;"Kilométrage",O70="Non"),"Reçu manquant",IF(AND(P70="Approuvé",Q70=""),"Approbateur requis",IF(AND(P70="Approuvé",R70=""),"Date d’approbation requise","OK"))))))</f>
        <v/>
      </c>
    </row>
    <row r="71">
      <c r="A71" s="22" t="n"/>
      <c r="B71" s="33" t="n"/>
      <c r="C71" s="22" t="n"/>
      <c r="D71" s="22" t="n"/>
      <c r="E71" s="22" t="n"/>
      <c r="F71" s="22" t="n"/>
      <c r="G71" s="22" t="n"/>
      <c r="H71" s="34" t="n"/>
      <c r="I71" s="25">
        <f>IF(A71="","",IF(E71="Kilométrage",IFERROR(IF(VLOOKUP(C71,'Employés'!$B$5:$E$104,4,FALSE)="",'Paramètres'!$B$7,VLOOKUP(C71,'Employés'!$B$5:$E$104,4,FALSE)),0),0))</f>
        <v/>
      </c>
      <c r="J71" s="26" t="n"/>
      <c r="K71" s="22" t="n"/>
      <c r="L71" s="25">
        <f>IF(A71="","",IF(E71="Kilométrage",0,IFERROR(J71*IF(OR(K71="Taxable TPS et TVQ",K71="TPS seulement"),'Paramètres'!$B$5,0),0)))</f>
        <v/>
      </c>
      <c r="M71" s="25">
        <f>IF(A71="","",IF(E71="Kilométrage",0,IFERROR(J71*IF(OR(K71="Taxable TPS et TVQ",K71="TVQ seulement"),'Paramètres'!$B$6,0),0)))</f>
        <v/>
      </c>
      <c r="N71" s="25">
        <f>IF(A71="","",IF(E71="Kilométrage",IFERROR(H71*I71,0),IFERROR(J71+L71+M71,0)))</f>
        <v/>
      </c>
      <c r="O71" s="22" t="n"/>
      <c r="P71" s="22" t="n"/>
      <c r="Q71" s="22" t="n"/>
      <c r="R71" s="33" t="n"/>
      <c r="S71" s="27">
        <f>IF(B71="","",YEAR(B71)&amp;"-"&amp;RIGHT("0"&amp;MONTH(B71),2))</f>
        <v/>
      </c>
      <c r="T71" s="27">
        <f>IF(A71="","",IF(AND(E71="Kilométrage",H71&lt;=0),"Vérifier la distance",IF(AND(E71&lt;&gt;"Kilométrage",J71&lt;=0),"Vérifier le montant",IF(AND(E71&lt;&gt;"Kilométrage",O71="Non"),"Reçu manquant",IF(AND(P71="Approuvé",Q71=""),"Approbateur requis",IF(AND(P71="Approuvé",R71=""),"Date d’approbation requise","OK"))))))</f>
        <v/>
      </c>
    </row>
    <row r="72">
      <c r="A72" s="22" t="n"/>
      <c r="B72" s="33" t="n"/>
      <c r="C72" s="22" t="n"/>
      <c r="D72" s="22" t="n"/>
      <c r="E72" s="22" t="n"/>
      <c r="F72" s="22" t="n"/>
      <c r="G72" s="22" t="n"/>
      <c r="H72" s="34" t="n"/>
      <c r="I72" s="25">
        <f>IF(A72="","",IF(E72="Kilométrage",IFERROR(IF(VLOOKUP(C72,'Employés'!$B$5:$E$104,4,FALSE)="",'Paramètres'!$B$7,VLOOKUP(C72,'Employés'!$B$5:$E$104,4,FALSE)),0),0))</f>
        <v/>
      </c>
      <c r="J72" s="26" t="n"/>
      <c r="K72" s="22" t="n"/>
      <c r="L72" s="25">
        <f>IF(A72="","",IF(E72="Kilométrage",0,IFERROR(J72*IF(OR(K72="Taxable TPS et TVQ",K72="TPS seulement"),'Paramètres'!$B$5,0),0)))</f>
        <v/>
      </c>
      <c r="M72" s="25">
        <f>IF(A72="","",IF(E72="Kilométrage",0,IFERROR(J72*IF(OR(K72="Taxable TPS et TVQ",K72="TVQ seulement"),'Paramètres'!$B$6,0),0)))</f>
        <v/>
      </c>
      <c r="N72" s="25">
        <f>IF(A72="","",IF(E72="Kilométrage",IFERROR(H72*I72,0),IFERROR(J72+L72+M72,0)))</f>
        <v/>
      </c>
      <c r="O72" s="22" t="n"/>
      <c r="P72" s="22" t="n"/>
      <c r="Q72" s="22" t="n"/>
      <c r="R72" s="33" t="n"/>
      <c r="S72" s="27">
        <f>IF(B72="","",YEAR(B72)&amp;"-"&amp;RIGHT("0"&amp;MONTH(B72),2))</f>
        <v/>
      </c>
      <c r="T72" s="27">
        <f>IF(A72="","",IF(AND(E72="Kilométrage",H72&lt;=0),"Vérifier la distance",IF(AND(E72&lt;&gt;"Kilométrage",J72&lt;=0),"Vérifier le montant",IF(AND(E72&lt;&gt;"Kilométrage",O72="Non"),"Reçu manquant",IF(AND(P72="Approuvé",Q72=""),"Approbateur requis",IF(AND(P72="Approuvé",R72=""),"Date d’approbation requise","OK"))))))</f>
        <v/>
      </c>
    </row>
    <row r="73">
      <c r="A73" s="22" t="n"/>
      <c r="B73" s="33" t="n"/>
      <c r="C73" s="22" t="n"/>
      <c r="D73" s="22" t="n"/>
      <c r="E73" s="22" t="n"/>
      <c r="F73" s="22" t="n"/>
      <c r="G73" s="22" t="n"/>
      <c r="H73" s="34" t="n"/>
      <c r="I73" s="25">
        <f>IF(A73="","",IF(E73="Kilométrage",IFERROR(IF(VLOOKUP(C73,'Employés'!$B$5:$E$104,4,FALSE)="",'Paramètres'!$B$7,VLOOKUP(C73,'Employés'!$B$5:$E$104,4,FALSE)),0),0))</f>
        <v/>
      </c>
      <c r="J73" s="26" t="n"/>
      <c r="K73" s="22" t="n"/>
      <c r="L73" s="25">
        <f>IF(A73="","",IF(E73="Kilométrage",0,IFERROR(J73*IF(OR(K73="Taxable TPS et TVQ",K73="TPS seulement"),'Paramètres'!$B$5,0),0)))</f>
        <v/>
      </c>
      <c r="M73" s="25">
        <f>IF(A73="","",IF(E73="Kilométrage",0,IFERROR(J73*IF(OR(K73="Taxable TPS et TVQ",K73="TVQ seulement"),'Paramètres'!$B$6,0),0)))</f>
        <v/>
      </c>
      <c r="N73" s="25">
        <f>IF(A73="","",IF(E73="Kilométrage",IFERROR(H73*I73,0),IFERROR(J73+L73+M73,0)))</f>
        <v/>
      </c>
      <c r="O73" s="22" t="n"/>
      <c r="P73" s="22" t="n"/>
      <c r="Q73" s="22" t="n"/>
      <c r="R73" s="33" t="n"/>
      <c r="S73" s="27">
        <f>IF(B73="","",YEAR(B73)&amp;"-"&amp;RIGHT("0"&amp;MONTH(B73),2))</f>
        <v/>
      </c>
      <c r="T73" s="27">
        <f>IF(A73="","",IF(AND(E73="Kilométrage",H73&lt;=0),"Vérifier la distance",IF(AND(E73&lt;&gt;"Kilométrage",J73&lt;=0),"Vérifier le montant",IF(AND(E73&lt;&gt;"Kilométrage",O73="Non"),"Reçu manquant",IF(AND(P73="Approuvé",Q73=""),"Approbateur requis",IF(AND(P73="Approuvé",R73=""),"Date d’approbation requise","OK"))))))</f>
        <v/>
      </c>
    </row>
    <row r="74">
      <c r="A74" s="22" t="n"/>
      <c r="B74" s="33" t="n"/>
      <c r="C74" s="22" t="n"/>
      <c r="D74" s="22" t="n"/>
      <c r="E74" s="22" t="n"/>
      <c r="F74" s="22" t="n"/>
      <c r="G74" s="22" t="n"/>
      <c r="H74" s="34" t="n"/>
      <c r="I74" s="25">
        <f>IF(A74="","",IF(E74="Kilométrage",IFERROR(IF(VLOOKUP(C74,'Employés'!$B$5:$E$104,4,FALSE)="",'Paramètres'!$B$7,VLOOKUP(C74,'Employés'!$B$5:$E$104,4,FALSE)),0),0))</f>
        <v/>
      </c>
      <c r="J74" s="26" t="n"/>
      <c r="K74" s="22" t="n"/>
      <c r="L74" s="25">
        <f>IF(A74="","",IF(E74="Kilométrage",0,IFERROR(J74*IF(OR(K74="Taxable TPS et TVQ",K74="TPS seulement"),'Paramètres'!$B$5,0),0)))</f>
        <v/>
      </c>
      <c r="M74" s="25">
        <f>IF(A74="","",IF(E74="Kilométrage",0,IFERROR(J74*IF(OR(K74="Taxable TPS et TVQ",K74="TVQ seulement"),'Paramètres'!$B$6,0),0)))</f>
        <v/>
      </c>
      <c r="N74" s="25">
        <f>IF(A74="","",IF(E74="Kilométrage",IFERROR(H74*I74,0),IFERROR(J74+L74+M74,0)))</f>
        <v/>
      </c>
      <c r="O74" s="22" t="n"/>
      <c r="P74" s="22" t="n"/>
      <c r="Q74" s="22" t="n"/>
      <c r="R74" s="33" t="n"/>
      <c r="S74" s="27">
        <f>IF(B74="","",YEAR(B74)&amp;"-"&amp;RIGHT("0"&amp;MONTH(B74),2))</f>
        <v/>
      </c>
      <c r="T74" s="27">
        <f>IF(A74="","",IF(AND(E74="Kilométrage",H74&lt;=0),"Vérifier la distance",IF(AND(E74&lt;&gt;"Kilométrage",J74&lt;=0),"Vérifier le montant",IF(AND(E74&lt;&gt;"Kilométrage",O74="Non"),"Reçu manquant",IF(AND(P74="Approuvé",Q74=""),"Approbateur requis",IF(AND(P74="Approuvé",R74=""),"Date d’approbation requise","OK"))))))</f>
        <v/>
      </c>
    </row>
    <row r="75">
      <c r="A75" s="22" t="n"/>
      <c r="B75" s="33" t="n"/>
      <c r="C75" s="22" t="n"/>
      <c r="D75" s="22" t="n"/>
      <c r="E75" s="22" t="n"/>
      <c r="F75" s="22" t="n"/>
      <c r="G75" s="22" t="n"/>
      <c r="H75" s="34" t="n"/>
      <c r="I75" s="25">
        <f>IF(A75="","",IF(E75="Kilométrage",IFERROR(IF(VLOOKUP(C75,'Employés'!$B$5:$E$104,4,FALSE)="",'Paramètres'!$B$7,VLOOKUP(C75,'Employés'!$B$5:$E$104,4,FALSE)),0),0))</f>
        <v/>
      </c>
      <c r="J75" s="26" t="n"/>
      <c r="K75" s="22" t="n"/>
      <c r="L75" s="25">
        <f>IF(A75="","",IF(E75="Kilométrage",0,IFERROR(J75*IF(OR(K75="Taxable TPS et TVQ",K75="TPS seulement"),'Paramètres'!$B$5,0),0)))</f>
        <v/>
      </c>
      <c r="M75" s="25">
        <f>IF(A75="","",IF(E75="Kilométrage",0,IFERROR(J75*IF(OR(K75="Taxable TPS et TVQ",K75="TVQ seulement"),'Paramètres'!$B$6,0),0)))</f>
        <v/>
      </c>
      <c r="N75" s="25">
        <f>IF(A75="","",IF(E75="Kilométrage",IFERROR(H75*I75,0),IFERROR(J75+L75+M75,0)))</f>
        <v/>
      </c>
      <c r="O75" s="22" t="n"/>
      <c r="P75" s="22" t="n"/>
      <c r="Q75" s="22" t="n"/>
      <c r="R75" s="33" t="n"/>
      <c r="S75" s="27">
        <f>IF(B75="","",YEAR(B75)&amp;"-"&amp;RIGHT("0"&amp;MONTH(B75),2))</f>
        <v/>
      </c>
      <c r="T75" s="27">
        <f>IF(A75="","",IF(AND(E75="Kilométrage",H75&lt;=0),"Vérifier la distance",IF(AND(E75&lt;&gt;"Kilométrage",J75&lt;=0),"Vérifier le montant",IF(AND(E75&lt;&gt;"Kilométrage",O75="Non"),"Reçu manquant",IF(AND(P75="Approuvé",Q75=""),"Approbateur requis",IF(AND(P75="Approuvé",R75=""),"Date d’approbation requise","OK"))))))</f>
        <v/>
      </c>
    </row>
    <row r="76">
      <c r="A76" s="22" t="n"/>
      <c r="B76" s="33" t="n"/>
      <c r="C76" s="22" t="n"/>
      <c r="D76" s="22" t="n"/>
      <c r="E76" s="22" t="n"/>
      <c r="F76" s="22" t="n"/>
      <c r="G76" s="22" t="n"/>
      <c r="H76" s="34" t="n"/>
      <c r="I76" s="25">
        <f>IF(A76="","",IF(E76="Kilométrage",IFERROR(IF(VLOOKUP(C76,'Employés'!$B$5:$E$104,4,FALSE)="",'Paramètres'!$B$7,VLOOKUP(C76,'Employés'!$B$5:$E$104,4,FALSE)),0),0))</f>
        <v/>
      </c>
      <c r="J76" s="26" t="n"/>
      <c r="K76" s="22" t="n"/>
      <c r="L76" s="25">
        <f>IF(A76="","",IF(E76="Kilométrage",0,IFERROR(J76*IF(OR(K76="Taxable TPS et TVQ",K76="TPS seulement"),'Paramètres'!$B$5,0),0)))</f>
        <v/>
      </c>
      <c r="M76" s="25">
        <f>IF(A76="","",IF(E76="Kilométrage",0,IFERROR(J76*IF(OR(K76="Taxable TPS et TVQ",K76="TVQ seulement"),'Paramètres'!$B$6,0),0)))</f>
        <v/>
      </c>
      <c r="N76" s="25">
        <f>IF(A76="","",IF(E76="Kilométrage",IFERROR(H76*I76,0),IFERROR(J76+L76+M76,0)))</f>
        <v/>
      </c>
      <c r="O76" s="22" t="n"/>
      <c r="P76" s="22" t="n"/>
      <c r="Q76" s="22" t="n"/>
      <c r="R76" s="33" t="n"/>
      <c r="S76" s="27">
        <f>IF(B76="","",YEAR(B76)&amp;"-"&amp;RIGHT("0"&amp;MONTH(B76),2))</f>
        <v/>
      </c>
      <c r="T76" s="27">
        <f>IF(A76="","",IF(AND(E76="Kilométrage",H76&lt;=0),"Vérifier la distance",IF(AND(E76&lt;&gt;"Kilométrage",J76&lt;=0),"Vérifier le montant",IF(AND(E76&lt;&gt;"Kilométrage",O76="Non"),"Reçu manquant",IF(AND(P76="Approuvé",Q76=""),"Approbateur requis",IF(AND(P76="Approuvé",R76=""),"Date d’approbation requise","OK"))))))</f>
        <v/>
      </c>
    </row>
    <row r="77">
      <c r="A77" s="22" t="n"/>
      <c r="B77" s="33" t="n"/>
      <c r="C77" s="22" t="n"/>
      <c r="D77" s="22" t="n"/>
      <c r="E77" s="22" t="n"/>
      <c r="F77" s="22" t="n"/>
      <c r="G77" s="22" t="n"/>
      <c r="H77" s="34" t="n"/>
      <c r="I77" s="25">
        <f>IF(A77="","",IF(E77="Kilométrage",IFERROR(IF(VLOOKUP(C77,'Employés'!$B$5:$E$104,4,FALSE)="",'Paramètres'!$B$7,VLOOKUP(C77,'Employés'!$B$5:$E$104,4,FALSE)),0),0))</f>
        <v/>
      </c>
      <c r="J77" s="26" t="n"/>
      <c r="K77" s="22" t="n"/>
      <c r="L77" s="25">
        <f>IF(A77="","",IF(E77="Kilométrage",0,IFERROR(J77*IF(OR(K77="Taxable TPS et TVQ",K77="TPS seulement"),'Paramètres'!$B$5,0),0)))</f>
        <v/>
      </c>
      <c r="M77" s="25">
        <f>IF(A77="","",IF(E77="Kilométrage",0,IFERROR(J77*IF(OR(K77="Taxable TPS et TVQ",K77="TVQ seulement"),'Paramètres'!$B$6,0),0)))</f>
        <v/>
      </c>
      <c r="N77" s="25">
        <f>IF(A77="","",IF(E77="Kilométrage",IFERROR(H77*I77,0),IFERROR(J77+L77+M77,0)))</f>
        <v/>
      </c>
      <c r="O77" s="22" t="n"/>
      <c r="P77" s="22" t="n"/>
      <c r="Q77" s="22" t="n"/>
      <c r="R77" s="33" t="n"/>
      <c r="S77" s="27">
        <f>IF(B77="","",YEAR(B77)&amp;"-"&amp;RIGHT("0"&amp;MONTH(B77),2))</f>
        <v/>
      </c>
      <c r="T77" s="27">
        <f>IF(A77="","",IF(AND(E77="Kilométrage",H77&lt;=0),"Vérifier la distance",IF(AND(E77&lt;&gt;"Kilométrage",J77&lt;=0),"Vérifier le montant",IF(AND(E77&lt;&gt;"Kilométrage",O77="Non"),"Reçu manquant",IF(AND(P77="Approuvé",Q77=""),"Approbateur requis",IF(AND(P77="Approuvé",R77=""),"Date d’approbation requise","OK"))))))</f>
        <v/>
      </c>
    </row>
    <row r="78">
      <c r="A78" s="22" t="n"/>
      <c r="B78" s="33" t="n"/>
      <c r="C78" s="22" t="n"/>
      <c r="D78" s="22" t="n"/>
      <c r="E78" s="22" t="n"/>
      <c r="F78" s="22" t="n"/>
      <c r="G78" s="22" t="n"/>
      <c r="H78" s="34" t="n"/>
      <c r="I78" s="25">
        <f>IF(A78="","",IF(E78="Kilométrage",IFERROR(IF(VLOOKUP(C78,'Employés'!$B$5:$E$104,4,FALSE)="",'Paramètres'!$B$7,VLOOKUP(C78,'Employés'!$B$5:$E$104,4,FALSE)),0),0))</f>
        <v/>
      </c>
      <c r="J78" s="26" t="n"/>
      <c r="K78" s="22" t="n"/>
      <c r="L78" s="25">
        <f>IF(A78="","",IF(E78="Kilométrage",0,IFERROR(J78*IF(OR(K78="Taxable TPS et TVQ",K78="TPS seulement"),'Paramètres'!$B$5,0),0)))</f>
        <v/>
      </c>
      <c r="M78" s="25">
        <f>IF(A78="","",IF(E78="Kilométrage",0,IFERROR(J78*IF(OR(K78="Taxable TPS et TVQ",K78="TVQ seulement"),'Paramètres'!$B$6,0),0)))</f>
        <v/>
      </c>
      <c r="N78" s="25">
        <f>IF(A78="","",IF(E78="Kilométrage",IFERROR(H78*I78,0),IFERROR(J78+L78+M78,0)))</f>
        <v/>
      </c>
      <c r="O78" s="22" t="n"/>
      <c r="P78" s="22" t="n"/>
      <c r="Q78" s="22" t="n"/>
      <c r="R78" s="33" t="n"/>
      <c r="S78" s="27">
        <f>IF(B78="","",YEAR(B78)&amp;"-"&amp;RIGHT("0"&amp;MONTH(B78),2))</f>
        <v/>
      </c>
      <c r="T78" s="27">
        <f>IF(A78="","",IF(AND(E78="Kilométrage",H78&lt;=0),"Vérifier la distance",IF(AND(E78&lt;&gt;"Kilométrage",J78&lt;=0),"Vérifier le montant",IF(AND(E78&lt;&gt;"Kilométrage",O78="Non"),"Reçu manquant",IF(AND(P78="Approuvé",Q78=""),"Approbateur requis",IF(AND(P78="Approuvé",R78=""),"Date d’approbation requise","OK"))))))</f>
        <v/>
      </c>
    </row>
    <row r="79">
      <c r="A79" s="22" t="n"/>
      <c r="B79" s="33" t="n"/>
      <c r="C79" s="22" t="n"/>
      <c r="D79" s="22" t="n"/>
      <c r="E79" s="22" t="n"/>
      <c r="F79" s="22" t="n"/>
      <c r="G79" s="22" t="n"/>
      <c r="H79" s="34" t="n"/>
      <c r="I79" s="25">
        <f>IF(A79="","",IF(E79="Kilométrage",IFERROR(IF(VLOOKUP(C79,'Employés'!$B$5:$E$104,4,FALSE)="",'Paramètres'!$B$7,VLOOKUP(C79,'Employés'!$B$5:$E$104,4,FALSE)),0),0))</f>
        <v/>
      </c>
      <c r="J79" s="26" t="n"/>
      <c r="K79" s="22" t="n"/>
      <c r="L79" s="25">
        <f>IF(A79="","",IF(E79="Kilométrage",0,IFERROR(J79*IF(OR(K79="Taxable TPS et TVQ",K79="TPS seulement"),'Paramètres'!$B$5,0),0)))</f>
        <v/>
      </c>
      <c r="M79" s="25">
        <f>IF(A79="","",IF(E79="Kilométrage",0,IFERROR(J79*IF(OR(K79="Taxable TPS et TVQ",K79="TVQ seulement"),'Paramètres'!$B$6,0),0)))</f>
        <v/>
      </c>
      <c r="N79" s="25">
        <f>IF(A79="","",IF(E79="Kilométrage",IFERROR(H79*I79,0),IFERROR(J79+L79+M79,0)))</f>
        <v/>
      </c>
      <c r="O79" s="22" t="n"/>
      <c r="P79" s="22" t="n"/>
      <c r="Q79" s="22" t="n"/>
      <c r="R79" s="33" t="n"/>
      <c r="S79" s="27">
        <f>IF(B79="","",YEAR(B79)&amp;"-"&amp;RIGHT("0"&amp;MONTH(B79),2))</f>
        <v/>
      </c>
      <c r="T79" s="27">
        <f>IF(A79="","",IF(AND(E79="Kilométrage",H79&lt;=0),"Vérifier la distance",IF(AND(E79&lt;&gt;"Kilométrage",J79&lt;=0),"Vérifier le montant",IF(AND(E79&lt;&gt;"Kilométrage",O79="Non"),"Reçu manquant",IF(AND(P79="Approuvé",Q79=""),"Approbateur requis",IF(AND(P79="Approuvé",R79=""),"Date d’approbation requise","OK"))))))</f>
        <v/>
      </c>
    </row>
    <row r="80">
      <c r="A80" s="22" t="n"/>
      <c r="B80" s="33" t="n"/>
      <c r="C80" s="22" t="n"/>
      <c r="D80" s="22" t="n"/>
      <c r="E80" s="22" t="n"/>
      <c r="F80" s="22" t="n"/>
      <c r="G80" s="22" t="n"/>
      <c r="H80" s="34" t="n"/>
      <c r="I80" s="25">
        <f>IF(A80="","",IF(E80="Kilométrage",IFERROR(IF(VLOOKUP(C80,'Employés'!$B$5:$E$104,4,FALSE)="",'Paramètres'!$B$7,VLOOKUP(C80,'Employés'!$B$5:$E$104,4,FALSE)),0),0))</f>
        <v/>
      </c>
      <c r="J80" s="26" t="n"/>
      <c r="K80" s="22" t="n"/>
      <c r="L80" s="25">
        <f>IF(A80="","",IF(E80="Kilométrage",0,IFERROR(J80*IF(OR(K80="Taxable TPS et TVQ",K80="TPS seulement"),'Paramètres'!$B$5,0),0)))</f>
        <v/>
      </c>
      <c r="M80" s="25">
        <f>IF(A80="","",IF(E80="Kilométrage",0,IFERROR(J80*IF(OR(K80="Taxable TPS et TVQ",K80="TVQ seulement"),'Paramètres'!$B$6,0),0)))</f>
        <v/>
      </c>
      <c r="N80" s="25">
        <f>IF(A80="","",IF(E80="Kilométrage",IFERROR(H80*I80,0),IFERROR(J80+L80+M80,0)))</f>
        <v/>
      </c>
      <c r="O80" s="22" t="n"/>
      <c r="P80" s="22" t="n"/>
      <c r="Q80" s="22" t="n"/>
      <c r="R80" s="33" t="n"/>
      <c r="S80" s="27">
        <f>IF(B80="","",YEAR(B80)&amp;"-"&amp;RIGHT("0"&amp;MONTH(B80),2))</f>
        <v/>
      </c>
      <c r="T80" s="27">
        <f>IF(A80="","",IF(AND(E80="Kilométrage",H80&lt;=0),"Vérifier la distance",IF(AND(E80&lt;&gt;"Kilométrage",J80&lt;=0),"Vérifier le montant",IF(AND(E80&lt;&gt;"Kilométrage",O80="Non"),"Reçu manquant",IF(AND(P80="Approuvé",Q80=""),"Approbateur requis",IF(AND(P80="Approuvé",R80=""),"Date d’approbation requise","OK"))))))</f>
        <v/>
      </c>
    </row>
    <row r="81">
      <c r="A81" s="22" t="n"/>
      <c r="B81" s="33" t="n"/>
      <c r="C81" s="22" t="n"/>
      <c r="D81" s="22" t="n"/>
      <c r="E81" s="22" t="n"/>
      <c r="F81" s="22" t="n"/>
      <c r="G81" s="22" t="n"/>
      <c r="H81" s="34" t="n"/>
      <c r="I81" s="25">
        <f>IF(A81="","",IF(E81="Kilométrage",IFERROR(IF(VLOOKUP(C81,'Employés'!$B$5:$E$104,4,FALSE)="",'Paramètres'!$B$7,VLOOKUP(C81,'Employés'!$B$5:$E$104,4,FALSE)),0),0))</f>
        <v/>
      </c>
      <c r="J81" s="26" t="n"/>
      <c r="K81" s="22" t="n"/>
      <c r="L81" s="25">
        <f>IF(A81="","",IF(E81="Kilométrage",0,IFERROR(J81*IF(OR(K81="Taxable TPS et TVQ",K81="TPS seulement"),'Paramètres'!$B$5,0),0)))</f>
        <v/>
      </c>
      <c r="M81" s="25">
        <f>IF(A81="","",IF(E81="Kilométrage",0,IFERROR(J81*IF(OR(K81="Taxable TPS et TVQ",K81="TVQ seulement"),'Paramètres'!$B$6,0),0)))</f>
        <v/>
      </c>
      <c r="N81" s="25">
        <f>IF(A81="","",IF(E81="Kilométrage",IFERROR(H81*I81,0),IFERROR(J81+L81+M81,0)))</f>
        <v/>
      </c>
      <c r="O81" s="22" t="n"/>
      <c r="P81" s="22" t="n"/>
      <c r="Q81" s="22" t="n"/>
      <c r="R81" s="33" t="n"/>
      <c r="S81" s="27">
        <f>IF(B81="","",YEAR(B81)&amp;"-"&amp;RIGHT("0"&amp;MONTH(B81),2))</f>
        <v/>
      </c>
      <c r="T81" s="27">
        <f>IF(A81="","",IF(AND(E81="Kilométrage",H81&lt;=0),"Vérifier la distance",IF(AND(E81&lt;&gt;"Kilométrage",J81&lt;=0),"Vérifier le montant",IF(AND(E81&lt;&gt;"Kilométrage",O81="Non"),"Reçu manquant",IF(AND(P81="Approuvé",Q81=""),"Approbateur requis",IF(AND(P81="Approuvé",R81=""),"Date d’approbation requise","OK"))))))</f>
        <v/>
      </c>
    </row>
    <row r="82">
      <c r="A82" s="22" t="n"/>
      <c r="B82" s="33" t="n"/>
      <c r="C82" s="22" t="n"/>
      <c r="D82" s="22" t="n"/>
      <c r="E82" s="22" t="n"/>
      <c r="F82" s="22" t="n"/>
      <c r="G82" s="22" t="n"/>
      <c r="H82" s="34" t="n"/>
      <c r="I82" s="25">
        <f>IF(A82="","",IF(E82="Kilométrage",IFERROR(IF(VLOOKUP(C82,'Employés'!$B$5:$E$104,4,FALSE)="",'Paramètres'!$B$7,VLOOKUP(C82,'Employés'!$B$5:$E$104,4,FALSE)),0),0))</f>
        <v/>
      </c>
      <c r="J82" s="26" t="n"/>
      <c r="K82" s="22" t="n"/>
      <c r="L82" s="25">
        <f>IF(A82="","",IF(E82="Kilométrage",0,IFERROR(J82*IF(OR(K82="Taxable TPS et TVQ",K82="TPS seulement"),'Paramètres'!$B$5,0),0)))</f>
        <v/>
      </c>
      <c r="M82" s="25">
        <f>IF(A82="","",IF(E82="Kilométrage",0,IFERROR(J82*IF(OR(K82="Taxable TPS et TVQ",K82="TVQ seulement"),'Paramètres'!$B$6,0),0)))</f>
        <v/>
      </c>
      <c r="N82" s="25">
        <f>IF(A82="","",IF(E82="Kilométrage",IFERROR(H82*I82,0),IFERROR(J82+L82+M82,0)))</f>
        <v/>
      </c>
      <c r="O82" s="22" t="n"/>
      <c r="P82" s="22" t="n"/>
      <c r="Q82" s="22" t="n"/>
      <c r="R82" s="33" t="n"/>
      <c r="S82" s="27">
        <f>IF(B82="","",YEAR(B82)&amp;"-"&amp;RIGHT("0"&amp;MONTH(B82),2))</f>
        <v/>
      </c>
      <c r="T82" s="27">
        <f>IF(A82="","",IF(AND(E82="Kilométrage",H82&lt;=0),"Vérifier la distance",IF(AND(E82&lt;&gt;"Kilométrage",J82&lt;=0),"Vérifier le montant",IF(AND(E82&lt;&gt;"Kilométrage",O82="Non"),"Reçu manquant",IF(AND(P82="Approuvé",Q82=""),"Approbateur requis",IF(AND(P82="Approuvé",R82=""),"Date d’approbation requise","OK"))))))</f>
        <v/>
      </c>
    </row>
    <row r="83">
      <c r="A83" s="22" t="n"/>
      <c r="B83" s="33" t="n"/>
      <c r="C83" s="22" t="n"/>
      <c r="D83" s="22" t="n"/>
      <c r="E83" s="22" t="n"/>
      <c r="F83" s="22" t="n"/>
      <c r="G83" s="22" t="n"/>
      <c r="H83" s="34" t="n"/>
      <c r="I83" s="25">
        <f>IF(A83="","",IF(E83="Kilométrage",IFERROR(IF(VLOOKUP(C83,'Employés'!$B$5:$E$104,4,FALSE)="",'Paramètres'!$B$7,VLOOKUP(C83,'Employés'!$B$5:$E$104,4,FALSE)),0),0))</f>
        <v/>
      </c>
      <c r="J83" s="26" t="n"/>
      <c r="K83" s="22" t="n"/>
      <c r="L83" s="25">
        <f>IF(A83="","",IF(E83="Kilométrage",0,IFERROR(J83*IF(OR(K83="Taxable TPS et TVQ",K83="TPS seulement"),'Paramètres'!$B$5,0),0)))</f>
        <v/>
      </c>
      <c r="M83" s="25">
        <f>IF(A83="","",IF(E83="Kilométrage",0,IFERROR(J83*IF(OR(K83="Taxable TPS et TVQ",K83="TVQ seulement"),'Paramètres'!$B$6,0),0)))</f>
        <v/>
      </c>
      <c r="N83" s="25">
        <f>IF(A83="","",IF(E83="Kilométrage",IFERROR(H83*I83,0),IFERROR(J83+L83+M83,0)))</f>
        <v/>
      </c>
      <c r="O83" s="22" t="n"/>
      <c r="P83" s="22" t="n"/>
      <c r="Q83" s="22" t="n"/>
      <c r="R83" s="33" t="n"/>
      <c r="S83" s="27">
        <f>IF(B83="","",YEAR(B83)&amp;"-"&amp;RIGHT("0"&amp;MONTH(B83),2))</f>
        <v/>
      </c>
      <c r="T83" s="27">
        <f>IF(A83="","",IF(AND(E83="Kilométrage",H83&lt;=0),"Vérifier la distance",IF(AND(E83&lt;&gt;"Kilométrage",J83&lt;=0),"Vérifier le montant",IF(AND(E83&lt;&gt;"Kilométrage",O83="Non"),"Reçu manquant",IF(AND(P83="Approuvé",Q83=""),"Approbateur requis",IF(AND(P83="Approuvé",R83=""),"Date d’approbation requise","OK"))))))</f>
        <v/>
      </c>
    </row>
    <row r="84">
      <c r="A84" s="22" t="n"/>
      <c r="B84" s="33" t="n"/>
      <c r="C84" s="22" t="n"/>
      <c r="D84" s="22" t="n"/>
      <c r="E84" s="22" t="n"/>
      <c r="F84" s="22" t="n"/>
      <c r="G84" s="22" t="n"/>
      <c r="H84" s="34" t="n"/>
      <c r="I84" s="25">
        <f>IF(A84="","",IF(E84="Kilométrage",IFERROR(IF(VLOOKUP(C84,'Employés'!$B$5:$E$104,4,FALSE)="",'Paramètres'!$B$7,VLOOKUP(C84,'Employés'!$B$5:$E$104,4,FALSE)),0),0))</f>
        <v/>
      </c>
      <c r="J84" s="26" t="n"/>
      <c r="K84" s="22" t="n"/>
      <c r="L84" s="25">
        <f>IF(A84="","",IF(E84="Kilométrage",0,IFERROR(J84*IF(OR(K84="Taxable TPS et TVQ",K84="TPS seulement"),'Paramètres'!$B$5,0),0)))</f>
        <v/>
      </c>
      <c r="M84" s="25">
        <f>IF(A84="","",IF(E84="Kilométrage",0,IFERROR(J84*IF(OR(K84="Taxable TPS et TVQ",K84="TVQ seulement"),'Paramètres'!$B$6,0),0)))</f>
        <v/>
      </c>
      <c r="N84" s="25">
        <f>IF(A84="","",IF(E84="Kilométrage",IFERROR(H84*I84,0),IFERROR(J84+L84+M84,0)))</f>
        <v/>
      </c>
      <c r="O84" s="22" t="n"/>
      <c r="P84" s="22" t="n"/>
      <c r="Q84" s="22" t="n"/>
      <c r="R84" s="33" t="n"/>
      <c r="S84" s="27">
        <f>IF(B84="","",YEAR(B84)&amp;"-"&amp;RIGHT("0"&amp;MONTH(B84),2))</f>
        <v/>
      </c>
      <c r="T84" s="27">
        <f>IF(A84="","",IF(AND(E84="Kilométrage",H84&lt;=0),"Vérifier la distance",IF(AND(E84&lt;&gt;"Kilométrage",J84&lt;=0),"Vérifier le montant",IF(AND(E84&lt;&gt;"Kilométrage",O84="Non"),"Reçu manquant",IF(AND(P84="Approuvé",Q84=""),"Approbateur requis",IF(AND(P84="Approuvé",R84=""),"Date d’approbation requise","OK"))))))</f>
        <v/>
      </c>
    </row>
    <row r="85">
      <c r="A85" s="22" t="n"/>
      <c r="B85" s="33" t="n"/>
      <c r="C85" s="22" t="n"/>
      <c r="D85" s="22" t="n"/>
      <c r="E85" s="22" t="n"/>
      <c r="F85" s="22" t="n"/>
      <c r="G85" s="22" t="n"/>
      <c r="H85" s="34" t="n"/>
      <c r="I85" s="25">
        <f>IF(A85="","",IF(E85="Kilométrage",IFERROR(IF(VLOOKUP(C85,'Employés'!$B$5:$E$104,4,FALSE)="",'Paramètres'!$B$7,VLOOKUP(C85,'Employés'!$B$5:$E$104,4,FALSE)),0),0))</f>
        <v/>
      </c>
      <c r="J85" s="26" t="n"/>
      <c r="K85" s="22" t="n"/>
      <c r="L85" s="25">
        <f>IF(A85="","",IF(E85="Kilométrage",0,IFERROR(J85*IF(OR(K85="Taxable TPS et TVQ",K85="TPS seulement"),'Paramètres'!$B$5,0),0)))</f>
        <v/>
      </c>
      <c r="M85" s="25">
        <f>IF(A85="","",IF(E85="Kilométrage",0,IFERROR(J85*IF(OR(K85="Taxable TPS et TVQ",K85="TVQ seulement"),'Paramètres'!$B$6,0),0)))</f>
        <v/>
      </c>
      <c r="N85" s="25">
        <f>IF(A85="","",IF(E85="Kilométrage",IFERROR(H85*I85,0),IFERROR(J85+L85+M85,0)))</f>
        <v/>
      </c>
      <c r="O85" s="22" t="n"/>
      <c r="P85" s="22" t="n"/>
      <c r="Q85" s="22" t="n"/>
      <c r="R85" s="33" t="n"/>
      <c r="S85" s="27">
        <f>IF(B85="","",YEAR(B85)&amp;"-"&amp;RIGHT("0"&amp;MONTH(B85),2))</f>
        <v/>
      </c>
      <c r="T85" s="27">
        <f>IF(A85="","",IF(AND(E85="Kilométrage",H85&lt;=0),"Vérifier la distance",IF(AND(E85&lt;&gt;"Kilométrage",J85&lt;=0),"Vérifier le montant",IF(AND(E85&lt;&gt;"Kilométrage",O85="Non"),"Reçu manquant",IF(AND(P85="Approuvé",Q85=""),"Approbateur requis",IF(AND(P85="Approuvé",R85=""),"Date d’approbation requise","OK"))))))</f>
        <v/>
      </c>
    </row>
    <row r="86">
      <c r="A86" s="22" t="n"/>
      <c r="B86" s="33" t="n"/>
      <c r="C86" s="22" t="n"/>
      <c r="D86" s="22" t="n"/>
      <c r="E86" s="22" t="n"/>
      <c r="F86" s="22" t="n"/>
      <c r="G86" s="22" t="n"/>
      <c r="H86" s="34" t="n"/>
      <c r="I86" s="25">
        <f>IF(A86="","",IF(E86="Kilométrage",IFERROR(IF(VLOOKUP(C86,'Employés'!$B$5:$E$104,4,FALSE)="",'Paramètres'!$B$7,VLOOKUP(C86,'Employés'!$B$5:$E$104,4,FALSE)),0),0))</f>
        <v/>
      </c>
      <c r="J86" s="26" t="n"/>
      <c r="K86" s="22" t="n"/>
      <c r="L86" s="25">
        <f>IF(A86="","",IF(E86="Kilométrage",0,IFERROR(J86*IF(OR(K86="Taxable TPS et TVQ",K86="TPS seulement"),'Paramètres'!$B$5,0),0)))</f>
        <v/>
      </c>
      <c r="M86" s="25">
        <f>IF(A86="","",IF(E86="Kilométrage",0,IFERROR(J86*IF(OR(K86="Taxable TPS et TVQ",K86="TVQ seulement"),'Paramètres'!$B$6,0),0)))</f>
        <v/>
      </c>
      <c r="N86" s="25">
        <f>IF(A86="","",IF(E86="Kilométrage",IFERROR(H86*I86,0),IFERROR(J86+L86+M86,0)))</f>
        <v/>
      </c>
      <c r="O86" s="22" t="n"/>
      <c r="P86" s="22" t="n"/>
      <c r="Q86" s="22" t="n"/>
      <c r="R86" s="33" t="n"/>
      <c r="S86" s="27">
        <f>IF(B86="","",YEAR(B86)&amp;"-"&amp;RIGHT("0"&amp;MONTH(B86),2))</f>
        <v/>
      </c>
      <c r="T86" s="27">
        <f>IF(A86="","",IF(AND(E86="Kilométrage",H86&lt;=0),"Vérifier la distance",IF(AND(E86&lt;&gt;"Kilométrage",J86&lt;=0),"Vérifier le montant",IF(AND(E86&lt;&gt;"Kilométrage",O86="Non"),"Reçu manquant",IF(AND(P86="Approuvé",Q86=""),"Approbateur requis",IF(AND(P86="Approuvé",R86=""),"Date d’approbation requise","OK"))))))</f>
        <v/>
      </c>
    </row>
    <row r="87">
      <c r="A87" s="22" t="n"/>
      <c r="B87" s="33" t="n"/>
      <c r="C87" s="22" t="n"/>
      <c r="D87" s="22" t="n"/>
      <c r="E87" s="22" t="n"/>
      <c r="F87" s="22" t="n"/>
      <c r="G87" s="22" t="n"/>
      <c r="H87" s="34" t="n"/>
      <c r="I87" s="25">
        <f>IF(A87="","",IF(E87="Kilométrage",IFERROR(IF(VLOOKUP(C87,'Employés'!$B$5:$E$104,4,FALSE)="",'Paramètres'!$B$7,VLOOKUP(C87,'Employés'!$B$5:$E$104,4,FALSE)),0),0))</f>
        <v/>
      </c>
      <c r="J87" s="26" t="n"/>
      <c r="K87" s="22" t="n"/>
      <c r="L87" s="25">
        <f>IF(A87="","",IF(E87="Kilométrage",0,IFERROR(J87*IF(OR(K87="Taxable TPS et TVQ",K87="TPS seulement"),'Paramètres'!$B$5,0),0)))</f>
        <v/>
      </c>
      <c r="M87" s="25">
        <f>IF(A87="","",IF(E87="Kilométrage",0,IFERROR(J87*IF(OR(K87="Taxable TPS et TVQ",K87="TVQ seulement"),'Paramètres'!$B$6,0),0)))</f>
        <v/>
      </c>
      <c r="N87" s="25">
        <f>IF(A87="","",IF(E87="Kilométrage",IFERROR(H87*I87,0),IFERROR(J87+L87+M87,0)))</f>
        <v/>
      </c>
      <c r="O87" s="22" t="n"/>
      <c r="P87" s="22" t="n"/>
      <c r="Q87" s="22" t="n"/>
      <c r="R87" s="33" t="n"/>
      <c r="S87" s="27">
        <f>IF(B87="","",YEAR(B87)&amp;"-"&amp;RIGHT("0"&amp;MONTH(B87),2))</f>
        <v/>
      </c>
      <c r="T87" s="27">
        <f>IF(A87="","",IF(AND(E87="Kilométrage",H87&lt;=0),"Vérifier la distance",IF(AND(E87&lt;&gt;"Kilométrage",J87&lt;=0),"Vérifier le montant",IF(AND(E87&lt;&gt;"Kilométrage",O87="Non"),"Reçu manquant",IF(AND(P87="Approuvé",Q87=""),"Approbateur requis",IF(AND(P87="Approuvé",R87=""),"Date d’approbation requise","OK"))))))</f>
        <v/>
      </c>
    </row>
    <row r="88">
      <c r="A88" s="22" t="n"/>
      <c r="B88" s="33" t="n"/>
      <c r="C88" s="22" t="n"/>
      <c r="D88" s="22" t="n"/>
      <c r="E88" s="22" t="n"/>
      <c r="F88" s="22" t="n"/>
      <c r="G88" s="22" t="n"/>
      <c r="H88" s="34" t="n"/>
      <c r="I88" s="25">
        <f>IF(A88="","",IF(E88="Kilométrage",IFERROR(IF(VLOOKUP(C88,'Employés'!$B$5:$E$104,4,FALSE)="",'Paramètres'!$B$7,VLOOKUP(C88,'Employés'!$B$5:$E$104,4,FALSE)),0),0))</f>
        <v/>
      </c>
      <c r="J88" s="26" t="n"/>
      <c r="K88" s="22" t="n"/>
      <c r="L88" s="25">
        <f>IF(A88="","",IF(E88="Kilométrage",0,IFERROR(J88*IF(OR(K88="Taxable TPS et TVQ",K88="TPS seulement"),'Paramètres'!$B$5,0),0)))</f>
        <v/>
      </c>
      <c r="M88" s="25">
        <f>IF(A88="","",IF(E88="Kilométrage",0,IFERROR(J88*IF(OR(K88="Taxable TPS et TVQ",K88="TVQ seulement"),'Paramètres'!$B$6,0),0)))</f>
        <v/>
      </c>
      <c r="N88" s="25">
        <f>IF(A88="","",IF(E88="Kilométrage",IFERROR(H88*I88,0),IFERROR(J88+L88+M88,0)))</f>
        <v/>
      </c>
      <c r="O88" s="22" t="n"/>
      <c r="P88" s="22" t="n"/>
      <c r="Q88" s="22" t="n"/>
      <c r="R88" s="33" t="n"/>
      <c r="S88" s="27">
        <f>IF(B88="","",YEAR(B88)&amp;"-"&amp;RIGHT("0"&amp;MONTH(B88),2))</f>
        <v/>
      </c>
      <c r="T88" s="27">
        <f>IF(A88="","",IF(AND(E88="Kilométrage",H88&lt;=0),"Vérifier la distance",IF(AND(E88&lt;&gt;"Kilométrage",J88&lt;=0),"Vérifier le montant",IF(AND(E88&lt;&gt;"Kilométrage",O88="Non"),"Reçu manquant",IF(AND(P88="Approuvé",Q88=""),"Approbateur requis",IF(AND(P88="Approuvé",R88=""),"Date d’approbation requise","OK"))))))</f>
        <v/>
      </c>
    </row>
    <row r="89">
      <c r="A89" s="22" t="n"/>
      <c r="B89" s="33" t="n"/>
      <c r="C89" s="22" t="n"/>
      <c r="D89" s="22" t="n"/>
      <c r="E89" s="22" t="n"/>
      <c r="F89" s="22" t="n"/>
      <c r="G89" s="22" t="n"/>
      <c r="H89" s="34" t="n"/>
      <c r="I89" s="25">
        <f>IF(A89="","",IF(E89="Kilométrage",IFERROR(IF(VLOOKUP(C89,'Employés'!$B$5:$E$104,4,FALSE)="",'Paramètres'!$B$7,VLOOKUP(C89,'Employés'!$B$5:$E$104,4,FALSE)),0),0))</f>
        <v/>
      </c>
      <c r="J89" s="26" t="n"/>
      <c r="K89" s="22" t="n"/>
      <c r="L89" s="25">
        <f>IF(A89="","",IF(E89="Kilométrage",0,IFERROR(J89*IF(OR(K89="Taxable TPS et TVQ",K89="TPS seulement"),'Paramètres'!$B$5,0),0)))</f>
        <v/>
      </c>
      <c r="M89" s="25">
        <f>IF(A89="","",IF(E89="Kilométrage",0,IFERROR(J89*IF(OR(K89="Taxable TPS et TVQ",K89="TVQ seulement"),'Paramètres'!$B$6,0),0)))</f>
        <v/>
      </c>
      <c r="N89" s="25">
        <f>IF(A89="","",IF(E89="Kilométrage",IFERROR(H89*I89,0),IFERROR(J89+L89+M89,0)))</f>
        <v/>
      </c>
      <c r="O89" s="22" t="n"/>
      <c r="P89" s="22" t="n"/>
      <c r="Q89" s="22" t="n"/>
      <c r="R89" s="33" t="n"/>
      <c r="S89" s="27">
        <f>IF(B89="","",YEAR(B89)&amp;"-"&amp;RIGHT("0"&amp;MONTH(B89),2))</f>
        <v/>
      </c>
      <c r="T89" s="27">
        <f>IF(A89="","",IF(AND(E89="Kilométrage",H89&lt;=0),"Vérifier la distance",IF(AND(E89&lt;&gt;"Kilométrage",J89&lt;=0),"Vérifier le montant",IF(AND(E89&lt;&gt;"Kilométrage",O89="Non"),"Reçu manquant",IF(AND(P89="Approuvé",Q89=""),"Approbateur requis",IF(AND(P89="Approuvé",R89=""),"Date d’approbation requise","OK"))))))</f>
        <v/>
      </c>
    </row>
    <row r="90">
      <c r="A90" s="22" t="n"/>
      <c r="B90" s="33" t="n"/>
      <c r="C90" s="22" t="n"/>
      <c r="D90" s="22" t="n"/>
      <c r="E90" s="22" t="n"/>
      <c r="F90" s="22" t="n"/>
      <c r="G90" s="22" t="n"/>
      <c r="H90" s="34" t="n"/>
      <c r="I90" s="25">
        <f>IF(A90="","",IF(E90="Kilométrage",IFERROR(IF(VLOOKUP(C90,'Employés'!$B$5:$E$104,4,FALSE)="",'Paramètres'!$B$7,VLOOKUP(C90,'Employés'!$B$5:$E$104,4,FALSE)),0),0))</f>
        <v/>
      </c>
      <c r="J90" s="26" t="n"/>
      <c r="K90" s="22" t="n"/>
      <c r="L90" s="25">
        <f>IF(A90="","",IF(E90="Kilométrage",0,IFERROR(J90*IF(OR(K90="Taxable TPS et TVQ",K90="TPS seulement"),'Paramètres'!$B$5,0),0)))</f>
        <v/>
      </c>
      <c r="M90" s="25">
        <f>IF(A90="","",IF(E90="Kilométrage",0,IFERROR(J90*IF(OR(K90="Taxable TPS et TVQ",K90="TVQ seulement"),'Paramètres'!$B$6,0),0)))</f>
        <v/>
      </c>
      <c r="N90" s="25">
        <f>IF(A90="","",IF(E90="Kilométrage",IFERROR(H90*I90,0),IFERROR(J90+L90+M90,0)))</f>
        <v/>
      </c>
      <c r="O90" s="22" t="n"/>
      <c r="P90" s="22" t="n"/>
      <c r="Q90" s="22" t="n"/>
      <c r="R90" s="33" t="n"/>
      <c r="S90" s="27">
        <f>IF(B90="","",YEAR(B90)&amp;"-"&amp;RIGHT("0"&amp;MONTH(B90),2))</f>
        <v/>
      </c>
      <c r="T90" s="27">
        <f>IF(A90="","",IF(AND(E90="Kilométrage",H90&lt;=0),"Vérifier la distance",IF(AND(E90&lt;&gt;"Kilométrage",J90&lt;=0),"Vérifier le montant",IF(AND(E90&lt;&gt;"Kilométrage",O90="Non"),"Reçu manquant",IF(AND(P90="Approuvé",Q90=""),"Approbateur requis",IF(AND(P90="Approuvé",R90=""),"Date d’approbation requise","OK"))))))</f>
        <v/>
      </c>
    </row>
    <row r="91">
      <c r="A91" s="22" t="n"/>
      <c r="B91" s="33" t="n"/>
      <c r="C91" s="22" t="n"/>
      <c r="D91" s="22" t="n"/>
      <c r="E91" s="22" t="n"/>
      <c r="F91" s="22" t="n"/>
      <c r="G91" s="22" t="n"/>
      <c r="H91" s="34" t="n"/>
      <c r="I91" s="25">
        <f>IF(A91="","",IF(E91="Kilométrage",IFERROR(IF(VLOOKUP(C91,'Employés'!$B$5:$E$104,4,FALSE)="",'Paramètres'!$B$7,VLOOKUP(C91,'Employés'!$B$5:$E$104,4,FALSE)),0),0))</f>
        <v/>
      </c>
      <c r="J91" s="26" t="n"/>
      <c r="K91" s="22" t="n"/>
      <c r="L91" s="25">
        <f>IF(A91="","",IF(E91="Kilométrage",0,IFERROR(J91*IF(OR(K91="Taxable TPS et TVQ",K91="TPS seulement"),'Paramètres'!$B$5,0),0)))</f>
        <v/>
      </c>
      <c r="M91" s="25">
        <f>IF(A91="","",IF(E91="Kilométrage",0,IFERROR(J91*IF(OR(K91="Taxable TPS et TVQ",K91="TVQ seulement"),'Paramètres'!$B$6,0),0)))</f>
        <v/>
      </c>
      <c r="N91" s="25">
        <f>IF(A91="","",IF(E91="Kilométrage",IFERROR(H91*I91,0),IFERROR(J91+L91+M91,0)))</f>
        <v/>
      </c>
      <c r="O91" s="22" t="n"/>
      <c r="P91" s="22" t="n"/>
      <c r="Q91" s="22" t="n"/>
      <c r="R91" s="33" t="n"/>
      <c r="S91" s="27">
        <f>IF(B91="","",YEAR(B91)&amp;"-"&amp;RIGHT("0"&amp;MONTH(B91),2))</f>
        <v/>
      </c>
      <c r="T91" s="27">
        <f>IF(A91="","",IF(AND(E91="Kilométrage",H91&lt;=0),"Vérifier la distance",IF(AND(E91&lt;&gt;"Kilométrage",J91&lt;=0),"Vérifier le montant",IF(AND(E91&lt;&gt;"Kilométrage",O91="Non"),"Reçu manquant",IF(AND(P91="Approuvé",Q91=""),"Approbateur requis",IF(AND(P91="Approuvé",R91=""),"Date d’approbation requise","OK"))))))</f>
        <v/>
      </c>
    </row>
    <row r="92">
      <c r="A92" s="22" t="n"/>
      <c r="B92" s="33" t="n"/>
      <c r="C92" s="22" t="n"/>
      <c r="D92" s="22" t="n"/>
      <c r="E92" s="22" t="n"/>
      <c r="F92" s="22" t="n"/>
      <c r="G92" s="22" t="n"/>
      <c r="H92" s="34" t="n"/>
      <c r="I92" s="25">
        <f>IF(A92="","",IF(E92="Kilométrage",IFERROR(IF(VLOOKUP(C92,'Employés'!$B$5:$E$104,4,FALSE)="",'Paramètres'!$B$7,VLOOKUP(C92,'Employés'!$B$5:$E$104,4,FALSE)),0),0))</f>
        <v/>
      </c>
      <c r="J92" s="26" t="n"/>
      <c r="K92" s="22" t="n"/>
      <c r="L92" s="25">
        <f>IF(A92="","",IF(E92="Kilométrage",0,IFERROR(J92*IF(OR(K92="Taxable TPS et TVQ",K92="TPS seulement"),'Paramètres'!$B$5,0),0)))</f>
        <v/>
      </c>
      <c r="M92" s="25">
        <f>IF(A92="","",IF(E92="Kilométrage",0,IFERROR(J92*IF(OR(K92="Taxable TPS et TVQ",K92="TVQ seulement"),'Paramètres'!$B$6,0),0)))</f>
        <v/>
      </c>
      <c r="N92" s="25">
        <f>IF(A92="","",IF(E92="Kilométrage",IFERROR(H92*I92,0),IFERROR(J92+L92+M92,0)))</f>
        <v/>
      </c>
      <c r="O92" s="22" t="n"/>
      <c r="P92" s="22" t="n"/>
      <c r="Q92" s="22" t="n"/>
      <c r="R92" s="33" t="n"/>
      <c r="S92" s="27">
        <f>IF(B92="","",YEAR(B92)&amp;"-"&amp;RIGHT("0"&amp;MONTH(B92),2))</f>
        <v/>
      </c>
      <c r="T92" s="27">
        <f>IF(A92="","",IF(AND(E92="Kilométrage",H92&lt;=0),"Vérifier la distance",IF(AND(E92&lt;&gt;"Kilométrage",J92&lt;=0),"Vérifier le montant",IF(AND(E92&lt;&gt;"Kilométrage",O92="Non"),"Reçu manquant",IF(AND(P92="Approuvé",Q92=""),"Approbateur requis",IF(AND(P92="Approuvé",R92=""),"Date d’approbation requise","OK"))))))</f>
        <v/>
      </c>
    </row>
    <row r="93">
      <c r="A93" s="22" t="n"/>
      <c r="B93" s="33" t="n"/>
      <c r="C93" s="22" t="n"/>
      <c r="D93" s="22" t="n"/>
      <c r="E93" s="22" t="n"/>
      <c r="F93" s="22" t="n"/>
      <c r="G93" s="22" t="n"/>
      <c r="H93" s="34" t="n"/>
      <c r="I93" s="25">
        <f>IF(A93="","",IF(E93="Kilométrage",IFERROR(IF(VLOOKUP(C93,'Employés'!$B$5:$E$104,4,FALSE)="",'Paramètres'!$B$7,VLOOKUP(C93,'Employés'!$B$5:$E$104,4,FALSE)),0),0))</f>
        <v/>
      </c>
      <c r="J93" s="26" t="n"/>
      <c r="K93" s="22" t="n"/>
      <c r="L93" s="25">
        <f>IF(A93="","",IF(E93="Kilométrage",0,IFERROR(J93*IF(OR(K93="Taxable TPS et TVQ",K93="TPS seulement"),'Paramètres'!$B$5,0),0)))</f>
        <v/>
      </c>
      <c r="M93" s="25">
        <f>IF(A93="","",IF(E93="Kilométrage",0,IFERROR(J93*IF(OR(K93="Taxable TPS et TVQ",K93="TVQ seulement"),'Paramètres'!$B$6,0),0)))</f>
        <v/>
      </c>
      <c r="N93" s="25">
        <f>IF(A93="","",IF(E93="Kilométrage",IFERROR(H93*I93,0),IFERROR(J93+L93+M93,0)))</f>
        <v/>
      </c>
      <c r="O93" s="22" t="n"/>
      <c r="P93" s="22" t="n"/>
      <c r="Q93" s="22" t="n"/>
      <c r="R93" s="33" t="n"/>
      <c r="S93" s="27">
        <f>IF(B93="","",YEAR(B93)&amp;"-"&amp;RIGHT("0"&amp;MONTH(B93),2))</f>
        <v/>
      </c>
      <c r="T93" s="27">
        <f>IF(A93="","",IF(AND(E93="Kilométrage",H93&lt;=0),"Vérifier la distance",IF(AND(E93&lt;&gt;"Kilométrage",J93&lt;=0),"Vérifier le montant",IF(AND(E93&lt;&gt;"Kilométrage",O93="Non"),"Reçu manquant",IF(AND(P93="Approuvé",Q93=""),"Approbateur requis",IF(AND(P93="Approuvé",R93=""),"Date d’approbation requise","OK"))))))</f>
        <v/>
      </c>
    </row>
    <row r="94">
      <c r="A94" s="22" t="n"/>
      <c r="B94" s="33" t="n"/>
      <c r="C94" s="22" t="n"/>
      <c r="D94" s="22" t="n"/>
      <c r="E94" s="22" t="n"/>
      <c r="F94" s="22" t="n"/>
      <c r="G94" s="22" t="n"/>
      <c r="H94" s="34" t="n"/>
      <c r="I94" s="25">
        <f>IF(A94="","",IF(E94="Kilométrage",IFERROR(IF(VLOOKUP(C94,'Employés'!$B$5:$E$104,4,FALSE)="",'Paramètres'!$B$7,VLOOKUP(C94,'Employés'!$B$5:$E$104,4,FALSE)),0),0))</f>
        <v/>
      </c>
      <c r="J94" s="26" t="n"/>
      <c r="K94" s="22" t="n"/>
      <c r="L94" s="25">
        <f>IF(A94="","",IF(E94="Kilométrage",0,IFERROR(J94*IF(OR(K94="Taxable TPS et TVQ",K94="TPS seulement"),'Paramètres'!$B$5,0),0)))</f>
        <v/>
      </c>
      <c r="M94" s="25">
        <f>IF(A94="","",IF(E94="Kilométrage",0,IFERROR(J94*IF(OR(K94="Taxable TPS et TVQ",K94="TVQ seulement"),'Paramètres'!$B$6,0),0)))</f>
        <v/>
      </c>
      <c r="N94" s="25">
        <f>IF(A94="","",IF(E94="Kilométrage",IFERROR(H94*I94,0),IFERROR(J94+L94+M94,0)))</f>
        <v/>
      </c>
      <c r="O94" s="22" t="n"/>
      <c r="P94" s="22" t="n"/>
      <c r="Q94" s="22" t="n"/>
      <c r="R94" s="33" t="n"/>
      <c r="S94" s="27">
        <f>IF(B94="","",YEAR(B94)&amp;"-"&amp;RIGHT("0"&amp;MONTH(B94),2))</f>
        <v/>
      </c>
      <c r="T94" s="27">
        <f>IF(A94="","",IF(AND(E94="Kilométrage",H94&lt;=0),"Vérifier la distance",IF(AND(E94&lt;&gt;"Kilométrage",J94&lt;=0),"Vérifier le montant",IF(AND(E94&lt;&gt;"Kilométrage",O94="Non"),"Reçu manquant",IF(AND(P94="Approuvé",Q94=""),"Approbateur requis",IF(AND(P94="Approuvé",R94=""),"Date d’approbation requise","OK"))))))</f>
        <v/>
      </c>
    </row>
    <row r="95">
      <c r="A95" s="22" t="n"/>
      <c r="B95" s="33" t="n"/>
      <c r="C95" s="22" t="n"/>
      <c r="D95" s="22" t="n"/>
      <c r="E95" s="22" t="n"/>
      <c r="F95" s="22" t="n"/>
      <c r="G95" s="22" t="n"/>
      <c r="H95" s="34" t="n"/>
      <c r="I95" s="25">
        <f>IF(A95="","",IF(E95="Kilométrage",IFERROR(IF(VLOOKUP(C95,'Employés'!$B$5:$E$104,4,FALSE)="",'Paramètres'!$B$7,VLOOKUP(C95,'Employés'!$B$5:$E$104,4,FALSE)),0),0))</f>
        <v/>
      </c>
      <c r="J95" s="26" t="n"/>
      <c r="K95" s="22" t="n"/>
      <c r="L95" s="25">
        <f>IF(A95="","",IF(E95="Kilométrage",0,IFERROR(J95*IF(OR(K95="Taxable TPS et TVQ",K95="TPS seulement"),'Paramètres'!$B$5,0),0)))</f>
        <v/>
      </c>
      <c r="M95" s="25">
        <f>IF(A95="","",IF(E95="Kilométrage",0,IFERROR(J95*IF(OR(K95="Taxable TPS et TVQ",K95="TVQ seulement"),'Paramètres'!$B$6,0),0)))</f>
        <v/>
      </c>
      <c r="N95" s="25">
        <f>IF(A95="","",IF(E95="Kilométrage",IFERROR(H95*I95,0),IFERROR(J95+L95+M95,0)))</f>
        <v/>
      </c>
      <c r="O95" s="22" t="n"/>
      <c r="P95" s="22" t="n"/>
      <c r="Q95" s="22" t="n"/>
      <c r="R95" s="33" t="n"/>
      <c r="S95" s="27">
        <f>IF(B95="","",YEAR(B95)&amp;"-"&amp;RIGHT("0"&amp;MONTH(B95),2))</f>
        <v/>
      </c>
      <c r="T95" s="27">
        <f>IF(A95="","",IF(AND(E95="Kilométrage",H95&lt;=0),"Vérifier la distance",IF(AND(E95&lt;&gt;"Kilométrage",J95&lt;=0),"Vérifier le montant",IF(AND(E95&lt;&gt;"Kilométrage",O95="Non"),"Reçu manquant",IF(AND(P95="Approuvé",Q95=""),"Approbateur requis",IF(AND(P95="Approuvé",R95=""),"Date d’approbation requise","OK"))))))</f>
        <v/>
      </c>
    </row>
    <row r="96">
      <c r="A96" s="22" t="n"/>
      <c r="B96" s="33" t="n"/>
      <c r="C96" s="22" t="n"/>
      <c r="D96" s="22" t="n"/>
      <c r="E96" s="22" t="n"/>
      <c r="F96" s="22" t="n"/>
      <c r="G96" s="22" t="n"/>
      <c r="H96" s="34" t="n"/>
      <c r="I96" s="25">
        <f>IF(A96="","",IF(E96="Kilométrage",IFERROR(IF(VLOOKUP(C96,'Employés'!$B$5:$E$104,4,FALSE)="",'Paramètres'!$B$7,VLOOKUP(C96,'Employés'!$B$5:$E$104,4,FALSE)),0),0))</f>
        <v/>
      </c>
      <c r="J96" s="26" t="n"/>
      <c r="K96" s="22" t="n"/>
      <c r="L96" s="25">
        <f>IF(A96="","",IF(E96="Kilométrage",0,IFERROR(J96*IF(OR(K96="Taxable TPS et TVQ",K96="TPS seulement"),'Paramètres'!$B$5,0),0)))</f>
        <v/>
      </c>
      <c r="M96" s="25">
        <f>IF(A96="","",IF(E96="Kilométrage",0,IFERROR(J96*IF(OR(K96="Taxable TPS et TVQ",K96="TVQ seulement"),'Paramètres'!$B$6,0),0)))</f>
        <v/>
      </c>
      <c r="N96" s="25">
        <f>IF(A96="","",IF(E96="Kilométrage",IFERROR(H96*I96,0),IFERROR(J96+L96+M96,0)))</f>
        <v/>
      </c>
      <c r="O96" s="22" t="n"/>
      <c r="P96" s="22" t="n"/>
      <c r="Q96" s="22" t="n"/>
      <c r="R96" s="33" t="n"/>
      <c r="S96" s="27">
        <f>IF(B96="","",YEAR(B96)&amp;"-"&amp;RIGHT("0"&amp;MONTH(B96),2))</f>
        <v/>
      </c>
      <c r="T96" s="27">
        <f>IF(A96="","",IF(AND(E96="Kilométrage",H96&lt;=0),"Vérifier la distance",IF(AND(E96&lt;&gt;"Kilométrage",J96&lt;=0),"Vérifier le montant",IF(AND(E96&lt;&gt;"Kilométrage",O96="Non"),"Reçu manquant",IF(AND(P96="Approuvé",Q96=""),"Approbateur requis",IF(AND(P96="Approuvé",R96=""),"Date d’approbation requise","OK"))))))</f>
        <v/>
      </c>
    </row>
    <row r="97">
      <c r="A97" s="22" t="n"/>
      <c r="B97" s="33" t="n"/>
      <c r="C97" s="22" t="n"/>
      <c r="D97" s="22" t="n"/>
      <c r="E97" s="22" t="n"/>
      <c r="F97" s="22" t="n"/>
      <c r="G97" s="22" t="n"/>
      <c r="H97" s="34" t="n"/>
      <c r="I97" s="25">
        <f>IF(A97="","",IF(E97="Kilométrage",IFERROR(IF(VLOOKUP(C97,'Employés'!$B$5:$E$104,4,FALSE)="",'Paramètres'!$B$7,VLOOKUP(C97,'Employés'!$B$5:$E$104,4,FALSE)),0),0))</f>
        <v/>
      </c>
      <c r="J97" s="26" t="n"/>
      <c r="K97" s="22" t="n"/>
      <c r="L97" s="25">
        <f>IF(A97="","",IF(E97="Kilométrage",0,IFERROR(J97*IF(OR(K97="Taxable TPS et TVQ",K97="TPS seulement"),'Paramètres'!$B$5,0),0)))</f>
        <v/>
      </c>
      <c r="M97" s="25">
        <f>IF(A97="","",IF(E97="Kilométrage",0,IFERROR(J97*IF(OR(K97="Taxable TPS et TVQ",K97="TVQ seulement"),'Paramètres'!$B$6,0),0)))</f>
        <v/>
      </c>
      <c r="N97" s="25">
        <f>IF(A97="","",IF(E97="Kilométrage",IFERROR(H97*I97,0),IFERROR(J97+L97+M97,0)))</f>
        <v/>
      </c>
      <c r="O97" s="22" t="n"/>
      <c r="P97" s="22" t="n"/>
      <c r="Q97" s="22" t="n"/>
      <c r="R97" s="33" t="n"/>
      <c r="S97" s="27">
        <f>IF(B97="","",YEAR(B97)&amp;"-"&amp;RIGHT("0"&amp;MONTH(B97),2))</f>
        <v/>
      </c>
      <c r="T97" s="27">
        <f>IF(A97="","",IF(AND(E97="Kilométrage",H97&lt;=0),"Vérifier la distance",IF(AND(E97&lt;&gt;"Kilométrage",J97&lt;=0),"Vérifier le montant",IF(AND(E97&lt;&gt;"Kilométrage",O97="Non"),"Reçu manquant",IF(AND(P97="Approuvé",Q97=""),"Approbateur requis",IF(AND(P97="Approuvé",R97=""),"Date d’approbation requise","OK"))))))</f>
        <v/>
      </c>
    </row>
    <row r="98">
      <c r="A98" s="22" t="n"/>
      <c r="B98" s="33" t="n"/>
      <c r="C98" s="22" t="n"/>
      <c r="D98" s="22" t="n"/>
      <c r="E98" s="22" t="n"/>
      <c r="F98" s="22" t="n"/>
      <c r="G98" s="22" t="n"/>
      <c r="H98" s="34" t="n"/>
      <c r="I98" s="25">
        <f>IF(A98="","",IF(E98="Kilométrage",IFERROR(IF(VLOOKUP(C98,'Employés'!$B$5:$E$104,4,FALSE)="",'Paramètres'!$B$7,VLOOKUP(C98,'Employés'!$B$5:$E$104,4,FALSE)),0),0))</f>
        <v/>
      </c>
      <c r="J98" s="26" t="n"/>
      <c r="K98" s="22" t="n"/>
      <c r="L98" s="25">
        <f>IF(A98="","",IF(E98="Kilométrage",0,IFERROR(J98*IF(OR(K98="Taxable TPS et TVQ",K98="TPS seulement"),'Paramètres'!$B$5,0),0)))</f>
        <v/>
      </c>
      <c r="M98" s="25">
        <f>IF(A98="","",IF(E98="Kilométrage",0,IFERROR(J98*IF(OR(K98="Taxable TPS et TVQ",K98="TVQ seulement"),'Paramètres'!$B$6,0),0)))</f>
        <v/>
      </c>
      <c r="N98" s="25">
        <f>IF(A98="","",IF(E98="Kilométrage",IFERROR(H98*I98,0),IFERROR(J98+L98+M98,0)))</f>
        <v/>
      </c>
      <c r="O98" s="22" t="n"/>
      <c r="P98" s="22" t="n"/>
      <c r="Q98" s="22" t="n"/>
      <c r="R98" s="33" t="n"/>
      <c r="S98" s="27">
        <f>IF(B98="","",YEAR(B98)&amp;"-"&amp;RIGHT("0"&amp;MONTH(B98),2))</f>
        <v/>
      </c>
      <c r="T98" s="27">
        <f>IF(A98="","",IF(AND(E98="Kilométrage",H98&lt;=0),"Vérifier la distance",IF(AND(E98&lt;&gt;"Kilométrage",J98&lt;=0),"Vérifier le montant",IF(AND(E98&lt;&gt;"Kilométrage",O98="Non"),"Reçu manquant",IF(AND(P98="Approuvé",Q98=""),"Approbateur requis",IF(AND(P98="Approuvé",R98=""),"Date d’approbation requise","OK"))))))</f>
        <v/>
      </c>
    </row>
    <row r="99">
      <c r="A99" s="22" t="n"/>
      <c r="B99" s="33" t="n"/>
      <c r="C99" s="22" t="n"/>
      <c r="D99" s="22" t="n"/>
      <c r="E99" s="22" t="n"/>
      <c r="F99" s="22" t="n"/>
      <c r="G99" s="22" t="n"/>
      <c r="H99" s="34" t="n"/>
      <c r="I99" s="25">
        <f>IF(A99="","",IF(E99="Kilométrage",IFERROR(IF(VLOOKUP(C99,'Employés'!$B$5:$E$104,4,FALSE)="",'Paramètres'!$B$7,VLOOKUP(C99,'Employés'!$B$5:$E$104,4,FALSE)),0),0))</f>
        <v/>
      </c>
      <c r="J99" s="26" t="n"/>
      <c r="K99" s="22" t="n"/>
      <c r="L99" s="25">
        <f>IF(A99="","",IF(E99="Kilométrage",0,IFERROR(J99*IF(OR(K99="Taxable TPS et TVQ",K99="TPS seulement"),'Paramètres'!$B$5,0),0)))</f>
        <v/>
      </c>
      <c r="M99" s="25">
        <f>IF(A99="","",IF(E99="Kilométrage",0,IFERROR(J99*IF(OR(K99="Taxable TPS et TVQ",K99="TVQ seulement"),'Paramètres'!$B$6,0),0)))</f>
        <v/>
      </c>
      <c r="N99" s="25">
        <f>IF(A99="","",IF(E99="Kilométrage",IFERROR(H99*I99,0),IFERROR(J99+L99+M99,0)))</f>
        <v/>
      </c>
      <c r="O99" s="22" t="n"/>
      <c r="P99" s="22" t="n"/>
      <c r="Q99" s="22" t="n"/>
      <c r="R99" s="33" t="n"/>
      <c r="S99" s="27">
        <f>IF(B99="","",YEAR(B99)&amp;"-"&amp;RIGHT("0"&amp;MONTH(B99),2))</f>
        <v/>
      </c>
      <c r="T99" s="27">
        <f>IF(A99="","",IF(AND(E99="Kilométrage",H99&lt;=0),"Vérifier la distance",IF(AND(E99&lt;&gt;"Kilométrage",J99&lt;=0),"Vérifier le montant",IF(AND(E99&lt;&gt;"Kilométrage",O99="Non"),"Reçu manquant",IF(AND(P99="Approuvé",Q99=""),"Approbateur requis",IF(AND(P99="Approuvé",R99=""),"Date d’approbation requise","OK"))))))</f>
        <v/>
      </c>
    </row>
    <row r="100">
      <c r="A100" s="22" t="n"/>
      <c r="B100" s="33" t="n"/>
      <c r="C100" s="22" t="n"/>
      <c r="D100" s="22" t="n"/>
      <c r="E100" s="22" t="n"/>
      <c r="F100" s="22" t="n"/>
      <c r="G100" s="22" t="n"/>
      <c r="H100" s="34" t="n"/>
      <c r="I100" s="25">
        <f>IF(A100="","",IF(E100="Kilométrage",IFERROR(IF(VLOOKUP(C100,'Employés'!$B$5:$E$104,4,FALSE)="",'Paramètres'!$B$7,VLOOKUP(C100,'Employés'!$B$5:$E$104,4,FALSE)),0),0))</f>
        <v/>
      </c>
      <c r="J100" s="26" t="n"/>
      <c r="K100" s="22" t="n"/>
      <c r="L100" s="25">
        <f>IF(A100="","",IF(E100="Kilométrage",0,IFERROR(J100*IF(OR(K100="Taxable TPS et TVQ",K100="TPS seulement"),'Paramètres'!$B$5,0),0)))</f>
        <v/>
      </c>
      <c r="M100" s="25">
        <f>IF(A100="","",IF(E100="Kilométrage",0,IFERROR(J100*IF(OR(K100="Taxable TPS et TVQ",K100="TVQ seulement"),'Paramètres'!$B$6,0),0)))</f>
        <v/>
      </c>
      <c r="N100" s="25">
        <f>IF(A100="","",IF(E100="Kilométrage",IFERROR(H100*I100,0),IFERROR(J100+L100+M100,0)))</f>
        <v/>
      </c>
      <c r="O100" s="22" t="n"/>
      <c r="P100" s="22" t="n"/>
      <c r="Q100" s="22" t="n"/>
      <c r="R100" s="33" t="n"/>
      <c r="S100" s="27">
        <f>IF(B100="","",YEAR(B100)&amp;"-"&amp;RIGHT("0"&amp;MONTH(B100),2))</f>
        <v/>
      </c>
      <c r="T100" s="27">
        <f>IF(A100="","",IF(AND(E100="Kilométrage",H100&lt;=0),"Vérifier la distance",IF(AND(E100&lt;&gt;"Kilométrage",J100&lt;=0),"Vérifier le montant",IF(AND(E100&lt;&gt;"Kilométrage",O100="Non"),"Reçu manquant",IF(AND(P100="Approuvé",Q100=""),"Approbateur requis",IF(AND(P100="Approuvé",R100=""),"Date d’approbation requise","OK"))))))</f>
        <v/>
      </c>
    </row>
    <row r="101">
      <c r="A101" s="22" t="n"/>
      <c r="B101" s="33" t="n"/>
      <c r="C101" s="22" t="n"/>
      <c r="D101" s="22" t="n"/>
      <c r="E101" s="22" t="n"/>
      <c r="F101" s="22" t="n"/>
      <c r="G101" s="22" t="n"/>
      <c r="H101" s="34" t="n"/>
      <c r="I101" s="25">
        <f>IF(A101="","",IF(E101="Kilométrage",IFERROR(IF(VLOOKUP(C101,'Employés'!$B$5:$E$104,4,FALSE)="",'Paramètres'!$B$7,VLOOKUP(C101,'Employés'!$B$5:$E$104,4,FALSE)),0),0))</f>
        <v/>
      </c>
      <c r="J101" s="26" t="n"/>
      <c r="K101" s="22" t="n"/>
      <c r="L101" s="25">
        <f>IF(A101="","",IF(E101="Kilométrage",0,IFERROR(J101*IF(OR(K101="Taxable TPS et TVQ",K101="TPS seulement"),'Paramètres'!$B$5,0),0)))</f>
        <v/>
      </c>
      <c r="M101" s="25">
        <f>IF(A101="","",IF(E101="Kilométrage",0,IFERROR(J101*IF(OR(K101="Taxable TPS et TVQ",K101="TVQ seulement"),'Paramètres'!$B$6,0),0)))</f>
        <v/>
      </c>
      <c r="N101" s="25">
        <f>IF(A101="","",IF(E101="Kilométrage",IFERROR(H101*I101,0),IFERROR(J101+L101+M101,0)))</f>
        <v/>
      </c>
      <c r="O101" s="22" t="n"/>
      <c r="P101" s="22" t="n"/>
      <c r="Q101" s="22" t="n"/>
      <c r="R101" s="33" t="n"/>
      <c r="S101" s="27">
        <f>IF(B101="","",YEAR(B101)&amp;"-"&amp;RIGHT("0"&amp;MONTH(B101),2))</f>
        <v/>
      </c>
      <c r="T101" s="27">
        <f>IF(A101="","",IF(AND(E101="Kilométrage",H101&lt;=0),"Vérifier la distance",IF(AND(E101&lt;&gt;"Kilométrage",J101&lt;=0),"Vérifier le montant",IF(AND(E101&lt;&gt;"Kilométrage",O101="Non"),"Reçu manquant",IF(AND(P101="Approuvé",Q101=""),"Approbateur requis",IF(AND(P101="Approuvé",R101=""),"Date d’approbation requise","OK"))))))</f>
        <v/>
      </c>
    </row>
    <row r="102">
      <c r="A102" s="22" t="n"/>
      <c r="B102" s="33" t="n"/>
      <c r="C102" s="22" t="n"/>
      <c r="D102" s="22" t="n"/>
      <c r="E102" s="22" t="n"/>
      <c r="F102" s="22" t="n"/>
      <c r="G102" s="22" t="n"/>
      <c r="H102" s="34" t="n"/>
      <c r="I102" s="25">
        <f>IF(A102="","",IF(E102="Kilométrage",IFERROR(IF(VLOOKUP(C102,'Employés'!$B$5:$E$104,4,FALSE)="",'Paramètres'!$B$7,VLOOKUP(C102,'Employés'!$B$5:$E$104,4,FALSE)),0),0))</f>
        <v/>
      </c>
      <c r="J102" s="26" t="n"/>
      <c r="K102" s="22" t="n"/>
      <c r="L102" s="25">
        <f>IF(A102="","",IF(E102="Kilométrage",0,IFERROR(J102*IF(OR(K102="Taxable TPS et TVQ",K102="TPS seulement"),'Paramètres'!$B$5,0),0)))</f>
        <v/>
      </c>
      <c r="M102" s="25">
        <f>IF(A102="","",IF(E102="Kilométrage",0,IFERROR(J102*IF(OR(K102="Taxable TPS et TVQ",K102="TVQ seulement"),'Paramètres'!$B$6,0),0)))</f>
        <v/>
      </c>
      <c r="N102" s="25">
        <f>IF(A102="","",IF(E102="Kilométrage",IFERROR(H102*I102,0),IFERROR(J102+L102+M102,0)))</f>
        <v/>
      </c>
      <c r="O102" s="22" t="n"/>
      <c r="P102" s="22" t="n"/>
      <c r="Q102" s="22" t="n"/>
      <c r="R102" s="33" t="n"/>
      <c r="S102" s="27">
        <f>IF(B102="","",YEAR(B102)&amp;"-"&amp;RIGHT("0"&amp;MONTH(B102),2))</f>
        <v/>
      </c>
      <c r="T102" s="27">
        <f>IF(A102="","",IF(AND(E102="Kilométrage",H102&lt;=0),"Vérifier la distance",IF(AND(E102&lt;&gt;"Kilométrage",J102&lt;=0),"Vérifier le montant",IF(AND(E102&lt;&gt;"Kilométrage",O102="Non"),"Reçu manquant",IF(AND(P102="Approuvé",Q102=""),"Approbateur requis",IF(AND(P102="Approuvé",R102=""),"Date d’approbation requise","OK"))))))</f>
        <v/>
      </c>
    </row>
    <row r="103">
      <c r="A103" s="22" t="n"/>
      <c r="B103" s="33" t="n"/>
      <c r="C103" s="22" t="n"/>
      <c r="D103" s="22" t="n"/>
      <c r="E103" s="22" t="n"/>
      <c r="F103" s="22" t="n"/>
      <c r="G103" s="22" t="n"/>
      <c r="H103" s="34" t="n"/>
      <c r="I103" s="25">
        <f>IF(A103="","",IF(E103="Kilométrage",IFERROR(IF(VLOOKUP(C103,'Employés'!$B$5:$E$104,4,FALSE)="",'Paramètres'!$B$7,VLOOKUP(C103,'Employés'!$B$5:$E$104,4,FALSE)),0),0))</f>
        <v/>
      </c>
      <c r="J103" s="26" t="n"/>
      <c r="K103" s="22" t="n"/>
      <c r="L103" s="25">
        <f>IF(A103="","",IF(E103="Kilométrage",0,IFERROR(J103*IF(OR(K103="Taxable TPS et TVQ",K103="TPS seulement"),'Paramètres'!$B$5,0),0)))</f>
        <v/>
      </c>
      <c r="M103" s="25">
        <f>IF(A103="","",IF(E103="Kilométrage",0,IFERROR(J103*IF(OR(K103="Taxable TPS et TVQ",K103="TVQ seulement"),'Paramètres'!$B$6,0),0)))</f>
        <v/>
      </c>
      <c r="N103" s="25">
        <f>IF(A103="","",IF(E103="Kilométrage",IFERROR(H103*I103,0),IFERROR(J103+L103+M103,0)))</f>
        <v/>
      </c>
      <c r="O103" s="22" t="n"/>
      <c r="P103" s="22" t="n"/>
      <c r="Q103" s="22" t="n"/>
      <c r="R103" s="33" t="n"/>
      <c r="S103" s="27">
        <f>IF(B103="","",YEAR(B103)&amp;"-"&amp;RIGHT("0"&amp;MONTH(B103),2))</f>
        <v/>
      </c>
      <c r="T103" s="27">
        <f>IF(A103="","",IF(AND(E103="Kilométrage",H103&lt;=0),"Vérifier la distance",IF(AND(E103&lt;&gt;"Kilométrage",J103&lt;=0),"Vérifier le montant",IF(AND(E103&lt;&gt;"Kilométrage",O103="Non"),"Reçu manquant",IF(AND(P103="Approuvé",Q103=""),"Approbateur requis",IF(AND(P103="Approuvé",R103=""),"Date d’approbation requise","OK"))))))</f>
        <v/>
      </c>
    </row>
    <row r="104">
      <c r="A104" s="22" t="n"/>
      <c r="B104" s="33" t="n"/>
      <c r="C104" s="22" t="n"/>
      <c r="D104" s="22" t="n"/>
      <c r="E104" s="22" t="n"/>
      <c r="F104" s="22" t="n"/>
      <c r="G104" s="22" t="n"/>
      <c r="H104" s="34" t="n"/>
      <c r="I104" s="25">
        <f>IF(A104="","",IF(E104="Kilométrage",IFERROR(IF(VLOOKUP(C104,'Employés'!$B$5:$E$104,4,FALSE)="",'Paramètres'!$B$7,VLOOKUP(C104,'Employés'!$B$5:$E$104,4,FALSE)),0),0))</f>
        <v/>
      </c>
      <c r="J104" s="26" t="n"/>
      <c r="K104" s="22" t="n"/>
      <c r="L104" s="25">
        <f>IF(A104="","",IF(E104="Kilométrage",0,IFERROR(J104*IF(OR(K104="Taxable TPS et TVQ",K104="TPS seulement"),'Paramètres'!$B$5,0),0)))</f>
        <v/>
      </c>
      <c r="M104" s="25">
        <f>IF(A104="","",IF(E104="Kilométrage",0,IFERROR(J104*IF(OR(K104="Taxable TPS et TVQ",K104="TVQ seulement"),'Paramètres'!$B$6,0),0)))</f>
        <v/>
      </c>
      <c r="N104" s="25">
        <f>IF(A104="","",IF(E104="Kilométrage",IFERROR(H104*I104,0),IFERROR(J104+L104+M104,0)))</f>
        <v/>
      </c>
      <c r="O104" s="22" t="n"/>
      <c r="P104" s="22" t="n"/>
      <c r="Q104" s="22" t="n"/>
      <c r="R104" s="33" t="n"/>
      <c r="S104" s="27">
        <f>IF(B104="","",YEAR(B104)&amp;"-"&amp;RIGHT("0"&amp;MONTH(B104),2))</f>
        <v/>
      </c>
      <c r="T104" s="27">
        <f>IF(A104="","",IF(AND(E104="Kilométrage",H104&lt;=0),"Vérifier la distance",IF(AND(E104&lt;&gt;"Kilométrage",J104&lt;=0),"Vérifier le montant",IF(AND(E104&lt;&gt;"Kilométrage",O104="Non"),"Reçu manquant",IF(AND(P104="Approuvé",Q104=""),"Approbateur requis",IF(AND(P104="Approuvé",R104=""),"Date d’approbation requise","OK"))))))</f>
        <v/>
      </c>
    </row>
  </sheetData>
  <conditionalFormatting sqref="T5:T104">
    <cfRule type="expression" priority="1" dxfId="0">
      <formula>T5="OK"</formula>
    </cfRule>
    <cfRule type="expression" priority="2" dxfId="1">
      <formula>ISNUMBER(FIND("Vérifier",T5))</formula>
    </cfRule>
    <cfRule type="expression" priority="3" dxfId="2">
      <formula>OR(ISNUMBER(FIND("manquant",T5)),ISNUMBER(FIND("requis",T5)))</formula>
    </cfRule>
  </conditionalFormatting>
  <dataValidations count="7">
    <dataValidation sqref="C5:C104" showErrorMessage="1" showInputMessage="1" allowBlank="0" type="list">
      <formula1>'Employés'!$H$5:$H$104</formula1>
    </dataValidation>
    <dataValidation sqref="E5:E104" showErrorMessage="1" showInputMessage="1" allowBlank="0" type="list">
      <formula1>'Paramètres'!$E$5:$E$10</formula1>
    </dataValidation>
    <dataValidation sqref="H5:H104" showErrorMessage="1" showInputMessage="1" allowBlank="0" type="decimal" operator="greaterThanOrEqual">
      <formula1>0</formula1>
    </dataValidation>
    <dataValidation sqref="J5:J104" showErrorMessage="1" showInputMessage="1" allowBlank="0" type="decimal" operator="greaterThanOrEqual">
      <formula1>0</formula1>
    </dataValidation>
    <dataValidation sqref="K5:K104" showErrorMessage="1" showInputMessage="1" allowBlank="0" type="list">
      <formula1>'Paramètres'!$G$5:$G$9</formula1>
    </dataValidation>
    <dataValidation sqref="O5:O104" showErrorMessage="1" showInputMessage="1" allowBlank="0" type="list">
      <formula1>'Paramètres'!$C$13:$C$14</formula1>
    </dataValidation>
    <dataValidation sqref="P5:P104" showErrorMessage="1" showInputMessage="1" allowBlank="0" type="list">
      <formula1>'Paramètres'!$A$13:$A$17</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04"/>
  <sheetViews>
    <sheetView showGridLines="1" workbookViewId="0">
      <pane ySplit="4" topLeftCell="A5" activePane="bottomLeft" state="frozen"/>
      <selection pane="bottomLeft" activeCell="A1" sqref="A1"/>
    </sheetView>
  </sheetViews>
  <sheetFormatPr baseColWidth="8" defaultRowHeight="15"/>
  <cols>
    <col width="15" customWidth="1" min="1" max="1"/>
    <col width="28" customWidth="1" min="2" max="2"/>
    <col width="25" customWidth="1" min="3" max="3"/>
    <col width="22" customWidth="1" min="4" max="4"/>
    <col width="28" customWidth="1" min="5" max="5"/>
    <col width="14" customWidth="1" min="6" max="6"/>
    <col width="28" customWidth="1" min="8" max="8"/>
  </cols>
  <sheetData>
    <row r="1">
      <c r="A1" s="1" t="inlineStr">
        <is>
          <t>Liste des employés</t>
        </is>
      </c>
    </row>
    <row r="2">
      <c r="A2" s="21" t="inlineStr">
        <is>
          <t>Le taux kilométrique particulier est facultatif. Laisser la cellule vide pour utiliser le taux par défaut défini dans la feuille Paramètres.</t>
        </is>
      </c>
    </row>
    <row r="4">
      <c r="A4" s="14" t="inlineStr">
        <is>
          <t>No employé</t>
        </is>
      </c>
      <c r="B4" s="14" t="inlineStr">
        <is>
          <t>Employé</t>
        </is>
      </c>
      <c r="C4" s="14" t="inlineStr">
        <is>
          <t>Service</t>
        </is>
      </c>
      <c r="D4" s="14" t="inlineStr">
        <is>
          <t>Gestionnaire</t>
        </is>
      </c>
      <c r="E4" s="14" t="inlineStr">
        <is>
          <t>Taux kilométrique particulier</t>
        </is>
      </c>
      <c r="F4" s="14" t="inlineStr">
        <is>
          <t>Statut</t>
        </is>
      </c>
      <c r="H4" s="14" t="inlineStr">
        <is>
          <t>Employés actifs</t>
        </is>
      </c>
    </row>
    <row r="5">
      <c r="A5" s="15" t="inlineStr">
        <is>
          <t>EMP-001</t>
        </is>
      </c>
      <c r="B5" s="15" t="inlineStr">
        <is>
          <t>Marie-Claude Tremblay</t>
        </is>
      </c>
      <c r="C5" s="15" t="inlineStr">
        <is>
          <t>Ventes</t>
        </is>
      </c>
      <c r="D5" s="15" t="inlineStr">
        <is>
          <t>Sophie Gagnon</t>
        </is>
      </c>
      <c r="E5" s="26" t="n"/>
      <c r="F5" s="15" t="inlineStr">
        <is>
          <t>Actif</t>
        </is>
      </c>
      <c r="H5" s="28">
        <f>IF(F5="Actif",B5,"")</f>
        <v/>
      </c>
    </row>
    <row r="6">
      <c r="A6" s="22" t="inlineStr">
        <is>
          <t>EMP-002</t>
        </is>
      </c>
      <c r="B6" s="22" t="inlineStr">
        <is>
          <t>Alexandre Roy</t>
        </is>
      </c>
      <c r="C6" s="22" t="inlineStr">
        <is>
          <t>Opérations</t>
        </is>
      </c>
      <c r="D6" s="22" t="inlineStr">
        <is>
          <t>Sophie Gagnon</t>
        </is>
      </c>
      <c r="E6" s="26" t="n"/>
      <c r="F6" s="22" t="inlineStr">
        <is>
          <t>Actif</t>
        </is>
      </c>
      <c r="H6" s="28">
        <f>IF(F6="Actif",B6,"")</f>
        <v/>
      </c>
    </row>
    <row r="7">
      <c r="A7" s="15" t="inlineStr">
        <is>
          <t>EMP-003</t>
        </is>
      </c>
      <c r="B7" s="15" t="inlineStr">
        <is>
          <t>Karine Bouchard</t>
        </is>
      </c>
      <c r="C7" s="15" t="inlineStr">
        <is>
          <t>Service à la clientèle</t>
        </is>
      </c>
      <c r="D7" s="15" t="inlineStr">
        <is>
          <t>Sophie Gagnon</t>
        </is>
      </c>
      <c r="E7" s="26" t="n">
        <v>0.68</v>
      </c>
      <c r="F7" s="15" t="inlineStr">
        <is>
          <t>Actif</t>
        </is>
      </c>
      <c r="H7" s="28">
        <f>IF(F7="Actif",B7,"")</f>
        <v/>
      </c>
    </row>
    <row r="8">
      <c r="A8" s="22" t="inlineStr">
        <is>
          <t>EMP-004</t>
        </is>
      </c>
      <c r="B8" s="22" t="inlineStr">
        <is>
          <t>Jean-François Côté</t>
        </is>
      </c>
      <c r="C8" s="22" t="inlineStr">
        <is>
          <t>Direction</t>
        </is>
      </c>
      <c r="D8" s="22" t="inlineStr">
        <is>
          <t>Sophie Gagnon</t>
        </is>
      </c>
      <c r="E8" s="26" t="n"/>
      <c r="F8" s="22" t="inlineStr">
        <is>
          <t>Actif</t>
        </is>
      </c>
      <c r="H8" s="28">
        <f>IF(F8="Actif",B8,"")</f>
        <v/>
      </c>
    </row>
    <row r="9">
      <c r="A9" s="15" t="inlineStr">
        <is>
          <t>EMP-005</t>
        </is>
      </c>
      <c r="B9" s="15" t="inlineStr">
        <is>
          <t>Nathalie Gauthier</t>
        </is>
      </c>
      <c r="C9" s="15" t="inlineStr">
        <is>
          <t>Administration</t>
        </is>
      </c>
      <c r="D9" s="15" t="inlineStr">
        <is>
          <t>Sophie Gagnon</t>
        </is>
      </c>
      <c r="E9" s="26" t="n"/>
      <c r="F9" s="15" t="inlineStr">
        <is>
          <t>Inactif</t>
        </is>
      </c>
      <c r="H9" s="28">
        <f>IF(F9="Actif",B9,"")</f>
        <v/>
      </c>
    </row>
    <row r="10">
      <c r="A10" s="22" t="inlineStr">
        <is>
          <t>EMP-006</t>
        </is>
      </c>
      <c r="B10" s="22" t="inlineStr">
        <is>
          <t>Éric Lessard</t>
        </is>
      </c>
      <c r="C10" s="22" t="inlineStr">
        <is>
          <t>Ventes</t>
        </is>
      </c>
      <c r="D10" s="22" t="inlineStr">
        <is>
          <t>Sophie Gagnon</t>
        </is>
      </c>
      <c r="E10" s="26" t="n"/>
      <c r="F10" s="22" t="inlineStr">
        <is>
          <t>Actif</t>
        </is>
      </c>
      <c r="H10" s="28">
        <f>IF(F10="Actif",B10,"")</f>
        <v/>
      </c>
    </row>
    <row r="11">
      <c r="A11" s="15" t="inlineStr">
        <is>
          <t>EMP-007</t>
        </is>
      </c>
      <c r="B11" s="15" t="inlineStr">
        <is>
          <t>Valérie Morin</t>
        </is>
      </c>
      <c r="C11" s="15" t="inlineStr">
        <is>
          <t>Opérations</t>
        </is>
      </c>
      <c r="D11" s="15" t="inlineStr">
        <is>
          <t>Sophie Gagnon</t>
        </is>
      </c>
      <c r="E11" s="26" t="n">
        <v>0.66</v>
      </c>
      <c r="F11" s="15" t="inlineStr">
        <is>
          <t>Actif</t>
        </is>
      </c>
      <c r="H11" s="28">
        <f>IF(F11="Actif",B11,"")</f>
        <v/>
      </c>
    </row>
    <row r="12">
      <c r="A12" s="22" t="inlineStr">
        <is>
          <t>EMP-008</t>
        </is>
      </c>
      <c r="B12" s="22" t="inlineStr">
        <is>
          <t>Dominique Pelletier</t>
        </is>
      </c>
      <c r="C12" s="22" t="inlineStr">
        <is>
          <t>Administration</t>
        </is>
      </c>
      <c r="D12" s="22" t="inlineStr">
        <is>
          <t>Sophie Gagnon</t>
        </is>
      </c>
      <c r="E12" s="26" t="n"/>
      <c r="F12" s="22" t="inlineStr">
        <is>
          <t>Actif</t>
        </is>
      </c>
      <c r="H12" s="28">
        <f>IF(F12="Actif",B12,"")</f>
        <v/>
      </c>
    </row>
    <row r="13">
      <c r="A13" s="15" t="n"/>
      <c r="B13" s="15" t="n"/>
      <c r="C13" s="15" t="n"/>
      <c r="D13" s="15" t="n"/>
      <c r="E13" s="26" t="n"/>
      <c r="F13" s="15" t="n"/>
      <c r="H13" s="28">
        <f>IF(F13="Actif",B13,"")</f>
        <v/>
      </c>
    </row>
    <row r="14">
      <c r="A14" s="22" t="n"/>
      <c r="B14" s="22" t="n"/>
      <c r="C14" s="22" t="n"/>
      <c r="D14" s="22" t="n"/>
      <c r="E14" s="26" t="n"/>
      <c r="F14" s="22" t="n"/>
      <c r="H14" s="28">
        <f>IF(F14="Actif",B14,"")</f>
        <v/>
      </c>
    </row>
    <row r="15">
      <c r="A15" s="15" t="n"/>
      <c r="B15" s="15" t="n"/>
      <c r="C15" s="15" t="n"/>
      <c r="D15" s="15" t="n"/>
      <c r="E15" s="26" t="n"/>
      <c r="F15" s="15" t="n"/>
      <c r="H15" s="28">
        <f>IF(F15="Actif",B15,"")</f>
        <v/>
      </c>
    </row>
    <row r="16">
      <c r="A16" s="22" t="n"/>
      <c r="B16" s="22" t="n"/>
      <c r="C16" s="22" t="n"/>
      <c r="D16" s="22" t="n"/>
      <c r="E16" s="26" t="n"/>
      <c r="F16" s="22" t="n"/>
      <c r="H16" s="28">
        <f>IF(F16="Actif",B16,"")</f>
        <v/>
      </c>
    </row>
    <row r="17">
      <c r="A17" s="15" t="n"/>
      <c r="B17" s="15" t="n"/>
      <c r="C17" s="15" t="n"/>
      <c r="D17" s="15" t="n"/>
      <c r="E17" s="26" t="n"/>
      <c r="F17" s="15" t="n"/>
      <c r="H17" s="28">
        <f>IF(F17="Actif",B17,"")</f>
        <v/>
      </c>
    </row>
    <row r="18">
      <c r="A18" s="22" t="n"/>
      <c r="B18" s="22" t="n"/>
      <c r="C18" s="22" t="n"/>
      <c r="D18" s="22" t="n"/>
      <c r="E18" s="26" t="n"/>
      <c r="F18" s="22" t="n"/>
      <c r="H18" s="28">
        <f>IF(F18="Actif",B18,"")</f>
        <v/>
      </c>
    </row>
    <row r="19">
      <c r="A19" s="15" t="n"/>
      <c r="B19" s="15" t="n"/>
      <c r="C19" s="15" t="n"/>
      <c r="D19" s="15" t="n"/>
      <c r="E19" s="26" t="n"/>
      <c r="F19" s="15" t="n"/>
      <c r="H19" s="28">
        <f>IF(F19="Actif",B19,"")</f>
        <v/>
      </c>
    </row>
    <row r="20">
      <c r="A20" s="22" t="n"/>
      <c r="B20" s="22" t="n"/>
      <c r="C20" s="22" t="n"/>
      <c r="D20" s="22" t="n"/>
      <c r="E20" s="26" t="n"/>
      <c r="F20" s="22" t="n"/>
      <c r="H20" s="28">
        <f>IF(F20="Actif",B20,"")</f>
        <v/>
      </c>
    </row>
    <row r="21">
      <c r="A21" s="15" t="n"/>
      <c r="B21" s="15" t="n"/>
      <c r="C21" s="15" t="n"/>
      <c r="D21" s="15" t="n"/>
      <c r="E21" s="26" t="n"/>
      <c r="F21" s="15" t="n"/>
      <c r="H21" s="28">
        <f>IF(F21="Actif",B21,"")</f>
        <v/>
      </c>
    </row>
    <row r="22">
      <c r="A22" s="22" t="n"/>
      <c r="B22" s="22" t="n"/>
      <c r="C22" s="22" t="n"/>
      <c r="D22" s="22" t="n"/>
      <c r="E22" s="26" t="n"/>
      <c r="F22" s="22" t="n"/>
      <c r="H22" s="28">
        <f>IF(F22="Actif",B22,"")</f>
        <v/>
      </c>
    </row>
    <row r="23">
      <c r="A23" s="15" t="n"/>
      <c r="B23" s="15" t="n"/>
      <c r="C23" s="15" t="n"/>
      <c r="D23" s="15" t="n"/>
      <c r="E23" s="26" t="n"/>
      <c r="F23" s="15" t="n"/>
      <c r="H23" s="28">
        <f>IF(F23="Actif",B23,"")</f>
        <v/>
      </c>
    </row>
    <row r="24">
      <c r="A24" s="22" t="n"/>
      <c r="B24" s="22" t="n"/>
      <c r="C24" s="22" t="n"/>
      <c r="D24" s="22" t="n"/>
      <c r="E24" s="26" t="n"/>
      <c r="F24" s="22" t="n"/>
      <c r="H24" s="28">
        <f>IF(F24="Actif",B24,"")</f>
        <v/>
      </c>
    </row>
    <row r="25">
      <c r="A25" s="15" t="n"/>
      <c r="B25" s="15" t="n"/>
      <c r="C25" s="15" t="n"/>
      <c r="D25" s="15" t="n"/>
      <c r="E25" s="26" t="n"/>
      <c r="F25" s="15" t="n"/>
      <c r="H25" s="28">
        <f>IF(F25="Actif",B25,"")</f>
        <v/>
      </c>
    </row>
    <row r="26">
      <c r="A26" s="22" t="n"/>
      <c r="B26" s="22" t="n"/>
      <c r="C26" s="22" t="n"/>
      <c r="D26" s="22" t="n"/>
      <c r="E26" s="26" t="n"/>
      <c r="F26" s="22" t="n"/>
      <c r="H26" s="28">
        <f>IF(F26="Actif",B26,"")</f>
        <v/>
      </c>
    </row>
    <row r="27">
      <c r="A27" s="15" t="n"/>
      <c r="B27" s="15" t="n"/>
      <c r="C27" s="15" t="n"/>
      <c r="D27" s="15" t="n"/>
      <c r="E27" s="26" t="n"/>
      <c r="F27" s="15" t="n"/>
      <c r="H27" s="28">
        <f>IF(F27="Actif",B27,"")</f>
        <v/>
      </c>
    </row>
    <row r="28">
      <c r="A28" s="22" t="n"/>
      <c r="B28" s="22" t="n"/>
      <c r="C28" s="22" t="n"/>
      <c r="D28" s="22" t="n"/>
      <c r="E28" s="26" t="n"/>
      <c r="F28" s="22" t="n"/>
      <c r="H28" s="28">
        <f>IF(F28="Actif",B28,"")</f>
        <v/>
      </c>
    </row>
    <row r="29">
      <c r="A29" s="15" t="n"/>
      <c r="B29" s="15" t="n"/>
      <c r="C29" s="15" t="n"/>
      <c r="D29" s="15" t="n"/>
      <c r="E29" s="26" t="n"/>
      <c r="F29" s="15" t="n"/>
      <c r="H29" s="28">
        <f>IF(F29="Actif",B29,"")</f>
        <v/>
      </c>
    </row>
    <row r="30">
      <c r="A30" s="22" t="n"/>
      <c r="B30" s="22" t="n"/>
      <c r="C30" s="22" t="n"/>
      <c r="D30" s="22" t="n"/>
      <c r="E30" s="26" t="n"/>
      <c r="F30" s="22" t="n"/>
      <c r="H30" s="28">
        <f>IF(F30="Actif",B30,"")</f>
        <v/>
      </c>
    </row>
    <row r="31">
      <c r="A31" s="15" t="n"/>
      <c r="B31" s="15" t="n"/>
      <c r="C31" s="15" t="n"/>
      <c r="D31" s="15" t="n"/>
      <c r="E31" s="26" t="n"/>
      <c r="F31" s="15" t="n"/>
      <c r="H31" s="28">
        <f>IF(F31="Actif",B31,"")</f>
        <v/>
      </c>
    </row>
    <row r="32">
      <c r="A32" s="22" t="n"/>
      <c r="B32" s="22" t="n"/>
      <c r="C32" s="22" t="n"/>
      <c r="D32" s="22" t="n"/>
      <c r="E32" s="26" t="n"/>
      <c r="F32" s="22" t="n"/>
      <c r="H32" s="28">
        <f>IF(F32="Actif",B32,"")</f>
        <v/>
      </c>
    </row>
    <row r="33">
      <c r="A33" s="15" t="n"/>
      <c r="B33" s="15" t="n"/>
      <c r="C33" s="15" t="n"/>
      <c r="D33" s="15" t="n"/>
      <c r="E33" s="26" t="n"/>
      <c r="F33" s="15" t="n"/>
      <c r="H33" s="28">
        <f>IF(F33="Actif",B33,"")</f>
        <v/>
      </c>
    </row>
    <row r="34">
      <c r="A34" s="22" t="n"/>
      <c r="B34" s="22" t="n"/>
      <c r="C34" s="22" t="n"/>
      <c r="D34" s="22" t="n"/>
      <c r="E34" s="26" t="n"/>
      <c r="F34" s="22" t="n"/>
      <c r="H34" s="28">
        <f>IF(F34="Actif",B34,"")</f>
        <v/>
      </c>
    </row>
    <row r="35">
      <c r="A35" s="15" t="n"/>
      <c r="B35" s="15" t="n"/>
      <c r="C35" s="15" t="n"/>
      <c r="D35" s="15" t="n"/>
      <c r="E35" s="26" t="n"/>
      <c r="F35" s="15" t="n"/>
      <c r="H35" s="28">
        <f>IF(F35="Actif",B35,"")</f>
        <v/>
      </c>
    </row>
    <row r="36">
      <c r="A36" s="22" t="n"/>
      <c r="B36" s="22" t="n"/>
      <c r="C36" s="22" t="n"/>
      <c r="D36" s="22" t="n"/>
      <c r="E36" s="26" t="n"/>
      <c r="F36" s="22" t="n"/>
      <c r="H36" s="28">
        <f>IF(F36="Actif",B36,"")</f>
        <v/>
      </c>
    </row>
    <row r="37">
      <c r="A37" s="15" t="n"/>
      <c r="B37" s="15" t="n"/>
      <c r="C37" s="15" t="n"/>
      <c r="D37" s="15" t="n"/>
      <c r="E37" s="26" t="n"/>
      <c r="F37" s="15" t="n"/>
      <c r="H37" s="28">
        <f>IF(F37="Actif",B37,"")</f>
        <v/>
      </c>
    </row>
    <row r="38">
      <c r="A38" s="22" t="n"/>
      <c r="B38" s="22" t="n"/>
      <c r="C38" s="22" t="n"/>
      <c r="D38" s="22" t="n"/>
      <c r="E38" s="26" t="n"/>
      <c r="F38" s="22" t="n"/>
      <c r="H38" s="28">
        <f>IF(F38="Actif",B38,"")</f>
        <v/>
      </c>
    </row>
    <row r="39">
      <c r="A39" s="15" t="n"/>
      <c r="B39" s="15" t="n"/>
      <c r="C39" s="15" t="n"/>
      <c r="D39" s="15" t="n"/>
      <c r="E39" s="26" t="n"/>
      <c r="F39" s="15" t="n"/>
      <c r="H39" s="28">
        <f>IF(F39="Actif",B39,"")</f>
        <v/>
      </c>
    </row>
    <row r="40">
      <c r="A40" s="22" t="n"/>
      <c r="B40" s="22" t="n"/>
      <c r="C40" s="22" t="n"/>
      <c r="D40" s="22" t="n"/>
      <c r="E40" s="26" t="n"/>
      <c r="F40" s="22" t="n"/>
      <c r="H40" s="28">
        <f>IF(F40="Actif",B40,"")</f>
        <v/>
      </c>
    </row>
    <row r="41">
      <c r="A41" s="15" t="n"/>
      <c r="B41" s="15" t="n"/>
      <c r="C41" s="15" t="n"/>
      <c r="D41" s="15" t="n"/>
      <c r="E41" s="26" t="n"/>
      <c r="F41" s="15" t="n"/>
      <c r="H41" s="28">
        <f>IF(F41="Actif",B41,"")</f>
        <v/>
      </c>
    </row>
    <row r="42">
      <c r="A42" s="22" t="n"/>
      <c r="B42" s="22" t="n"/>
      <c r="C42" s="22" t="n"/>
      <c r="D42" s="22" t="n"/>
      <c r="E42" s="26" t="n"/>
      <c r="F42" s="22" t="n"/>
      <c r="H42" s="28">
        <f>IF(F42="Actif",B42,"")</f>
        <v/>
      </c>
    </row>
    <row r="43">
      <c r="A43" s="15" t="n"/>
      <c r="B43" s="15" t="n"/>
      <c r="C43" s="15" t="n"/>
      <c r="D43" s="15" t="n"/>
      <c r="E43" s="26" t="n"/>
      <c r="F43" s="15" t="n"/>
      <c r="H43" s="28">
        <f>IF(F43="Actif",B43,"")</f>
        <v/>
      </c>
    </row>
    <row r="44">
      <c r="A44" s="22" t="n"/>
      <c r="B44" s="22" t="n"/>
      <c r="C44" s="22" t="n"/>
      <c r="D44" s="22" t="n"/>
      <c r="E44" s="26" t="n"/>
      <c r="F44" s="22" t="n"/>
      <c r="H44" s="28">
        <f>IF(F44="Actif",B44,"")</f>
        <v/>
      </c>
    </row>
    <row r="45">
      <c r="A45" s="15" t="n"/>
      <c r="B45" s="15" t="n"/>
      <c r="C45" s="15" t="n"/>
      <c r="D45" s="15" t="n"/>
      <c r="E45" s="26" t="n"/>
      <c r="F45" s="15" t="n"/>
      <c r="H45" s="28">
        <f>IF(F45="Actif",B45,"")</f>
        <v/>
      </c>
    </row>
    <row r="46">
      <c r="A46" s="22" t="n"/>
      <c r="B46" s="22" t="n"/>
      <c r="C46" s="22" t="n"/>
      <c r="D46" s="22" t="n"/>
      <c r="E46" s="26" t="n"/>
      <c r="F46" s="22" t="n"/>
      <c r="H46" s="28">
        <f>IF(F46="Actif",B46,"")</f>
        <v/>
      </c>
    </row>
    <row r="47">
      <c r="A47" s="15" t="n"/>
      <c r="B47" s="15" t="n"/>
      <c r="C47" s="15" t="n"/>
      <c r="D47" s="15" t="n"/>
      <c r="E47" s="26" t="n"/>
      <c r="F47" s="15" t="n"/>
      <c r="H47" s="28">
        <f>IF(F47="Actif",B47,"")</f>
        <v/>
      </c>
    </row>
    <row r="48">
      <c r="A48" s="22" t="n"/>
      <c r="B48" s="22" t="n"/>
      <c r="C48" s="22" t="n"/>
      <c r="D48" s="22" t="n"/>
      <c r="E48" s="26" t="n"/>
      <c r="F48" s="22" t="n"/>
      <c r="H48" s="28">
        <f>IF(F48="Actif",B48,"")</f>
        <v/>
      </c>
    </row>
    <row r="49">
      <c r="A49" s="15" t="n"/>
      <c r="B49" s="15" t="n"/>
      <c r="C49" s="15" t="n"/>
      <c r="D49" s="15" t="n"/>
      <c r="E49" s="26" t="n"/>
      <c r="F49" s="15" t="n"/>
      <c r="H49" s="28">
        <f>IF(F49="Actif",B49,"")</f>
        <v/>
      </c>
    </row>
    <row r="50">
      <c r="A50" s="22" t="n"/>
      <c r="B50" s="22" t="n"/>
      <c r="C50" s="22" t="n"/>
      <c r="D50" s="22" t="n"/>
      <c r="E50" s="26" t="n"/>
      <c r="F50" s="22" t="n"/>
      <c r="H50" s="28">
        <f>IF(F50="Actif",B50,"")</f>
        <v/>
      </c>
    </row>
    <row r="51">
      <c r="A51" s="15" t="n"/>
      <c r="B51" s="15" t="n"/>
      <c r="C51" s="15" t="n"/>
      <c r="D51" s="15" t="n"/>
      <c r="E51" s="26" t="n"/>
      <c r="F51" s="15" t="n"/>
      <c r="H51" s="28">
        <f>IF(F51="Actif",B51,"")</f>
        <v/>
      </c>
    </row>
    <row r="52">
      <c r="A52" s="22" t="n"/>
      <c r="B52" s="22" t="n"/>
      <c r="C52" s="22" t="n"/>
      <c r="D52" s="22" t="n"/>
      <c r="E52" s="26" t="n"/>
      <c r="F52" s="22" t="n"/>
      <c r="H52" s="28">
        <f>IF(F52="Actif",B52,"")</f>
        <v/>
      </c>
    </row>
    <row r="53">
      <c r="A53" s="15" t="n"/>
      <c r="B53" s="15" t="n"/>
      <c r="C53" s="15" t="n"/>
      <c r="D53" s="15" t="n"/>
      <c r="E53" s="26" t="n"/>
      <c r="F53" s="15" t="n"/>
      <c r="H53" s="28">
        <f>IF(F53="Actif",B53,"")</f>
        <v/>
      </c>
    </row>
    <row r="54">
      <c r="A54" s="22" t="n"/>
      <c r="B54" s="22" t="n"/>
      <c r="C54" s="22" t="n"/>
      <c r="D54" s="22" t="n"/>
      <c r="E54" s="26" t="n"/>
      <c r="F54" s="22" t="n"/>
      <c r="H54" s="28">
        <f>IF(F54="Actif",B54,"")</f>
        <v/>
      </c>
    </row>
    <row r="55">
      <c r="A55" s="15" t="n"/>
      <c r="B55" s="15" t="n"/>
      <c r="C55" s="15" t="n"/>
      <c r="D55" s="15" t="n"/>
      <c r="E55" s="26" t="n"/>
      <c r="F55" s="15" t="n"/>
      <c r="H55" s="28">
        <f>IF(F55="Actif",B55,"")</f>
        <v/>
      </c>
    </row>
    <row r="56">
      <c r="A56" s="22" t="n"/>
      <c r="B56" s="22" t="n"/>
      <c r="C56" s="22" t="n"/>
      <c r="D56" s="22" t="n"/>
      <c r="E56" s="26" t="n"/>
      <c r="F56" s="22" t="n"/>
      <c r="H56" s="28">
        <f>IF(F56="Actif",B56,"")</f>
        <v/>
      </c>
    </row>
    <row r="57">
      <c r="A57" s="15" t="n"/>
      <c r="B57" s="15" t="n"/>
      <c r="C57" s="15" t="n"/>
      <c r="D57" s="15" t="n"/>
      <c r="E57" s="26" t="n"/>
      <c r="F57" s="15" t="n"/>
      <c r="H57" s="28">
        <f>IF(F57="Actif",B57,"")</f>
        <v/>
      </c>
    </row>
    <row r="58">
      <c r="A58" s="22" t="n"/>
      <c r="B58" s="22" t="n"/>
      <c r="C58" s="22" t="n"/>
      <c r="D58" s="22" t="n"/>
      <c r="E58" s="26" t="n"/>
      <c r="F58" s="22" t="n"/>
      <c r="H58" s="28">
        <f>IF(F58="Actif",B58,"")</f>
        <v/>
      </c>
    </row>
    <row r="59">
      <c r="A59" s="15" t="n"/>
      <c r="B59" s="15" t="n"/>
      <c r="C59" s="15" t="n"/>
      <c r="D59" s="15" t="n"/>
      <c r="E59" s="26" t="n"/>
      <c r="F59" s="15" t="n"/>
      <c r="H59" s="28">
        <f>IF(F59="Actif",B59,"")</f>
        <v/>
      </c>
    </row>
    <row r="60">
      <c r="A60" s="22" t="n"/>
      <c r="B60" s="22" t="n"/>
      <c r="C60" s="22" t="n"/>
      <c r="D60" s="22" t="n"/>
      <c r="E60" s="26" t="n"/>
      <c r="F60" s="22" t="n"/>
      <c r="H60" s="28">
        <f>IF(F60="Actif",B60,"")</f>
        <v/>
      </c>
    </row>
    <row r="61">
      <c r="A61" s="15" t="n"/>
      <c r="B61" s="15" t="n"/>
      <c r="C61" s="15" t="n"/>
      <c r="D61" s="15" t="n"/>
      <c r="E61" s="26" t="n"/>
      <c r="F61" s="15" t="n"/>
      <c r="H61" s="28">
        <f>IF(F61="Actif",B61,"")</f>
        <v/>
      </c>
    </row>
    <row r="62">
      <c r="A62" s="22" t="n"/>
      <c r="B62" s="22" t="n"/>
      <c r="C62" s="22" t="n"/>
      <c r="D62" s="22" t="n"/>
      <c r="E62" s="26" t="n"/>
      <c r="F62" s="22" t="n"/>
      <c r="H62" s="28">
        <f>IF(F62="Actif",B62,"")</f>
        <v/>
      </c>
    </row>
    <row r="63">
      <c r="A63" s="15" t="n"/>
      <c r="B63" s="15" t="n"/>
      <c r="C63" s="15" t="n"/>
      <c r="D63" s="15" t="n"/>
      <c r="E63" s="26" t="n"/>
      <c r="F63" s="15" t="n"/>
      <c r="H63" s="28">
        <f>IF(F63="Actif",B63,"")</f>
        <v/>
      </c>
    </row>
    <row r="64">
      <c r="A64" s="22" t="n"/>
      <c r="B64" s="22" t="n"/>
      <c r="C64" s="22" t="n"/>
      <c r="D64" s="22" t="n"/>
      <c r="E64" s="26" t="n"/>
      <c r="F64" s="22" t="n"/>
      <c r="H64" s="28">
        <f>IF(F64="Actif",B64,"")</f>
        <v/>
      </c>
    </row>
    <row r="65">
      <c r="A65" s="15" t="n"/>
      <c r="B65" s="15" t="n"/>
      <c r="C65" s="15" t="n"/>
      <c r="D65" s="15" t="n"/>
      <c r="E65" s="26" t="n"/>
      <c r="F65" s="15" t="n"/>
      <c r="H65" s="28">
        <f>IF(F65="Actif",B65,"")</f>
        <v/>
      </c>
    </row>
    <row r="66">
      <c r="A66" s="22" t="n"/>
      <c r="B66" s="22" t="n"/>
      <c r="C66" s="22" t="n"/>
      <c r="D66" s="22" t="n"/>
      <c r="E66" s="26" t="n"/>
      <c r="F66" s="22" t="n"/>
      <c r="H66" s="28">
        <f>IF(F66="Actif",B66,"")</f>
        <v/>
      </c>
    </row>
    <row r="67">
      <c r="A67" s="15" t="n"/>
      <c r="B67" s="15" t="n"/>
      <c r="C67" s="15" t="n"/>
      <c r="D67" s="15" t="n"/>
      <c r="E67" s="26" t="n"/>
      <c r="F67" s="15" t="n"/>
      <c r="H67" s="28">
        <f>IF(F67="Actif",B67,"")</f>
        <v/>
      </c>
    </row>
    <row r="68">
      <c r="A68" s="22" t="n"/>
      <c r="B68" s="22" t="n"/>
      <c r="C68" s="22" t="n"/>
      <c r="D68" s="22" t="n"/>
      <c r="E68" s="26" t="n"/>
      <c r="F68" s="22" t="n"/>
      <c r="H68" s="28">
        <f>IF(F68="Actif",B68,"")</f>
        <v/>
      </c>
    </row>
    <row r="69">
      <c r="A69" s="15" t="n"/>
      <c r="B69" s="15" t="n"/>
      <c r="C69" s="15" t="n"/>
      <c r="D69" s="15" t="n"/>
      <c r="E69" s="26" t="n"/>
      <c r="F69" s="15" t="n"/>
      <c r="H69" s="28">
        <f>IF(F69="Actif",B69,"")</f>
        <v/>
      </c>
    </row>
    <row r="70">
      <c r="A70" s="22" t="n"/>
      <c r="B70" s="22" t="n"/>
      <c r="C70" s="22" t="n"/>
      <c r="D70" s="22" t="n"/>
      <c r="E70" s="26" t="n"/>
      <c r="F70" s="22" t="n"/>
      <c r="H70" s="28">
        <f>IF(F70="Actif",B70,"")</f>
        <v/>
      </c>
    </row>
    <row r="71">
      <c r="A71" s="15" t="n"/>
      <c r="B71" s="15" t="n"/>
      <c r="C71" s="15" t="n"/>
      <c r="D71" s="15" t="n"/>
      <c r="E71" s="26" t="n"/>
      <c r="F71" s="15" t="n"/>
      <c r="H71" s="28">
        <f>IF(F71="Actif",B71,"")</f>
        <v/>
      </c>
    </row>
    <row r="72">
      <c r="A72" s="22" t="n"/>
      <c r="B72" s="22" t="n"/>
      <c r="C72" s="22" t="n"/>
      <c r="D72" s="22" t="n"/>
      <c r="E72" s="26" t="n"/>
      <c r="F72" s="22" t="n"/>
      <c r="H72" s="28">
        <f>IF(F72="Actif",B72,"")</f>
        <v/>
      </c>
    </row>
    <row r="73">
      <c r="A73" s="15" t="n"/>
      <c r="B73" s="15" t="n"/>
      <c r="C73" s="15" t="n"/>
      <c r="D73" s="15" t="n"/>
      <c r="E73" s="26" t="n"/>
      <c r="F73" s="15" t="n"/>
      <c r="H73" s="28">
        <f>IF(F73="Actif",B73,"")</f>
        <v/>
      </c>
    </row>
    <row r="74">
      <c r="A74" s="22" t="n"/>
      <c r="B74" s="22" t="n"/>
      <c r="C74" s="22" t="n"/>
      <c r="D74" s="22" t="n"/>
      <c r="E74" s="26" t="n"/>
      <c r="F74" s="22" t="n"/>
      <c r="H74" s="28">
        <f>IF(F74="Actif",B74,"")</f>
        <v/>
      </c>
    </row>
    <row r="75">
      <c r="A75" s="15" t="n"/>
      <c r="B75" s="15" t="n"/>
      <c r="C75" s="15" t="n"/>
      <c r="D75" s="15" t="n"/>
      <c r="E75" s="26" t="n"/>
      <c r="F75" s="15" t="n"/>
      <c r="H75" s="28">
        <f>IF(F75="Actif",B75,"")</f>
        <v/>
      </c>
    </row>
    <row r="76">
      <c r="A76" s="22" t="n"/>
      <c r="B76" s="22" t="n"/>
      <c r="C76" s="22" t="n"/>
      <c r="D76" s="22" t="n"/>
      <c r="E76" s="26" t="n"/>
      <c r="F76" s="22" t="n"/>
      <c r="H76" s="28">
        <f>IF(F76="Actif",B76,"")</f>
        <v/>
      </c>
    </row>
    <row r="77">
      <c r="A77" s="15" t="n"/>
      <c r="B77" s="15" t="n"/>
      <c r="C77" s="15" t="n"/>
      <c r="D77" s="15" t="n"/>
      <c r="E77" s="26" t="n"/>
      <c r="F77" s="15" t="n"/>
      <c r="H77" s="28">
        <f>IF(F77="Actif",B77,"")</f>
        <v/>
      </c>
    </row>
    <row r="78">
      <c r="A78" s="22" t="n"/>
      <c r="B78" s="22" t="n"/>
      <c r="C78" s="22" t="n"/>
      <c r="D78" s="22" t="n"/>
      <c r="E78" s="26" t="n"/>
      <c r="F78" s="22" t="n"/>
      <c r="H78" s="28">
        <f>IF(F78="Actif",B78,"")</f>
        <v/>
      </c>
    </row>
    <row r="79">
      <c r="A79" s="15" t="n"/>
      <c r="B79" s="15" t="n"/>
      <c r="C79" s="15" t="n"/>
      <c r="D79" s="15" t="n"/>
      <c r="E79" s="26" t="n"/>
      <c r="F79" s="15" t="n"/>
      <c r="H79" s="28">
        <f>IF(F79="Actif",B79,"")</f>
        <v/>
      </c>
    </row>
    <row r="80">
      <c r="A80" s="22" t="n"/>
      <c r="B80" s="22" t="n"/>
      <c r="C80" s="22" t="n"/>
      <c r="D80" s="22" t="n"/>
      <c r="E80" s="26" t="n"/>
      <c r="F80" s="22" t="n"/>
      <c r="H80" s="28">
        <f>IF(F80="Actif",B80,"")</f>
        <v/>
      </c>
    </row>
    <row r="81">
      <c r="A81" s="15" t="n"/>
      <c r="B81" s="15" t="n"/>
      <c r="C81" s="15" t="n"/>
      <c r="D81" s="15" t="n"/>
      <c r="E81" s="26" t="n"/>
      <c r="F81" s="15" t="n"/>
      <c r="H81" s="28">
        <f>IF(F81="Actif",B81,"")</f>
        <v/>
      </c>
    </row>
    <row r="82">
      <c r="A82" s="22" t="n"/>
      <c r="B82" s="22" t="n"/>
      <c r="C82" s="22" t="n"/>
      <c r="D82" s="22" t="n"/>
      <c r="E82" s="26" t="n"/>
      <c r="F82" s="22" t="n"/>
      <c r="H82" s="28">
        <f>IF(F82="Actif",B82,"")</f>
        <v/>
      </c>
    </row>
    <row r="83">
      <c r="A83" s="15" t="n"/>
      <c r="B83" s="15" t="n"/>
      <c r="C83" s="15" t="n"/>
      <c r="D83" s="15" t="n"/>
      <c r="E83" s="26" t="n"/>
      <c r="F83" s="15" t="n"/>
      <c r="H83" s="28">
        <f>IF(F83="Actif",B83,"")</f>
        <v/>
      </c>
    </row>
    <row r="84">
      <c r="A84" s="22" t="n"/>
      <c r="B84" s="22" t="n"/>
      <c r="C84" s="22" t="n"/>
      <c r="D84" s="22" t="n"/>
      <c r="E84" s="26" t="n"/>
      <c r="F84" s="22" t="n"/>
      <c r="H84" s="28">
        <f>IF(F84="Actif",B84,"")</f>
        <v/>
      </c>
    </row>
    <row r="85">
      <c r="A85" s="15" t="n"/>
      <c r="B85" s="15" t="n"/>
      <c r="C85" s="15" t="n"/>
      <c r="D85" s="15" t="n"/>
      <c r="E85" s="26" t="n"/>
      <c r="F85" s="15" t="n"/>
      <c r="H85" s="28">
        <f>IF(F85="Actif",B85,"")</f>
        <v/>
      </c>
    </row>
    <row r="86">
      <c r="A86" s="22" t="n"/>
      <c r="B86" s="22" t="n"/>
      <c r="C86" s="22" t="n"/>
      <c r="D86" s="22" t="n"/>
      <c r="E86" s="26" t="n"/>
      <c r="F86" s="22" t="n"/>
      <c r="H86" s="28">
        <f>IF(F86="Actif",B86,"")</f>
        <v/>
      </c>
    </row>
    <row r="87">
      <c r="A87" s="15" t="n"/>
      <c r="B87" s="15" t="n"/>
      <c r="C87" s="15" t="n"/>
      <c r="D87" s="15" t="n"/>
      <c r="E87" s="26" t="n"/>
      <c r="F87" s="15" t="n"/>
      <c r="H87" s="28">
        <f>IF(F87="Actif",B87,"")</f>
        <v/>
      </c>
    </row>
    <row r="88">
      <c r="A88" s="22" t="n"/>
      <c r="B88" s="22" t="n"/>
      <c r="C88" s="22" t="n"/>
      <c r="D88" s="22" t="n"/>
      <c r="E88" s="26" t="n"/>
      <c r="F88" s="22" t="n"/>
      <c r="H88" s="28">
        <f>IF(F88="Actif",B88,"")</f>
        <v/>
      </c>
    </row>
    <row r="89">
      <c r="A89" s="15" t="n"/>
      <c r="B89" s="15" t="n"/>
      <c r="C89" s="15" t="n"/>
      <c r="D89" s="15" t="n"/>
      <c r="E89" s="26" t="n"/>
      <c r="F89" s="15" t="n"/>
      <c r="H89" s="28">
        <f>IF(F89="Actif",B89,"")</f>
        <v/>
      </c>
    </row>
    <row r="90">
      <c r="A90" s="22" t="n"/>
      <c r="B90" s="22" t="n"/>
      <c r="C90" s="22" t="n"/>
      <c r="D90" s="22" t="n"/>
      <c r="E90" s="26" t="n"/>
      <c r="F90" s="22" t="n"/>
      <c r="H90" s="28">
        <f>IF(F90="Actif",B90,"")</f>
        <v/>
      </c>
    </row>
    <row r="91">
      <c r="A91" s="15" t="n"/>
      <c r="B91" s="15" t="n"/>
      <c r="C91" s="15" t="n"/>
      <c r="D91" s="15" t="n"/>
      <c r="E91" s="26" t="n"/>
      <c r="F91" s="15" t="n"/>
      <c r="H91" s="28">
        <f>IF(F91="Actif",B91,"")</f>
        <v/>
      </c>
    </row>
    <row r="92">
      <c r="A92" s="22" t="n"/>
      <c r="B92" s="22" t="n"/>
      <c r="C92" s="22" t="n"/>
      <c r="D92" s="22" t="n"/>
      <c r="E92" s="26" t="n"/>
      <c r="F92" s="22" t="n"/>
      <c r="H92" s="28">
        <f>IF(F92="Actif",B92,"")</f>
        <v/>
      </c>
    </row>
    <row r="93">
      <c r="A93" s="15" t="n"/>
      <c r="B93" s="15" t="n"/>
      <c r="C93" s="15" t="n"/>
      <c r="D93" s="15" t="n"/>
      <c r="E93" s="26" t="n"/>
      <c r="F93" s="15" t="n"/>
      <c r="H93" s="28">
        <f>IF(F93="Actif",B93,"")</f>
        <v/>
      </c>
    </row>
    <row r="94">
      <c r="A94" s="22" t="n"/>
      <c r="B94" s="22" t="n"/>
      <c r="C94" s="22" t="n"/>
      <c r="D94" s="22" t="n"/>
      <c r="E94" s="26" t="n"/>
      <c r="F94" s="22" t="n"/>
      <c r="H94" s="28">
        <f>IF(F94="Actif",B94,"")</f>
        <v/>
      </c>
    </row>
    <row r="95">
      <c r="A95" s="15" t="n"/>
      <c r="B95" s="15" t="n"/>
      <c r="C95" s="15" t="n"/>
      <c r="D95" s="15" t="n"/>
      <c r="E95" s="26" t="n"/>
      <c r="F95" s="15" t="n"/>
      <c r="H95" s="28">
        <f>IF(F95="Actif",B95,"")</f>
        <v/>
      </c>
    </row>
    <row r="96">
      <c r="A96" s="22" t="n"/>
      <c r="B96" s="22" t="n"/>
      <c r="C96" s="22" t="n"/>
      <c r="D96" s="22" t="n"/>
      <c r="E96" s="26" t="n"/>
      <c r="F96" s="22" t="n"/>
      <c r="H96" s="28">
        <f>IF(F96="Actif",B96,"")</f>
        <v/>
      </c>
    </row>
    <row r="97">
      <c r="A97" s="15" t="n"/>
      <c r="B97" s="15" t="n"/>
      <c r="C97" s="15" t="n"/>
      <c r="D97" s="15" t="n"/>
      <c r="E97" s="26" t="n"/>
      <c r="F97" s="15" t="n"/>
      <c r="H97" s="28">
        <f>IF(F97="Actif",B97,"")</f>
        <v/>
      </c>
    </row>
    <row r="98">
      <c r="A98" s="22" t="n"/>
      <c r="B98" s="22" t="n"/>
      <c r="C98" s="22" t="n"/>
      <c r="D98" s="22" t="n"/>
      <c r="E98" s="26" t="n"/>
      <c r="F98" s="22" t="n"/>
      <c r="H98" s="28">
        <f>IF(F98="Actif",B98,"")</f>
        <v/>
      </c>
    </row>
    <row r="99">
      <c r="A99" s="15" t="n"/>
      <c r="B99" s="15" t="n"/>
      <c r="C99" s="15" t="n"/>
      <c r="D99" s="15" t="n"/>
      <c r="E99" s="26" t="n"/>
      <c r="F99" s="15" t="n"/>
      <c r="H99" s="28">
        <f>IF(F99="Actif",B99,"")</f>
        <v/>
      </c>
    </row>
    <row r="100">
      <c r="A100" s="22" t="n"/>
      <c r="B100" s="22" t="n"/>
      <c r="C100" s="22" t="n"/>
      <c r="D100" s="22" t="n"/>
      <c r="E100" s="26" t="n"/>
      <c r="F100" s="22" t="n"/>
      <c r="H100" s="28">
        <f>IF(F100="Actif",B100,"")</f>
        <v/>
      </c>
    </row>
    <row r="101">
      <c r="A101" s="15" t="n"/>
      <c r="B101" s="15" t="n"/>
      <c r="C101" s="15" t="n"/>
      <c r="D101" s="15" t="n"/>
      <c r="E101" s="26" t="n"/>
      <c r="F101" s="15" t="n"/>
      <c r="H101" s="28">
        <f>IF(F101="Actif",B101,"")</f>
        <v/>
      </c>
    </row>
    <row r="102">
      <c r="A102" s="22" t="n"/>
      <c r="B102" s="22" t="n"/>
      <c r="C102" s="22" t="n"/>
      <c r="D102" s="22" t="n"/>
      <c r="E102" s="26" t="n"/>
      <c r="F102" s="22" t="n"/>
      <c r="H102" s="28">
        <f>IF(F102="Actif",B102,"")</f>
        <v/>
      </c>
    </row>
    <row r="103">
      <c r="A103" s="15" t="n"/>
      <c r="B103" s="15" t="n"/>
      <c r="C103" s="15" t="n"/>
      <c r="D103" s="15" t="n"/>
      <c r="E103" s="26" t="n"/>
      <c r="F103" s="15" t="n"/>
      <c r="H103" s="28">
        <f>IF(F103="Actif",B103,"")</f>
        <v/>
      </c>
    </row>
    <row r="104">
      <c r="A104" s="22" t="n"/>
      <c r="B104" s="22" t="n"/>
      <c r="C104" s="22" t="n"/>
      <c r="D104" s="22" t="n"/>
      <c r="E104" s="26" t="n"/>
      <c r="F104" s="22" t="n"/>
      <c r="H104" s="28">
        <f>IF(F104="Actif",B104,"")</f>
        <v/>
      </c>
    </row>
  </sheetData>
  <dataValidations count="3">
    <dataValidation sqref="C5:C104" showErrorMessage="1" showInputMessage="1" allowBlank="0" type="list">
      <formula1>'Paramètres'!$E$13:$E$17</formula1>
    </dataValidation>
    <dataValidation sqref="E5:E104" showErrorMessage="1" showInputMessage="1" allowBlank="0" type="decimal" operator="greaterThanOrEqual">
      <formula1>0</formula1>
    </dataValidation>
    <dataValidation sqref="F5:F104" showErrorMessage="1" showInputMessage="1" allowBlank="0" type="list">
      <formula1>'Paramètres'!$G$13:$G$14</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G20"/>
  <sheetViews>
    <sheetView showGridLines="1" workbookViewId="0">
      <selection activeCell="A1" sqref="A1"/>
    </sheetView>
  </sheetViews>
  <sheetFormatPr baseColWidth="8" defaultRowHeight="15"/>
  <cols>
    <col width="30" customWidth="1" min="1" max="1"/>
    <col width="18" customWidth="1" min="2" max="2"/>
    <col width="55" customWidth="1" min="3" max="3"/>
    <col width="28" customWidth="1" min="5" max="5"/>
    <col width="28" customWidth="1" min="7" max="7"/>
    <col width="16" customWidth="1" min="8" max="8"/>
  </cols>
  <sheetData>
    <row r="1">
      <c r="A1" s="1" t="inlineStr">
        <is>
          <t>Paramètres et listes de validation</t>
        </is>
      </c>
    </row>
    <row r="2">
      <c r="A2" s="21" t="inlineStr">
        <is>
          <t>Modifier les paramètres selon les politiques internes de l’entreprise et les taux applicables. Les taux affichés servent d’exemples de configuration et doivent être validés avant utilisation.</t>
        </is>
      </c>
    </row>
    <row r="4">
      <c r="A4" s="14" t="inlineStr">
        <is>
          <t>Paramètre</t>
        </is>
      </c>
      <c r="B4" s="14" t="inlineStr">
        <is>
          <t>Valeur</t>
        </is>
      </c>
      <c r="C4" s="14" t="inlineStr">
        <is>
          <t>Note</t>
        </is>
      </c>
      <c r="E4" s="14" t="inlineStr">
        <is>
          <t>Catégories</t>
        </is>
      </c>
      <c r="G4" s="14" t="inlineStr">
        <is>
          <t>Traitements taxes</t>
        </is>
      </c>
    </row>
    <row r="5">
      <c r="A5" s="17" t="inlineStr">
        <is>
          <t>Taux TPS</t>
        </is>
      </c>
      <c r="B5" s="35" t="n">
        <v>0.05</v>
      </c>
      <c r="C5" s="17" t="inlineStr">
        <is>
          <t>Taux configurable</t>
        </is>
      </c>
      <c r="E5" s="15" t="inlineStr">
        <is>
          <t>Kilométrage</t>
        </is>
      </c>
      <c r="G5" s="15" t="inlineStr">
        <is>
          <t>Taxable TPS et TVQ</t>
        </is>
      </c>
    </row>
    <row r="6">
      <c r="A6" s="17" t="inlineStr">
        <is>
          <t>Taux TVQ</t>
        </is>
      </c>
      <c r="B6" s="35" t="n">
        <v>0.09975000000000001</v>
      </c>
      <c r="C6" s="17" t="inlineStr">
        <is>
          <t>Taux configurable</t>
        </is>
      </c>
      <c r="E6" s="17" t="inlineStr">
        <is>
          <t>Stationnement</t>
        </is>
      </c>
      <c r="G6" s="17" t="inlineStr">
        <is>
          <t>TPS seulement</t>
        </is>
      </c>
    </row>
    <row r="7">
      <c r="A7" s="17" t="inlineStr">
        <is>
          <t>Taux kilométrique par défaut</t>
        </is>
      </c>
      <c r="B7" s="26" t="n">
        <v>0.65</v>
      </c>
      <c r="C7" s="17" t="inlineStr">
        <is>
          <t>Valeur d’exemple à remplacer selon la politique de l’entreprise</t>
        </is>
      </c>
      <c r="E7" s="15" t="inlineStr">
        <is>
          <t>Péage</t>
        </is>
      </c>
      <c r="G7" s="15" t="inlineStr">
        <is>
          <t>TVQ seulement</t>
        </is>
      </c>
    </row>
    <row r="8">
      <c r="A8" s="17" t="inlineStr">
        <is>
          <t>Devise</t>
        </is>
      </c>
      <c r="B8" s="22" t="inlineStr">
        <is>
          <t>CAD</t>
        </is>
      </c>
      <c r="C8" s="17" t="inlineStr">
        <is>
          <t>Dollars canadiens</t>
        </is>
      </c>
      <c r="E8" s="17" t="inlineStr">
        <is>
          <t>Repas</t>
        </is>
      </c>
      <c r="G8" s="17" t="inlineStr">
        <is>
          <t>Exonéré</t>
        </is>
      </c>
    </row>
    <row r="9">
      <c r="E9" s="15" t="inlineStr">
        <is>
          <t>Hébergement</t>
        </is>
      </c>
      <c r="G9" s="15" t="inlineStr">
        <is>
          <t>Non applicable</t>
        </is>
      </c>
    </row>
    <row r="10">
      <c r="E10" s="17" t="inlineStr">
        <is>
          <t>Autre</t>
        </is>
      </c>
    </row>
    <row r="12">
      <c r="A12" s="14" t="inlineStr">
        <is>
          <t>Statuts de réclamation</t>
        </is>
      </c>
      <c r="C12" s="14" t="inlineStr">
        <is>
          <t>Oui ou non</t>
        </is>
      </c>
      <c r="E12" s="14" t="inlineStr">
        <is>
          <t>Services</t>
        </is>
      </c>
      <c r="G12" s="14" t="inlineStr">
        <is>
          <t>Statut d’employé</t>
        </is>
      </c>
    </row>
    <row r="13">
      <c r="A13" s="15" t="inlineStr">
        <is>
          <t>Brouillon</t>
        </is>
      </c>
      <c r="C13" s="15" t="inlineStr">
        <is>
          <t>Oui</t>
        </is>
      </c>
      <c r="E13" s="15" t="inlineStr">
        <is>
          <t>Ventes</t>
        </is>
      </c>
      <c r="G13" s="15" t="inlineStr">
        <is>
          <t>Actif</t>
        </is>
      </c>
    </row>
    <row r="14">
      <c r="A14" s="17" t="inlineStr">
        <is>
          <t>Soumis</t>
        </is>
      </c>
      <c r="C14" s="17" t="inlineStr">
        <is>
          <t>Non</t>
        </is>
      </c>
      <c r="E14" s="17" t="inlineStr">
        <is>
          <t>Opérations</t>
        </is>
      </c>
      <c r="G14" s="17" t="inlineStr">
        <is>
          <t>Inactif</t>
        </is>
      </c>
    </row>
    <row r="15">
      <c r="A15" s="15" t="inlineStr">
        <is>
          <t>Approuvé</t>
        </is>
      </c>
      <c r="E15" s="15" t="inlineStr">
        <is>
          <t>Service à la clientèle</t>
        </is>
      </c>
    </row>
    <row r="16">
      <c r="A16" s="17" t="inlineStr">
        <is>
          <t>Remboursé</t>
        </is>
      </c>
      <c r="E16" s="17" t="inlineStr">
        <is>
          <t>Direction</t>
        </is>
      </c>
    </row>
    <row r="17">
      <c r="A17" s="15" t="inlineStr">
        <is>
          <t>Refusé</t>
        </is>
      </c>
      <c r="E17" s="15" t="inlineStr">
        <is>
          <t>Administration</t>
        </is>
      </c>
    </row>
    <row r="20">
      <c r="A20" s="20" t="inlineStr">
        <is>
          <t>Les colonnes TPS estimée et TVQ estimée servent au suivi interne des frais. La récupération de taxes, le traitement comptable et le remboursement d’un employé doivent être confirmés selon la nature de la dépense, les pièces justificatives disponibles et les règles applicables de l’ARC et de Revenu Québec.
Le taux kilométrique configuré dans ce classeur est une politique interne de remboursement. Il ne remplace pas la validation des règles fiscales applicables.</t>
        </is>
      </c>
    </row>
  </sheetData>
  <dataValidations count="2">
    <dataValidation sqref="B5:B6" showErrorMessage="1" showInputMessage="1" allowBlank="0" errorTitle="Taux invalide" error="Saisir un taux entre 0 et 1." type="decimal" operator="between">
      <formula1>0</formula1>
      <formula2>1</formula2>
    </dataValidation>
    <dataValidation sqref="B7" showErrorMessage="1" showInputMessage="1" allowBlank="0" errorTitle="Taux invalide" error="Saisir un taux kilométrique entre 0 et 10." type="decimal" operator="between">
      <formula1>0</formula1>
      <formula2>10</formula2>
    </dataValidation>
  </dataValidation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2026-09-02T11:34:37Z</dcterms:created>
  <dcterms:modified xmlns:dcterms="http://purl.org/dc/terms/" xmlns:xsi="http://www.w3.org/2001/XMLSchema-instance" xsi:type="dcterms:W3CDTF">2026-09-02T11:34:37Z</dcterms:modified>
</cp:coreProperties>
</file>