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au de bord" sheetId="1" state="visible" r:id="rId1"/>
    <sheet xmlns:r="http://schemas.openxmlformats.org/officeDocument/2006/relationships" name="Paramètres" sheetId="2" state="visible" r:id="rId2"/>
    <sheet xmlns:r="http://schemas.openxmlformats.org/officeDocument/2006/relationships" name="Registre" sheetId="3" state="visible" r:id="rId3"/>
  </sheets>
  <definedNames>
    <definedName name="_xlnm._FilterDatabase" localSheetId="2" hidden="1">'Registre'!$A$2:$Q$502</definedName>
  </definedNames>
  <calcPr calcId="124519" fullCalcOnLoad="1"/>
</workbook>
</file>

<file path=xl/styles.xml><?xml version="1.0" encoding="utf-8"?>
<styleSheet xmlns="http://schemas.openxmlformats.org/spreadsheetml/2006/main">
  <numFmts count="3">
    <numFmt numFmtId="164" formatCode="yyyy-mm-dd"/>
    <numFmt numFmtId="165" formatCode="#,##0.00 [$$-fr-CA]"/>
    <numFmt numFmtId="166" formatCode="0.000%"/>
  </numFmts>
  <fonts count="6">
    <font>
      <name val="Calibri"/>
      <family val="2"/>
      <color theme="1"/>
      <sz val="11"/>
      <scheme val="minor"/>
    </font>
    <font>
      <name val="Aptos"/>
      <b val="1"/>
      <color rgb="00FFFFFF"/>
      <sz val="14"/>
    </font>
    <font>
      <name val="Aptos"/>
      <b val="1"/>
      <color rgb="00FFFFFF"/>
      <sz val="11"/>
    </font>
    <font>
      <name val="Aptos"/>
      <color rgb="00000000"/>
      <sz val="10"/>
    </font>
    <font>
      <name val="Aptos"/>
      <color rgb="00A6A6A6"/>
      <sz val="9"/>
    </font>
    <font>
      <name val="Aptos"/>
      <b val="1"/>
      <color rgb="00000000"/>
      <sz val="10"/>
    </font>
  </fonts>
  <fills count="8">
    <fill>
      <patternFill/>
    </fill>
    <fill>
      <patternFill patternType="gray125"/>
    </fill>
    <fill>
      <patternFill patternType="solid">
        <fgColor rgb="00004B87"/>
      </patternFill>
    </fill>
    <fill>
      <patternFill patternType="solid">
        <fgColor rgb="002D6A9F"/>
      </patternFill>
    </fill>
    <fill>
      <patternFill patternType="solid">
        <fgColor rgb="00FFF4D6"/>
      </patternFill>
    </fill>
    <fill>
      <patternFill patternType="solid">
        <fgColor rgb="00F1F3F5"/>
      </patternFill>
    </fill>
    <fill>
      <patternFill patternType="solid">
        <fgColor rgb="00F2F7FB"/>
      </patternFill>
    </fill>
    <fill>
      <patternFill patternType="solid">
        <fgColor rgb="00FFFFFF"/>
      </patternFill>
    </fill>
  </fills>
  <borders count="11">
    <border>
      <left/>
      <right/>
      <top/>
      <bottom/>
      <diagonal/>
    </border>
    <border>
      <left style="thin">
        <color rgb="00C7D5E0"/>
      </left>
      <right style="thin">
        <color rgb="00C7D5E0"/>
      </right>
      <top style="thin">
        <color rgb="00C7D5E0"/>
      </top>
      <bottom style="thin">
        <color rgb="00C7D5E0"/>
      </bottom>
    </border>
    <border>
      <left/>
      <right/>
      <top style="thin">
        <color rgb="00C7D5E0"/>
      </top>
      <bottom/>
      <diagonal/>
    </border>
    <border>
      <left style="thin">
        <color rgb="00C7D5E0"/>
      </left>
      <right/>
      <top/>
      <bottom/>
      <diagonal/>
    </border>
    <border>
      <left/>
      <right style="thin">
        <color rgb="00C7D5E0"/>
      </right>
      <top style="thin">
        <color rgb="00C7D5E0"/>
      </top>
      <bottom/>
      <diagonal/>
    </border>
    <border>
      <left/>
      <right style="thin">
        <color rgb="00C7D5E0"/>
      </right>
      <top/>
      <bottom/>
      <diagonal/>
    </border>
    <border>
      <left style="thin">
        <color rgb="00C7D5E0"/>
      </left>
      <right/>
      <top/>
      <bottom style="thin">
        <color rgb="00C7D5E0"/>
      </bottom>
      <diagonal/>
    </border>
    <border>
      <left/>
      <right/>
      <top/>
      <bottom style="thin">
        <color rgb="00C7D5E0"/>
      </bottom>
      <diagonal/>
    </border>
    <border>
      <left/>
      <right style="thin">
        <color rgb="00C7D5E0"/>
      </right>
      <top/>
      <bottom style="thin">
        <color rgb="00C7D5E0"/>
      </bottom>
      <diagonal/>
    </border>
    <border>
      <left/>
      <right/>
      <top style="thin">
        <color rgb="00C7D5E0"/>
      </top>
      <bottom style="thin">
        <color rgb="00C7D5E0"/>
      </bottom>
      <diagonal/>
    </border>
    <border>
      <left/>
      <right style="thin">
        <color rgb="00C7D5E0"/>
      </right>
      <top style="thin">
        <color rgb="00C7D5E0"/>
      </top>
      <bottom style="thin">
        <color rgb="00C7D5E0"/>
      </bottom>
      <diagonal/>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wrapText="1"/>
    </xf>
    <xf numFmtId="0" fontId="5" fillId="5" borderId="1" applyAlignment="1" pivotButton="0" quotePrefix="0" xfId="0">
      <alignment horizontal="left" vertical="center" wrapText="1"/>
    </xf>
    <xf numFmtId="164" fontId="5" fillId="5" borderId="1" applyAlignment="1" pivotButton="0" quotePrefix="0" xfId="0">
      <alignment horizontal="center" vertical="center" wrapText="1"/>
    </xf>
    <xf numFmtId="165" fontId="5" fillId="5" borderId="1" applyAlignment="1" pivotButton="0" quotePrefix="0" xfId="0">
      <alignment horizontal="center" vertical="center" wrapText="1"/>
    </xf>
    <xf numFmtId="1" fontId="5" fillId="5" borderId="1" applyAlignment="1" pivotButton="0" quotePrefix="0" xfId="0">
      <alignment horizontal="center" vertical="center" wrapText="1"/>
    </xf>
    <xf numFmtId="0" fontId="3" fillId="5" borderId="1" applyAlignment="1" pivotButton="0" quotePrefix="0" xfId="0">
      <alignment horizontal="left" vertical="center" wrapText="1"/>
    </xf>
    <xf numFmtId="0" fontId="5" fillId="5" borderId="1" applyAlignment="1" pivotButton="0" quotePrefix="0" xfId="0">
      <alignment horizontal="center" vertical="center" wrapText="1"/>
    </xf>
    <xf numFmtId="0" fontId="2" fillId="3" borderId="1" applyAlignment="1" pivotButton="0" quotePrefix="0" xfId="0">
      <alignment horizontal="center" vertical="center" wrapText="1"/>
    </xf>
    <xf numFmtId="0" fontId="3" fillId="6" borderId="1" applyAlignment="1" pivotButton="0" quotePrefix="0" xfId="0">
      <alignment horizontal="left" vertical="center" wrapText="1"/>
    </xf>
    <xf numFmtId="165" fontId="3" fillId="6" borderId="1" applyAlignment="1" pivotButton="0" quotePrefix="0" xfId="0">
      <alignment horizontal="center" vertical="center"/>
    </xf>
    <xf numFmtId="0" fontId="3" fillId="7" borderId="1" applyAlignment="1" pivotButton="0" quotePrefix="0" xfId="0">
      <alignment horizontal="left" vertical="center" wrapText="1"/>
    </xf>
    <xf numFmtId="165" fontId="3" fillId="7" borderId="1" applyAlignment="1" pivotButton="0" quotePrefix="0" xfId="0">
      <alignment horizontal="center" vertical="center"/>
    </xf>
    <xf numFmtId="0" fontId="4" fillId="5" borderId="1" applyAlignment="1" pivotButton="0" quotePrefix="0" xfId="0">
      <alignment horizontal="left" vertical="center" wrapText="1"/>
    </xf>
    <xf numFmtId="0" fontId="3" fillId="0" borderId="1" applyAlignment="1" pivotButton="0" quotePrefix="0" xfId="0">
      <alignment horizontal="left" vertical="center" wrapText="1"/>
    </xf>
    <xf numFmtId="164" fontId="3" fillId="4" borderId="1" applyAlignment="1" pivotButton="0" quotePrefix="0" xfId="0">
      <alignment horizontal="center" vertical="center"/>
    </xf>
    <xf numFmtId="165" fontId="3" fillId="4" borderId="1" applyAlignment="1" pivotButton="0" quotePrefix="0" xfId="0">
      <alignment horizontal="center" vertical="center"/>
    </xf>
    <xf numFmtId="166" fontId="3" fillId="4" borderId="1" applyAlignment="1" pivotButton="0" quotePrefix="0" xfId="0">
      <alignment horizontal="center" vertical="center"/>
    </xf>
    <xf numFmtId="1" fontId="3" fillId="4" borderId="1" applyAlignment="1" pivotButton="0" quotePrefix="0" xfId="0">
      <alignment horizontal="center" vertical="center"/>
    </xf>
    <xf numFmtId="0" fontId="3" fillId="4" borderId="1" applyAlignment="1" pivotButton="0" quotePrefix="0" xfId="0">
      <alignment horizontal="center" vertical="center"/>
    </xf>
    <xf numFmtId="0" fontId="3" fillId="4" borderId="1" applyAlignment="1" pivotButton="0" quotePrefix="0" xfId="0">
      <alignment horizontal="left" vertical="center" wrapText="1"/>
    </xf>
    <xf numFmtId="165" fontId="3" fillId="5" borderId="1" applyAlignment="1" pivotButton="0" quotePrefix="0" xfId="0">
      <alignment horizontal="center" vertical="center"/>
    </xf>
    <xf numFmtId="0" fontId="0" fillId="0" borderId="2"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cellXfs>
  <cellStyles count="1">
    <cellStyle name="Normal" xfId="0" builtinId="0" hidden="0"/>
  </cellStyles>
  <dxfs count="6">
    <dxf>
      <font>
        <name val="Aptos"/>
        <b val="1"/>
        <color rgb="00147D64"/>
        <sz val="10"/>
      </font>
      <fill>
        <patternFill patternType="solid">
          <fgColor rgb="00D9EAD3"/>
        </patternFill>
      </fill>
    </dxf>
    <dxf>
      <font>
        <name val="Aptos"/>
        <b val="1"/>
        <color rgb="007F6000"/>
        <sz val="10"/>
      </font>
      <fill>
        <patternFill patternType="solid">
          <fgColor rgb="00FFF4D6"/>
        </patternFill>
      </fill>
    </dxf>
    <dxf>
      <font>
        <name val="Aptos"/>
        <b val="1"/>
        <color rgb="00C73939"/>
        <sz val="10"/>
      </font>
      <fill>
        <patternFill patternType="solid">
          <fgColor rgb="00F4CCCC"/>
        </patternFill>
      </fill>
    </dxf>
    <dxf>
      <fill>
        <patternFill patternType="solid">
          <fgColor rgb="00F1F3F5"/>
        </patternFill>
      </fill>
    </dxf>
    <dxf>
      <font>
        <name val="Aptos"/>
        <b val="1"/>
        <color rgb="007F6000"/>
        <sz val="10"/>
      </font>
      <fill>
        <patternFill patternType="solid">
          <fgColor rgb="00FCE4D6"/>
        </patternFill>
      </fill>
    </dxf>
    <dxf>
      <fill>
        <patternFill patternType="solid">
          <fgColor rgb="00FFF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Dépenses de petite caisse par catégorie</a:t>
            </a:r>
          </a:p>
        </rich>
      </tx>
    </title>
    <plotArea>
      <barChart>
        <barDir val="col"/>
        <grouping val="clustered"/>
        <ser>
          <idx val="0"/>
          <order val="0"/>
          <tx>
            <strRef>
              <f>'Tableau de bord'!C17</f>
            </strRef>
          </tx>
          <spPr>
            <a:solidFill xmlns:a="http://schemas.openxmlformats.org/drawingml/2006/main">
              <a:srgbClr val="2D6A9F"/>
            </a:solidFill>
            <a:ln xmlns:a="http://schemas.openxmlformats.org/drawingml/2006/main">
              <a:prstDash val="solid"/>
            </a:ln>
          </spPr>
          <cat>
            <numRef>
              <f>'Tableau de bord'!$A$18:$A$25</f>
            </numRef>
          </cat>
          <val>
            <numRef>
              <f>'Tableau de bord'!$C$18:$C$25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Catégories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Dollars canadiens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25</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RegistrePetiteCaisse" displayName="tblRegistrePetiteCaisse" ref="A2:Q502" headerRowCount="1">
  <autoFilter ref="A2:Q502"/>
  <tableColumns count="17">
    <tableColumn id="1" name="No transaction"/>
    <tableColumn id="2" name="Date"/>
    <tableColumn id="3" name="Type de mouvement"/>
    <tableColumn id="4" name="Catégorie"/>
    <tableColumn id="5" name="Fournisseur ou bénéficiaire"/>
    <tableColumn id="6" name="Description"/>
    <tableColumn id="7" name="Montant avant taxes ou montant du mouvement"/>
    <tableColumn id="8" name="Traitement des taxes"/>
    <tableColumn id="9" name="TPS"/>
    <tableColumn id="10" name="TVQ"/>
    <tableColumn id="11" name="Total du mouvement"/>
    <tableColumn id="12" name="Entrée en caisse"/>
    <tableColumn id="13" name="Sortie de caisse"/>
    <tableColumn id="14" name="Solde théorique"/>
    <tableColumn id="15" name="Mode de paiement"/>
    <tableColumn id="16" name="Statut justificatif"/>
    <tableColumn id="17"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H101"/>
  <sheetViews>
    <sheetView showGridLines="0" workbookViewId="0">
      <pane ySplit="2" topLeftCell="A3" activePane="bottomLeft" state="frozen"/>
      <selection pane="bottomLeft" activeCell="A1" sqref="A1"/>
    </sheetView>
  </sheetViews>
  <sheetFormatPr baseColWidth="8" defaultRowHeight="15"/>
  <cols>
    <col width="31" customWidth="1" min="1" max="1"/>
    <col width="21" customWidth="1" min="2" max="2"/>
    <col width="22" customWidth="1" min="3" max="3"/>
    <col width="4" customWidth="1" min="4" max="4"/>
    <col width="4" customWidth="1" min="5" max="5"/>
    <col width="31" customWidth="1" min="6" max="6"/>
    <col width="22" customWidth="1" min="7" max="7"/>
    <col width="18" customWidth="1" min="8" max="8"/>
  </cols>
  <sheetData>
    <row r="1" ht="25" customHeight="1">
      <c r="A1" s="1" t="inlineStr">
        <is>
          <t>Sommaire — Suivi de petite caisse</t>
        </is>
      </c>
    </row>
    <row r="2"/>
    <row r="3" ht="22" customHeight="1">
      <c r="A3" s="2" t="inlineStr">
        <is>
          <t>Période du suivi</t>
        </is>
      </c>
      <c r="F3" s="2" t="inlineStr">
        <is>
          <t>Suivi des dépenses</t>
        </is>
      </c>
    </row>
    <row r="4" ht="22" customHeight="1">
      <c r="A4" s="3" t="inlineStr">
        <is>
          <t>Date de début</t>
        </is>
      </c>
      <c r="B4" s="4">
        <f>'Paramètres'!$B$4</f>
        <v/>
      </c>
      <c r="F4" s="3" t="inlineStr">
        <is>
          <t>Dépenses avant taxes</t>
        </is>
      </c>
      <c r="G4" s="5">
        <f>IFERROR(SUMIFS('Registre'!$G$3:$G$502,'Registre'!$C$3:$C$502,"Dépense",'Registre'!$B$3:$B$502,"&gt;="&amp;'Paramètres'!$B$4,'Registre'!$B$3:$B$502,"&lt;="&amp;'Paramètres'!$B$5),0)</f>
        <v/>
      </c>
    </row>
    <row r="5" ht="22" customHeight="1">
      <c r="A5" s="3" t="inlineStr">
        <is>
          <t>Date de fin</t>
        </is>
      </c>
      <c r="B5" s="4">
        <f>'Paramètres'!$B$5</f>
        <v/>
      </c>
      <c r="F5" s="3" t="inlineStr">
        <is>
          <t>TPS suivie</t>
        </is>
      </c>
      <c r="G5" s="5">
        <f>IFERROR(SUMIFS('Registre'!$I$3:$I$502,'Registre'!$C$3:$C$502,"Dépense",'Registre'!$B$3:$B$502,"&gt;="&amp;'Paramètres'!$B$4,'Registre'!$B$3:$B$502,"&lt;="&amp;'Paramètres'!$B$5),0)</f>
        <v/>
      </c>
    </row>
    <row r="6" ht="22" customHeight="1">
      <c r="F6" s="3" t="inlineStr">
        <is>
          <t>TVQ suivie</t>
        </is>
      </c>
      <c r="G6" s="5">
        <f>IFERROR(SUMIFS('Registre'!$J$3:$J$502,'Registre'!$C$3:$C$502,"Dépense",'Registre'!$B$3:$B$502,"&gt;="&amp;'Paramètres'!$B$4,'Registre'!$B$3:$B$502,"&lt;="&amp;'Paramètres'!$B$5),0)</f>
        <v/>
      </c>
    </row>
    <row r="7" ht="22" customHeight="1">
      <c r="A7" s="3" t="inlineStr">
        <is>
          <t>Solde initial</t>
        </is>
      </c>
      <c r="B7" s="5">
        <f>'Paramètres'!$B$6</f>
        <v/>
      </c>
      <c r="F7" s="3" t="inlineStr">
        <is>
          <t>Dépenses totales, taxes incluses</t>
        </is>
      </c>
      <c r="G7" s="5">
        <f>IFERROR(SUMIFS('Registre'!$K$3:$K$502,'Registre'!$C$3:$C$502,"Dépense",'Registre'!$B$3:$B$502,"&gt;="&amp;'Paramètres'!$B$4,'Registre'!$B$3:$B$502,"&lt;="&amp;'Paramètres'!$B$5),0)</f>
        <v/>
      </c>
    </row>
    <row r="8" ht="22" customHeight="1">
      <c r="A8" s="3" t="inlineStr">
        <is>
          <t>Total des entrées en caisse</t>
        </is>
      </c>
      <c r="B8" s="5">
        <f>IFERROR(SUMIFS('Registre'!$L$3:$L$502,'Registre'!$B$3:$B$502,"&gt;="&amp;'Paramètres'!$B$4,'Registre'!$B$3:$B$502,"&lt;="&amp;'Paramètres'!$B$5),0)</f>
        <v/>
      </c>
    </row>
    <row r="9" ht="22" customHeight="1">
      <c r="A9" s="3" t="inlineStr">
        <is>
          <t>Total des sorties de caisse</t>
        </is>
      </c>
      <c r="B9" s="5">
        <f>IFERROR(SUMIFS('Registre'!$M$3:$M$502,'Registre'!$B$3:$B$502,"&gt;="&amp;'Paramètres'!$B$4,'Registre'!$B$3:$B$502,"&lt;="&amp;'Paramètres'!$B$5),0)</f>
        <v/>
      </c>
      <c r="F9" s="3" t="inlineStr">
        <is>
          <t>Pièces justificatives à obtenir</t>
        </is>
      </c>
      <c r="G9" s="6">
        <f>IFERROR(COUNTIFS('Registre'!$P$3:$P$502,"À obtenir",'Registre'!$B$3:$B$502,"&gt;="&amp;'Paramètres'!$B$4,'Registre'!$B$3:$B$502,"&lt;="&amp;'Paramètres'!$B$5),0)</f>
        <v/>
      </c>
    </row>
    <row r="10" ht="22" customHeight="1">
      <c r="A10" s="3" t="inlineStr">
        <is>
          <t>Solde théorique à la fin de la période</t>
        </is>
      </c>
      <c r="B10" s="5">
        <f>IFERROR(B7+B8-B9,0)</f>
        <v/>
      </c>
      <c r="F10" s="3" t="inlineStr">
        <is>
          <t>Transactions de dépense</t>
        </is>
      </c>
      <c r="G10" s="6">
        <f>IFERROR(COUNTIFS('Registre'!$C$3:$C$502,"Dépense",'Registre'!$B$3:$B$502,"&gt;="&amp;'Paramètres'!$B$4,'Registre'!$B$3:$B$502,"&lt;="&amp;'Paramètres'!$B$5),0)</f>
        <v/>
      </c>
    </row>
    <row r="11" ht="22" customHeight="1">
      <c r="A11" s="3" t="inlineStr">
        <is>
          <t>Montant réellement compté</t>
        </is>
      </c>
      <c r="B11" s="5">
        <f>'Paramètres'!$B$8</f>
        <v/>
      </c>
    </row>
    <row r="12" ht="32" customHeight="1">
      <c r="A12" s="3" t="inlineStr">
        <is>
          <t>Écart de caisse</t>
        </is>
      </c>
      <c r="B12" s="5">
        <f>IFERROR(B11-B10,0)</f>
        <v/>
      </c>
      <c r="F12" s="7" t="inlineStr">
        <is>
          <t>Les montants de TPS et de TVQ sont présentés pour le suivi administratif seulement. Vérifier l’admissibilité fiscale des crédits de taxe sur les intrants auprès de la personne responsable de la comptabilité.</t>
        </is>
      </c>
      <c r="G12" s="23" t="n"/>
      <c r="H12" s="24" t="n"/>
    </row>
    <row r="13" ht="22" customHeight="1">
      <c r="F13" s="25" t="n"/>
      <c r="G13" s="26" t="n"/>
      <c r="H13" s="27" t="n"/>
    </row>
    <row r="14" ht="22" customHeight="1">
      <c r="A14" s="3" t="inlineStr">
        <is>
          <t>État du rapprochement</t>
        </is>
      </c>
      <c r="B14" s="8">
        <f>IFERROR(IF(B12=0,"Rapproché",IF(B12&gt;0,"Excédent à expliquer","Manquant à expliquer")),"À vérifier")</f>
        <v/>
      </c>
    </row>
    <row r="15" ht="22" customHeight="1"/>
    <row r="16" ht="22" customHeight="1"/>
    <row r="17" ht="22" customHeight="1">
      <c r="A17" s="9" t="inlineStr">
        <is>
          <t>Catégorie</t>
        </is>
      </c>
      <c r="B17" s="9" t="inlineStr">
        <is>
          <t>Dépenses avant taxes</t>
        </is>
      </c>
      <c r="C17" s="9" t="inlineStr">
        <is>
          <t>Dépenses taxes incluses</t>
        </is>
      </c>
      <c r="F17" s="2" t="inlineStr">
        <is>
          <t>Contrôles finaux</t>
        </is>
      </c>
    </row>
    <row r="18" ht="22" customHeight="1">
      <c r="A18" s="10" t="inlineStr">
        <is>
          <t>Fournitures de bureau</t>
        </is>
      </c>
      <c r="B18" s="11">
        <f>IFERROR(SUMIFS('Registre'!$G$3:$G$502,'Registre'!$D$3:$D$502,$A18,'Registre'!$C$3:$C$502,"Dépense",'Registre'!$B$3:$B$502,"&gt;="&amp;'Paramètres'!$B$4,'Registre'!$B$3:$B$502,"&lt;="&amp;'Paramètres'!$B$5),0)</f>
        <v/>
      </c>
      <c r="C18" s="11">
        <f>IFERROR(SUMIFS('Registre'!$K$3:$K$502,'Registre'!$D$3:$D$502,$A18,'Registre'!$C$3:$C$502,"Dépense",'Registre'!$B$3:$B$502,"&gt;="&amp;'Paramètres'!$B$4,'Registre'!$B$3:$B$502,"&lt;="&amp;'Paramètres'!$B$5),0)</f>
        <v/>
      </c>
      <c r="F18" s="3" t="inlineStr">
        <is>
          <t>Solde négatif détecté</t>
        </is>
      </c>
      <c r="G18" s="6">
        <f>IFERROR(COUNTIF('Registre'!$N$3:$N$502,"&lt;0"),0)</f>
        <v/>
      </c>
    </row>
    <row r="19" ht="22" customHeight="1">
      <c r="A19" s="12" t="inlineStr">
        <is>
          <t>Déplacements</t>
        </is>
      </c>
      <c r="B19" s="13">
        <f>IFERROR(SUMIFS('Registre'!$G$3:$G$502,'Registre'!$D$3:$D$502,$A19,'Registre'!$C$3:$C$502,"Dépense",'Registre'!$B$3:$B$502,"&gt;="&amp;'Paramètres'!$B$4,'Registre'!$B$3:$B$502,"&lt;="&amp;'Paramètres'!$B$5),0)</f>
        <v/>
      </c>
      <c r="C19" s="13">
        <f>IFERROR(SUMIFS('Registre'!$K$3:$K$502,'Registre'!$D$3:$D$502,$A19,'Registre'!$C$3:$C$502,"Dépense",'Registre'!$B$3:$B$502,"&gt;="&amp;'Paramètres'!$B$4,'Registre'!$B$3:$B$502,"&lt;="&amp;'Paramètres'!$B$5),0)</f>
        <v/>
      </c>
      <c r="F19" s="3" t="inlineStr">
        <is>
          <t>Transactions hors période</t>
        </is>
      </c>
      <c r="G19" s="6">
        <f>IFERROR(COUNTIFS('Registre'!$B$3:$B$502,"&lt;"&amp;'Paramètres'!$B$4)+COUNTIFS('Registre'!$B$3:$B$502,"&gt;"&amp;'Paramètres'!$B$5),0)</f>
        <v/>
      </c>
    </row>
    <row r="20" ht="22" customHeight="1">
      <c r="A20" s="10" t="inlineStr">
        <is>
          <t>Stationnement</t>
        </is>
      </c>
      <c r="B20" s="11">
        <f>IFERROR(SUMIFS('Registre'!$G$3:$G$502,'Registre'!$D$3:$D$502,$A20,'Registre'!$C$3:$C$502,"Dépense",'Registre'!$B$3:$B$502,"&gt;="&amp;'Paramètres'!$B$4,'Registre'!$B$3:$B$502,"&lt;="&amp;'Paramètres'!$B$5),0)</f>
        <v/>
      </c>
      <c r="C20" s="11">
        <f>IFERROR(SUMIFS('Registre'!$K$3:$K$502,'Registre'!$D$3:$D$502,$A20,'Registre'!$C$3:$C$502,"Dépense",'Registre'!$B$3:$B$502,"&gt;="&amp;'Paramètres'!$B$4,'Registre'!$B$3:$B$502,"&lt;="&amp;'Paramètres'!$B$5),0)</f>
        <v/>
      </c>
      <c r="F20" s="3" t="inlineStr">
        <is>
          <t>Reçus à obtenir</t>
        </is>
      </c>
      <c r="G20" s="6">
        <f>IFERROR(COUNTIFS('Registre'!$P$3:$P$502,"À obtenir"),0)</f>
        <v/>
      </c>
    </row>
    <row r="21" ht="22" customHeight="1">
      <c r="A21" s="12" t="inlineStr">
        <is>
          <t>Repas et représentation</t>
        </is>
      </c>
      <c r="B21" s="13">
        <f>IFERROR(SUMIFS('Registre'!$G$3:$G$502,'Registre'!$D$3:$D$502,$A21,'Registre'!$C$3:$C$502,"Dépense",'Registre'!$B$3:$B$502,"&gt;="&amp;'Paramètres'!$B$4,'Registre'!$B$3:$B$502,"&lt;="&amp;'Paramètres'!$B$5),0)</f>
        <v/>
      </c>
      <c r="C21" s="13">
        <f>IFERROR(SUMIFS('Registre'!$K$3:$K$502,'Registre'!$D$3:$D$502,$A21,'Registre'!$C$3:$C$502,"Dépense",'Registre'!$B$3:$B$502,"&gt;="&amp;'Paramètres'!$B$4,'Registre'!$B$3:$B$502,"&lt;="&amp;'Paramètres'!$B$5),0)</f>
        <v/>
      </c>
      <c r="F21" s="3" t="inlineStr">
        <is>
          <t>Écart de caisse</t>
        </is>
      </c>
      <c r="G21" s="5">
        <f>B12</f>
        <v/>
      </c>
    </row>
    <row r="22" ht="22" customHeight="1">
      <c r="A22" s="10" t="inlineStr">
        <is>
          <t>Entretien et nettoyage</t>
        </is>
      </c>
      <c r="B22" s="11">
        <f>IFERROR(SUMIFS('Registre'!$G$3:$G$502,'Registre'!$D$3:$D$502,$A22,'Registre'!$C$3:$C$502,"Dépense",'Registre'!$B$3:$B$502,"&gt;="&amp;'Paramètres'!$B$4,'Registre'!$B$3:$B$502,"&lt;="&amp;'Paramètres'!$B$5),0)</f>
        <v/>
      </c>
      <c r="C22" s="11">
        <f>IFERROR(SUMIFS('Registre'!$K$3:$K$502,'Registre'!$D$3:$D$502,$A22,'Registre'!$C$3:$C$502,"Dépense",'Registre'!$B$3:$B$502,"&gt;="&amp;'Paramètres'!$B$4,'Registre'!$B$3:$B$502,"&lt;="&amp;'Paramètres'!$B$5),0)</f>
        <v/>
      </c>
      <c r="F22" s="3" t="inlineStr">
        <is>
          <t>Contrôle des mouvements</t>
        </is>
      </c>
      <c r="G22" s="8">
        <f>IFERROR(IF(B10=B7+B8-B9,"Conforme","À vérifier"),"À vérifier")</f>
        <v/>
      </c>
    </row>
    <row r="23" ht="22" customHeight="1">
      <c r="A23" s="12" t="inlineStr">
        <is>
          <t>Frais postaux</t>
        </is>
      </c>
      <c r="B23" s="13">
        <f>IFERROR(SUMIFS('Registre'!$G$3:$G$502,'Registre'!$D$3:$D$502,$A23,'Registre'!$C$3:$C$502,"Dépense",'Registre'!$B$3:$B$502,"&gt;="&amp;'Paramètres'!$B$4,'Registre'!$B$3:$B$502,"&lt;="&amp;'Paramètres'!$B$5),0)</f>
        <v/>
      </c>
      <c r="C23" s="13">
        <f>IFERROR(SUMIFS('Registre'!$K$3:$K$502,'Registre'!$D$3:$D$502,$A23,'Registre'!$C$3:$C$502,"Dépense",'Registre'!$B$3:$B$502,"&gt;="&amp;'Paramètres'!$B$4,'Registre'!$B$3:$B$502,"&lt;="&amp;'Paramètres'!$B$5),0)</f>
        <v/>
      </c>
      <c r="F23" s="3" t="inlineStr">
        <is>
          <t>Résultat global</t>
        </is>
      </c>
      <c r="G23" s="8">
        <f>IFERROR(IF(AND(G18=0,G19=0,G20=0,B12=0,G22="Conforme"),"Contrôle complété","Action requise"),"Action requise")</f>
        <v/>
      </c>
    </row>
    <row r="24">
      <c r="A24" s="10" t="inlineStr">
        <is>
          <t>Télécommunications</t>
        </is>
      </c>
      <c r="B24" s="11">
        <f>IFERROR(SUMIFS('Registre'!$G$3:$G$502,'Registre'!$D$3:$D$502,$A24,'Registre'!$C$3:$C$502,"Dépense",'Registre'!$B$3:$B$502,"&gt;="&amp;'Paramètres'!$B$4,'Registre'!$B$3:$B$502,"&lt;="&amp;'Paramètres'!$B$5),0)</f>
        <v/>
      </c>
      <c r="C24" s="11">
        <f>IFERROR(SUMIFS('Registre'!$K$3:$K$502,'Registre'!$D$3:$D$502,$A24,'Registre'!$C$3:$C$502,"Dépense",'Registre'!$B$3:$B$502,"&gt;="&amp;'Paramètres'!$B$4,'Registre'!$B$3:$B$502,"&lt;="&amp;'Paramètres'!$B$5),0)</f>
        <v/>
      </c>
      <c r="G24">
        <f>""</f>
        <v/>
      </c>
    </row>
    <row r="25">
      <c r="A25" s="12" t="inlineStr">
        <is>
          <t>Autres dépenses</t>
        </is>
      </c>
      <c r="B25" s="13">
        <f>IFERROR(SUMIFS('Registre'!$G$3:$G$502,'Registre'!$D$3:$D$502,$A25,'Registre'!$C$3:$C$502,"Dépense",'Registre'!$B$3:$B$502,"&gt;="&amp;'Paramètres'!$B$4,'Registre'!$B$3:$B$502,"&lt;="&amp;'Paramètres'!$B$5),0)</f>
        <v/>
      </c>
      <c r="C25" s="13">
        <f>IFERROR(SUMIFS('Registre'!$K$3:$K$502,'Registre'!$D$3:$D$502,$A25,'Registre'!$C$3:$C$502,"Dépense",'Registre'!$B$3:$B$502,"&gt;="&amp;'Paramètres'!$B$4,'Registre'!$B$3:$B$502,"&lt;="&amp;'Paramètres'!$B$5),0)</f>
        <v/>
      </c>
      <c r="G25">
        <f>""</f>
        <v/>
      </c>
    </row>
    <row r="26">
      <c r="B26">
        <f>""</f>
        <v/>
      </c>
      <c r="C26">
        <f>""</f>
        <v/>
      </c>
      <c r="G26">
        <f>""</f>
        <v/>
      </c>
    </row>
    <row r="27">
      <c r="B27">
        <f>""</f>
        <v/>
      </c>
      <c r="C27">
        <f>""</f>
        <v/>
      </c>
      <c r="G27">
        <f>""</f>
        <v/>
      </c>
    </row>
    <row r="28">
      <c r="B28">
        <f>""</f>
        <v/>
      </c>
      <c r="C28">
        <f>""</f>
        <v/>
      </c>
      <c r="G28">
        <f>""</f>
        <v/>
      </c>
    </row>
    <row r="29">
      <c r="B29">
        <f>""</f>
        <v/>
      </c>
      <c r="C29">
        <f>""</f>
        <v/>
      </c>
      <c r="G29">
        <f>""</f>
        <v/>
      </c>
    </row>
    <row r="30">
      <c r="B30">
        <f>""</f>
        <v/>
      </c>
      <c r="C30">
        <f>""</f>
        <v/>
      </c>
      <c r="G30">
        <f>""</f>
        <v/>
      </c>
    </row>
    <row r="31">
      <c r="B31">
        <f>""</f>
        <v/>
      </c>
      <c r="C31">
        <f>""</f>
        <v/>
      </c>
      <c r="G31">
        <f>""</f>
        <v/>
      </c>
    </row>
    <row r="32">
      <c r="B32">
        <f>""</f>
        <v/>
      </c>
      <c r="C32">
        <f>""</f>
        <v/>
      </c>
      <c r="G32">
        <f>""</f>
        <v/>
      </c>
    </row>
    <row r="33">
      <c r="B33">
        <f>""</f>
        <v/>
      </c>
      <c r="C33">
        <f>""</f>
        <v/>
      </c>
      <c r="G33">
        <f>""</f>
        <v/>
      </c>
    </row>
    <row r="34">
      <c r="B34">
        <f>""</f>
        <v/>
      </c>
      <c r="C34">
        <f>""</f>
        <v/>
      </c>
      <c r="G34">
        <f>""</f>
        <v/>
      </c>
    </row>
    <row r="35">
      <c r="B35">
        <f>""</f>
        <v/>
      </c>
      <c r="C35">
        <f>""</f>
        <v/>
      </c>
      <c r="G35">
        <f>""</f>
        <v/>
      </c>
    </row>
    <row r="36">
      <c r="B36">
        <f>""</f>
        <v/>
      </c>
      <c r="C36">
        <f>""</f>
        <v/>
      </c>
      <c r="G36">
        <f>""</f>
        <v/>
      </c>
    </row>
    <row r="37">
      <c r="B37">
        <f>""</f>
        <v/>
      </c>
      <c r="C37">
        <f>""</f>
        <v/>
      </c>
      <c r="G37">
        <f>""</f>
        <v/>
      </c>
    </row>
    <row r="38">
      <c r="B38">
        <f>""</f>
        <v/>
      </c>
      <c r="C38">
        <f>""</f>
        <v/>
      </c>
      <c r="G38">
        <f>""</f>
        <v/>
      </c>
    </row>
    <row r="39">
      <c r="B39">
        <f>""</f>
        <v/>
      </c>
      <c r="C39">
        <f>""</f>
        <v/>
      </c>
      <c r="G39">
        <f>""</f>
        <v/>
      </c>
    </row>
    <row r="40">
      <c r="B40">
        <f>""</f>
        <v/>
      </c>
      <c r="C40">
        <f>""</f>
        <v/>
      </c>
      <c r="G40">
        <f>""</f>
        <v/>
      </c>
    </row>
    <row r="41">
      <c r="B41">
        <f>""</f>
        <v/>
      </c>
      <c r="C41">
        <f>""</f>
        <v/>
      </c>
      <c r="G41">
        <f>""</f>
        <v/>
      </c>
    </row>
    <row r="42">
      <c r="B42">
        <f>""</f>
        <v/>
      </c>
      <c r="C42">
        <f>""</f>
        <v/>
      </c>
      <c r="G42">
        <f>""</f>
        <v/>
      </c>
    </row>
    <row r="43">
      <c r="B43">
        <f>""</f>
        <v/>
      </c>
      <c r="C43">
        <f>""</f>
        <v/>
      </c>
      <c r="G43">
        <f>""</f>
        <v/>
      </c>
    </row>
    <row r="44">
      <c r="B44">
        <f>""</f>
        <v/>
      </c>
      <c r="C44">
        <f>""</f>
        <v/>
      </c>
      <c r="G44">
        <f>""</f>
        <v/>
      </c>
    </row>
    <row r="45">
      <c r="B45">
        <f>""</f>
        <v/>
      </c>
      <c r="C45">
        <f>""</f>
        <v/>
      </c>
      <c r="G45">
        <f>""</f>
        <v/>
      </c>
    </row>
    <row r="46">
      <c r="B46">
        <f>""</f>
        <v/>
      </c>
      <c r="C46">
        <f>""</f>
        <v/>
      </c>
      <c r="G46">
        <f>""</f>
        <v/>
      </c>
    </row>
    <row r="47">
      <c r="B47">
        <f>""</f>
        <v/>
      </c>
      <c r="C47">
        <f>""</f>
        <v/>
      </c>
      <c r="G47">
        <f>""</f>
        <v/>
      </c>
    </row>
    <row r="48">
      <c r="B48">
        <f>""</f>
        <v/>
      </c>
      <c r="C48">
        <f>""</f>
        <v/>
      </c>
      <c r="G48">
        <f>""</f>
        <v/>
      </c>
    </row>
    <row r="49">
      <c r="B49">
        <f>""</f>
        <v/>
      </c>
      <c r="C49">
        <f>""</f>
        <v/>
      </c>
      <c r="G49">
        <f>""</f>
        <v/>
      </c>
    </row>
    <row r="50">
      <c r="B50">
        <f>""</f>
        <v/>
      </c>
      <c r="C50">
        <f>""</f>
        <v/>
      </c>
      <c r="G50">
        <f>""</f>
        <v/>
      </c>
    </row>
    <row r="51">
      <c r="B51">
        <f>""</f>
        <v/>
      </c>
      <c r="C51">
        <f>""</f>
        <v/>
      </c>
      <c r="G51">
        <f>""</f>
        <v/>
      </c>
    </row>
    <row r="52">
      <c r="B52">
        <f>""</f>
        <v/>
      </c>
      <c r="C52">
        <f>""</f>
        <v/>
      </c>
      <c r="G52">
        <f>""</f>
        <v/>
      </c>
    </row>
    <row r="53">
      <c r="B53">
        <f>""</f>
        <v/>
      </c>
      <c r="C53">
        <f>""</f>
        <v/>
      </c>
      <c r="G53">
        <f>""</f>
        <v/>
      </c>
    </row>
    <row r="54">
      <c r="B54">
        <f>""</f>
        <v/>
      </c>
      <c r="C54">
        <f>""</f>
        <v/>
      </c>
      <c r="G54">
        <f>""</f>
        <v/>
      </c>
    </row>
    <row r="55">
      <c r="B55">
        <f>""</f>
        <v/>
      </c>
      <c r="C55">
        <f>""</f>
        <v/>
      </c>
      <c r="G55">
        <f>""</f>
        <v/>
      </c>
    </row>
    <row r="56">
      <c r="B56">
        <f>""</f>
        <v/>
      </c>
      <c r="C56">
        <f>""</f>
        <v/>
      </c>
      <c r="G56">
        <f>""</f>
        <v/>
      </c>
    </row>
    <row r="57">
      <c r="B57">
        <f>""</f>
        <v/>
      </c>
      <c r="C57">
        <f>""</f>
        <v/>
      </c>
      <c r="G57">
        <f>""</f>
        <v/>
      </c>
    </row>
    <row r="58">
      <c r="B58">
        <f>""</f>
        <v/>
      </c>
      <c r="C58">
        <f>""</f>
        <v/>
      </c>
      <c r="G58">
        <f>""</f>
        <v/>
      </c>
    </row>
    <row r="59">
      <c r="B59">
        <f>""</f>
        <v/>
      </c>
      <c r="C59">
        <f>""</f>
        <v/>
      </c>
      <c r="G59">
        <f>""</f>
        <v/>
      </c>
    </row>
    <row r="60">
      <c r="B60">
        <f>""</f>
        <v/>
      </c>
      <c r="C60">
        <f>""</f>
        <v/>
      </c>
      <c r="G60">
        <f>""</f>
        <v/>
      </c>
    </row>
    <row r="61">
      <c r="B61">
        <f>""</f>
        <v/>
      </c>
      <c r="C61">
        <f>""</f>
        <v/>
      </c>
      <c r="G61">
        <f>""</f>
        <v/>
      </c>
    </row>
    <row r="62">
      <c r="B62">
        <f>""</f>
        <v/>
      </c>
      <c r="C62">
        <f>""</f>
        <v/>
      </c>
      <c r="G62">
        <f>""</f>
        <v/>
      </c>
    </row>
    <row r="63">
      <c r="B63">
        <f>""</f>
        <v/>
      </c>
      <c r="C63">
        <f>""</f>
        <v/>
      </c>
      <c r="G63">
        <f>""</f>
        <v/>
      </c>
    </row>
    <row r="64">
      <c r="B64">
        <f>""</f>
        <v/>
      </c>
      <c r="C64">
        <f>""</f>
        <v/>
      </c>
      <c r="G64">
        <f>""</f>
        <v/>
      </c>
    </row>
    <row r="65">
      <c r="B65">
        <f>""</f>
        <v/>
      </c>
      <c r="C65">
        <f>""</f>
        <v/>
      </c>
      <c r="G65">
        <f>""</f>
        <v/>
      </c>
    </row>
    <row r="66">
      <c r="B66">
        <f>""</f>
        <v/>
      </c>
      <c r="C66">
        <f>""</f>
        <v/>
      </c>
      <c r="G66">
        <f>""</f>
        <v/>
      </c>
    </row>
    <row r="67">
      <c r="B67">
        <f>""</f>
        <v/>
      </c>
      <c r="C67">
        <f>""</f>
        <v/>
      </c>
      <c r="G67">
        <f>""</f>
        <v/>
      </c>
    </row>
    <row r="68">
      <c r="B68">
        <f>""</f>
        <v/>
      </c>
      <c r="C68">
        <f>""</f>
        <v/>
      </c>
      <c r="G68">
        <f>""</f>
        <v/>
      </c>
    </row>
    <row r="69">
      <c r="B69">
        <f>""</f>
        <v/>
      </c>
      <c r="C69">
        <f>""</f>
        <v/>
      </c>
      <c r="G69">
        <f>""</f>
        <v/>
      </c>
    </row>
    <row r="70">
      <c r="B70">
        <f>""</f>
        <v/>
      </c>
      <c r="C70">
        <f>""</f>
        <v/>
      </c>
      <c r="G70">
        <f>""</f>
        <v/>
      </c>
    </row>
    <row r="71">
      <c r="B71">
        <f>""</f>
        <v/>
      </c>
      <c r="C71">
        <f>""</f>
        <v/>
      </c>
      <c r="G71">
        <f>""</f>
        <v/>
      </c>
    </row>
    <row r="72">
      <c r="B72">
        <f>""</f>
        <v/>
      </c>
      <c r="C72">
        <f>""</f>
        <v/>
      </c>
      <c r="G72">
        <f>""</f>
        <v/>
      </c>
    </row>
    <row r="73">
      <c r="B73">
        <f>""</f>
        <v/>
      </c>
      <c r="C73">
        <f>""</f>
        <v/>
      </c>
      <c r="G73">
        <f>""</f>
        <v/>
      </c>
    </row>
    <row r="74">
      <c r="B74">
        <f>""</f>
        <v/>
      </c>
      <c r="C74">
        <f>""</f>
        <v/>
      </c>
      <c r="G74">
        <f>""</f>
        <v/>
      </c>
    </row>
    <row r="75">
      <c r="B75">
        <f>""</f>
        <v/>
      </c>
      <c r="C75">
        <f>""</f>
        <v/>
      </c>
      <c r="G75">
        <f>""</f>
        <v/>
      </c>
    </row>
    <row r="76">
      <c r="B76">
        <f>""</f>
        <v/>
      </c>
      <c r="C76">
        <f>""</f>
        <v/>
      </c>
      <c r="G76">
        <f>""</f>
        <v/>
      </c>
    </row>
    <row r="77">
      <c r="B77">
        <f>""</f>
        <v/>
      </c>
      <c r="C77">
        <f>""</f>
        <v/>
      </c>
      <c r="G77">
        <f>""</f>
        <v/>
      </c>
    </row>
    <row r="78">
      <c r="B78">
        <f>""</f>
        <v/>
      </c>
      <c r="C78">
        <f>""</f>
        <v/>
      </c>
      <c r="G78">
        <f>""</f>
        <v/>
      </c>
    </row>
    <row r="79">
      <c r="B79">
        <f>""</f>
        <v/>
      </c>
      <c r="C79">
        <f>""</f>
        <v/>
      </c>
      <c r="G79">
        <f>""</f>
        <v/>
      </c>
    </row>
    <row r="80">
      <c r="B80">
        <f>""</f>
        <v/>
      </c>
      <c r="C80">
        <f>""</f>
        <v/>
      </c>
      <c r="G80">
        <f>""</f>
        <v/>
      </c>
    </row>
    <row r="81">
      <c r="B81">
        <f>""</f>
        <v/>
      </c>
      <c r="C81">
        <f>""</f>
        <v/>
      </c>
      <c r="G81">
        <f>""</f>
        <v/>
      </c>
    </row>
    <row r="82">
      <c r="B82">
        <f>""</f>
        <v/>
      </c>
      <c r="C82">
        <f>""</f>
        <v/>
      </c>
      <c r="G82">
        <f>""</f>
        <v/>
      </c>
    </row>
    <row r="83">
      <c r="B83">
        <f>""</f>
        <v/>
      </c>
      <c r="C83">
        <f>""</f>
        <v/>
      </c>
      <c r="G83">
        <f>""</f>
        <v/>
      </c>
    </row>
    <row r="84">
      <c r="B84">
        <f>""</f>
        <v/>
      </c>
      <c r="C84">
        <f>""</f>
        <v/>
      </c>
      <c r="G84">
        <f>""</f>
        <v/>
      </c>
    </row>
    <row r="85">
      <c r="B85">
        <f>""</f>
        <v/>
      </c>
      <c r="C85">
        <f>""</f>
        <v/>
      </c>
      <c r="G85">
        <f>""</f>
        <v/>
      </c>
    </row>
    <row r="86">
      <c r="B86">
        <f>""</f>
        <v/>
      </c>
      <c r="C86">
        <f>""</f>
        <v/>
      </c>
      <c r="G86">
        <f>""</f>
        <v/>
      </c>
    </row>
    <row r="87">
      <c r="B87">
        <f>""</f>
        <v/>
      </c>
      <c r="C87">
        <f>""</f>
        <v/>
      </c>
      <c r="G87">
        <f>""</f>
        <v/>
      </c>
    </row>
    <row r="88">
      <c r="B88">
        <f>""</f>
        <v/>
      </c>
      <c r="C88">
        <f>""</f>
        <v/>
      </c>
      <c r="G88">
        <f>""</f>
        <v/>
      </c>
    </row>
    <row r="89">
      <c r="B89">
        <f>""</f>
        <v/>
      </c>
      <c r="C89">
        <f>""</f>
        <v/>
      </c>
      <c r="G89">
        <f>""</f>
        <v/>
      </c>
    </row>
    <row r="90">
      <c r="B90">
        <f>""</f>
        <v/>
      </c>
      <c r="C90">
        <f>""</f>
        <v/>
      </c>
      <c r="G90">
        <f>""</f>
        <v/>
      </c>
    </row>
    <row r="91">
      <c r="B91">
        <f>""</f>
        <v/>
      </c>
      <c r="C91">
        <f>""</f>
        <v/>
      </c>
      <c r="G91">
        <f>""</f>
        <v/>
      </c>
    </row>
    <row r="92">
      <c r="B92">
        <f>""</f>
        <v/>
      </c>
      <c r="C92">
        <f>""</f>
        <v/>
      </c>
      <c r="G92">
        <f>""</f>
        <v/>
      </c>
    </row>
    <row r="93">
      <c r="B93">
        <f>""</f>
        <v/>
      </c>
      <c r="C93">
        <f>""</f>
        <v/>
      </c>
      <c r="G93">
        <f>""</f>
        <v/>
      </c>
    </row>
    <row r="94">
      <c r="B94">
        <f>""</f>
        <v/>
      </c>
      <c r="C94">
        <f>""</f>
        <v/>
      </c>
      <c r="G94">
        <f>""</f>
        <v/>
      </c>
    </row>
    <row r="95">
      <c r="B95">
        <f>""</f>
        <v/>
      </c>
      <c r="C95">
        <f>""</f>
        <v/>
      </c>
      <c r="G95">
        <f>""</f>
        <v/>
      </c>
    </row>
    <row r="96">
      <c r="B96">
        <f>""</f>
        <v/>
      </c>
      <c r="C96">
        <f>""</f>
        <v/>
      </c>
      <c r="G96">
        <f>""</f>
        <v/>
      </c>
    </row>
    <row r="97">
      <c r="B97">
        <f>""</f>
        <v/>
      </c>
      <c r="C97">
        <f>""</f>
        <v/>
      </c>
      <c r="G97">
        <f>""</f>
        <v/>
      </c>
    </row>
    <row r="98">
      <c r="B98">
        <f>""</f>
        <v/>
      </c>
      <c r="C98">
        <f>""</f>
        <v/>
      </c>
      <c r="G98">
        <f>""</f>
        <v/>
      </c>
    </row>
    <row r="99">
      <c r="B99">
        <f>""</f>
        <v/>
      </c>
      <c r="C99">
        <f>""</f>
        <v/>
      </c>
      <c r="G99">
        <f>""</f>
        <v/>
      </c>
    </row>
    <row r="100">
      <c r="B100">
        <f>""</f>
        <v/>
      </c>
      <c r="C100">
        <f>""</f>
        <v/>
      </c>
      <c r="G100">
        <f>""</f>
        <v/>
      </c>
    </row>
    <row r="101">
      <c r="B101">
        <f>""</f>
        <v/>
      </c>
      <c r="C101">
        <f>""</f>
        <v/>
      </c>
      <c r="G101">
        <f>""</f>
        <v/>
      </c>
    </row>
  </sheetData>
  <mergeCells count="2">
    <mergeCell ref="A1:H1"/>
    <mergeCell ref="F12:H13"/>
  </mergeCells>
  <conditionalFormatting sqref="B14">
    <cfRule type="expression" priority="1" dxfId="0">
      <formula>B14="Rapproché"</formula>
    </cfRule>
    <cfRule type="expression" priority="2" dxfId="1">
      <formula>B14="Excédent à expliquer"</formula>
    </cfRule>
    <cfRule type="expression" priority="3" dxfId="2">
      <formula>B14="Manquant à expliquer"</formula>
    </cfRule>
    <cfRule type="expression" priority="4" dxfId="3">
      <formula>B14="À vérifier"</formula>
    </cfRule>
  </conditionalFormatting>
  <conditionalFormatting sqref="G18">
    <cfRule type="cellIs" priority="5" operator="greaterThan" dxfId="2">
      <formula>0</formula>
    </cfRule>
  </conditionalFormatting>
  <conditionalFormatting sqref="G19">
    <cfRule type="cellIs" priority="6" operator="greaterThan" dxfId="4">
      <formula>0</formula>
    </cfRule>
  </conditionalFormatting>
  <conditionalFormatting sqref="G20">
    <cfRule type="cellIs" priority="7" operator="greaterThan" dxfId="1">
      <formula>0</formula>
    </cfRule>
  </conditionalFormatting>
  <conditionalFormatting sqref="G21">
    <cfRule type="expression" priority="8" dxfId="2">
      <formula>G21&lt;&gt;0</formula>
    </cfRule>
  </conditionalFormatting>
  <conditionalFormatting sqref="G22">
    <cfRule type="expression" priority="9" dxfId="4">
      <formula>G22="À vérifier"</formula>
    </cfRule>
  </conditionalFormatting>
  <conditionalFormatting sqref="G23">
    <cfRule type="expression" priority="10" dxfId="0">
      <formula>G23="Contrôle complété"</formula>
    </cfRule>
    <cfRule type="expression" priority="11" dxfId="2">
      <formula>G23="Action requise"</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J14"/>
  <sheetViews>
    <sheetView showGridLines="0" workbookViewId="0">
      <pane ySplit="3" topLeftCell="A4" activePane="bottomLeft" state="frozen"/>
      <selection pane="bottomLeft" activeCell="A1" sqref="A1"/>
    </sheetView>
  </sheetViews>
  <sheetFormatPr baseColWidth="8" defaultRowHeight="15"/>
  <cols>
    <col width="37" customWidth="1" min="1" max="1"/>
    <col width="19" customWidth="1" min="2" max="2"/>
    <col width="16" customWidth="1" min="3" max="3"/>
    <col width="16" customWidth="1" min="4" max="4"/>
    <col width="24" customWidth="1" min="6" max="6"/>
    <col width="29" customWidth="1" min="7" max="7"/>
    <col width="22" customWidth="1" min="8" max="8"/>
    <col width="20" customWidth="1" min="9" max="9"/>
    <col width="28" customWidth="1" min="10" max="10"/>
  </cols>
  <sheetData>
    <row r="1" ht="25" customHeight="1">
      <c r="A1" s="1" t="inlineStr">
        <is>
          <t>Paramètres du suivi de petite caisse</t>
        </is>
      </c>
    </row>
    <row r="3">
      <c r="A3" s="2" t="inlineStr">
        <is>
          <t>Période de suivi</t>
        </is>
      </c>
      <c r="F3" s="14" t="inlineStr">
        <is>
          <t>Type de mouvement</t>
        </is>
      </c>
      <c r="G3" s="14" t="inlineStr">
        <is>
          <t>Catégorie</t>
        </is>
      </c>
      <c r="H3" s="14" t="inlineStr">
        <is>
          <t>Traitement des taxes</t>
        </is>
      </c>
      <c r="I3" s="14" t="inlineStr">
        <is>
          <t>Statut justificatif</t>
        </is>
      </c>
      <c r="J3" s="14" t="inlineStr">
        <is>
          <t>Mode de paiement</t>
        </is>
      </c>
    </row>
    <row r="4">
      <c r="A4" s="15" t="inlineStr">
        <is>
          <t>Date de début de la période</t>
        </is>
      </c>
      <c r="B4" s="16" t="n">
        <v>46266</v>
      </c>
      <c r="F4" s="14" t="inlineStr">
        <is>
          <t>Dépense</t>
        </is>
      </c>
      <c r="G4" s="14" t="inlineStr">
        <is>
          <t>Fournitures de bureau</t>
        </is>
      </c>
      <c r="H4" s="14" t="inlineStr">
        <is>
          <t>Taxable</t>
        </is>
      </c>
      <c r="I4" s="14" t="inlineStr">
        <is>
          <t>Reçu joint</t>
        </is>
      </c>
      <c r="J4" s="14" t="inlineStr">
        <is>
          <t>Argent comptant</t>
        </is>
      </c>
    </row>
    <row r="5">
      <c r="A5" s="15" t="inlineStr">
        <is>
          <t>Date de fin de la période</t>
        </is>
      </c>
      <c r="B5" s="16" t="n">
        <v>46295</v>
      </c>
      <c r="F5" s="14" t="inlineStr">
        <is>
          <t>Approvisionnement</t>
        </is>
      </c>
      <c r="G5" s="14" t="inlineStr">
        <is>
          <t>Déplacements</t>
        </is>
      </c>
      <c r="H5" s="14" t="inlineStr">
        <is>
          <t>Exonéré</t>
        </is>
      </c>
      <c r="I5" s="14" t="inlineStr">
        <is>
          <t>À obtenir</t>
        </is>
      </c>
      <c r="J5" s="14" t="inlineStr">
        <is>
          <t>Remboursement comptant</t>
        </is>
      </c>
    </row>
    <row r="6">
      <c r="A6" s="15" t="inlineStr">
        <is>
          <t>Solde initial de la petite caisse</t>
        </is>
      </c>
      <c r="B6" s="17" t="n">
        <v>300</v>
      </c>
      <c r="F6" s="14" t="inlineStr">
        <is>
          <t>Remboursement</t>
        </is>
      </c>
      <c r="G6" s="14" t="inlineStr">
        <is>
          <t>Stationnement</t>
        </is>
      </c>
      <c r="H6" s="14" t="inlineStr">
        <is>
          <t>Non applicable</t>
        </is>
      </c>
      <c r="I6" s="14" t="inlineStr">
        <is>
          <t>Non requis</t>
        </is>
      </c>
      <c r="J6" s="14" t="inlineStr">
        <is>
          <t>Ajustement administratif</t>
        </is>
      </c>
    </row>
    <row r="7">
      <c r="A7" s="15" t="inlineStr">
        <is>
          <t>Date du comptage réel</t>
        </is>
      </c>
      <c r="B7" s="16" t="n">
        <v>46295</v>
      </c>
      <c r="F7" s="14" t="inlineStr">
        <is>
          <t>Correction positive</t>
        </is>
      </c>
      <c r="G7" s="14" t="inlineStr">
        <is>
          <t>Repas et représentation</t>
        </is>
      </c>
    </row>
    <row r="8">
      <c r="A8" s="15" t="inlineStr">
        <is>
          <t>Montant réellement compté</t>
        </is>
      </c>
      <c r="B8" s="17" t="n">
        <v>423.9</v>
      </c>
      <c r="F8" s="14" t="inlineStr">
        <is>
          <t>Correction négative</t>
        </is>
      </c>
      <c r="G8" s="14" t="inlineStr">
        <is>
          <t>Entretien et nettoyage</t>
        </is>
      </c>
    </row>
    <row r="9">
      <c r="G9" s="14" t="inlineStr">
        <is>
          <t>Frais postaux</t>
        </is>
      </c>
    </row>
    <row r="10">
      <c r="A10" s="2" t="inlineStr">
        <is>
          <t>Taux de taxes utilisés pour le suivi</t>
        </is>
      </c>
      <c r="G10" s="14" t="inlineStr">
        <is>
          <t>Télécommunications</t>
        </is>
      </c>
    </row>
    <row r="11">
      <c r="A11" s="15" t="inlineStr">
        <is>
          <t>Taux TPS</t>
        </is>
      </c>
      <c r="B11" s="18" t="n">
        <v>0.05</v>
      </c>
      <c r="G11" s="14" t="inlineStr">
        <is>
          <t>Autres dépenses</t>
        </is>
      </c>
    </row>
    <row r="12">
      <c r="A12" s="15" t="inlineStr">
        <is>
          <t>Taux TVQ</t>
        </is>
      </c>
      <c r="B12" s="18" t="n">
        <v>0.09975000000000001</v>
      </c>
      <c r="G12" s="14" t="inlineStr">
        <is>
          <t>Approvisionnement de caisse</t>
        </is>
      </c>
    </row>
    <row r="13">
      <c r="G13" s="14" t="inlineStr">
        <is>
          <t>Remboursement reçu</t>
        </is>
      </c>
    </row>
    <row r="14" ht="42" customHeight="1">
      <c r="A14" s="7" t="inlineStr">
        <is>
          <t>Les taux sont modifiables. Confirmer l’admissibilité des taxes et le traitement fiscal des dépenses avec la personne responsable de la comptabilité.</t>
        </is>
      </c>
      <c r="B14" s="28" t="n"/>
      <c r="C14" s="28" t="n"/>
      <c r="D14" s="29" t="n"/>
      <c r="G14" s="14" t="inlineStr">
        <is>
          <t>Correction</t>
        </is>
      </c>
    </row>
  </sheetData>
  <mergeCells count="2">
    <mergeCell ref="A1:D1"/>
    <mergeCell ref="A14:D14"/>
  </mergeCells>
  <conditionalFormatting sqref="B5">
    <cfRule type="expression" priority="1" dxfId="2">
      <formula>B5&lt;B4</formula>
    </cfRule>
  </conditionalFormatting>
  <conditionalFormatting sqref="B7">
    <cfRule type="expression" priority="2" dxfId="4">
      <formula>OR(B7&lt;B4,B7&gt;B5)</formula>
    </cfRule>
  </conditionalFormatting>
  <dataValidations count="3">
    <dataValidation sqref="B4:B5 B7" showErrorMessage="1" showInputMessage="1" allowBlank="1" type="date" operator="between">
      <formula1>DATE(2000,1,1)</formula1>
      <formula2>DATE(2100,12,31)</formula2>
    </dataValidation>
    <dataValidation sqref="B6:B8" showErrorMessage="1" showInputMessage="1" allowBlank="1" type="decimal" operator="greaterThanOrEqual">
      <formula1>0</formula1>
    </dataValidation>
    <dataValidation sqref="B11:B12" showErrorMessage="1" showInputMessage="1" allowBlank="1" type="decimal"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502"/>
  <sheetViews>
    <sheetView showGridLines="0" workbookViewId="0">
      <pane ySplit="2" topLeftCell="A3" activePane="bottomLeft" state="frozen"/>
      <selection pane="bottomLeft" activeCell="A1" sqref="A1"/>
    </sheetView>
  </sheetViews>
  <sheetFormatPr baseColWidth="8" defaultRowHeight="15"/>
  <cols>
    <col width="14" customWidth="1" min="1" max="1"/>
    <col width="13" customWidth="1" min="2" max="2"/>
    <col width="22" customWidth="1" min="3" max="3"/>
    <col width="26" customWidth="1" min="4" max="4"/>
    <col width="28" customWidth="1" min="5" max="5"/>
    <col width="42" customWidth="1" min="6" max="6"/>
    <col width="20" customWidth="1" min="7" max="7"/>
    <col width="18" customWidth="1" min="8" max="8"/>
    <col width="13" customWidth="1" min="9" max="9"/>
    <col width="13" customWidth="1" min="10" max="10"/>
    <col width="16" customWidth="1" min="11" max="11"/>
    <col width="16" customWidth="1" min="12" max="12"/>
    <col width="16" customWidth="1" min="13" max="13"/>
    <col width="16" customWidth="1" min="14" max="14"/>
    <col width="22" customWidth="1" min="15" max="15"/>
    <col width="20" customWidth="1" min="16" max="16"/>
    <col width="35" customWidth="1" min="17" max="17"/>
  </cols>
  <sheetData>
    <row r="1" ht="25" customHeight="1">
      <c r="A1" s="1" t="inlineStr">
        <is>
          <t>Registre des mouvements de petite caisse</t>
        </is>
      </c>
    </row>
    <row r="2" ht="36" customHeight="1">
      <c r="A2" s="9" t="inlineStr">
        <is>
          <t>No transaction</t>
        </is>
      </c>
      <c r="B2" s="9" t="inlineStr">
        <is>
          <t>Date</t>
        </is>
      </c>
      <c r="C2" s="9" t="inlineStr">
        <is>
          <t>Type de mouvement</t>
        </is>
      </c>
      <c r="D2" s="9" t="inlineStr">
        <is>
          <t>Catégorie</t>
        </is>
      </c>
      <c r="E2" s="9" t="inlineStr">
        <is>
          <t>Fournisseur ou bénéficiaire</t>
        </is>
      </c>
      <c r="F2" s="9" t="inlineStr">
        <is>
          <t>Description</t>
        </is>
      </c>
      <c r="G2" s="9" t="inlineStr">
        <is>
          <t>Montant avant taxes ou montant du mouvement</t>
        </is>
      </c>
      <c r="H2" s="9" t="inlineStr">
        <is>
          <t>Traitement des taxes</t>
        </is>
      </c>
      <c r="I2" s="9" t="inlineStr">
        <is>
          <t>TPS</t>
        </is>
      </c>
      <c r="J2" s="9" t="inlineStr">
        <is>
          <t>TVQ</t>
        </is>
      </c>
      <c r="K2" s="9" t="inlineStr">
        <is>
          <t>Total du mouvement</t>
        </is>
      </c>
      <c r="L2" s="9" t="inlineStr">
        <is>
          <t>Entrée en caisse</t>
        </is>
      </c>
      <c r="M2" s="9" t="inlineStr">
        <is>
          <t>Sortie de caisse</t>
        </is>
      </c>
      <c r="N2" s="9" t="inlineStr">
        <is>
          <t>Solde théorique</t>
        </is>
      </c>
      <c r="O2" s="9" t="inlineStr">
        <is>
          <t>Mode de paiement</t>
        </is>
      </c>
      <c r="P2" s="9" t="inlineStr">
        <is>
          <t>Statut justificatif</t>
        </is>
      </c>
      <c r="Q2" s="9" t="inlineStr">
        <is>
          <t>Notes</t>
        </is>
      </c>
    </row>
    <row r="3">
      <c r="A3" s="19" t="n">
        <v>1</v>
      </c>
      <c r="B3" s="16" t="n">
        <v>46266</v>
      </c>
      <c r="C3" s="20" t="inlineStr">
        <is>
          <t>Approvisionnement</t>
        </is>
      </c>
      <c r="D3" s="20" t="inlineStr">
        <is>
          <t>Approvisionnement de caisse</t>
        </is>
      </c>
      <c r="E3" s="21" t="inlineStr">
        <is>
          <t>Compte bancaire de l’entreprise</t>
        </is>
      </c>
      <c r="F3" s="21" t="inlineStr">
        <is>
          <t>Retrait pour renflouer la petite caisse</t>
        </is>
      </c>
      <c r="G3" s="17" t="n">
        <v>200</v>
      </c>
      <c r="H3" s="17" t="inlineStr">
        <is>
          <t>Non applicable</t>
        </is>
      </c>
      <c r="I3" s="22">
        <f>IF($A3="","",IFERROR(IF(AND($C3="Dépense",$H3="Taxable"),ROUND($G3*'Paramètres'!$B$11,2),0),0))</f>
        <v/>
      </c>
      <c r="J3" s="22">
        <f>IF($A3="","",IFERROR(IF(AND($C3="Dépense",$H3="Taxable"),ROUND($G3*'Paramètres'!$B$12,2),0),0))</f>
        <v/>
      </c>
      <c r="K3" s="22">
        <f>IF($A3="","",IFERROR(IF($C3="Dépense",ROUND($G3+$I3+$J3,2),$G3),0))</f>
        <v/>
      </c>
      <c r="L3" s="22">
        <f>IF($A3="","",IFERROR(IF(OR($C3="Approvisionnement",$C3="Remboursement",$C3="Correction positive"),$K3,0),0))</f>
        <v/>
      </c>
      <c r="M3" s="22">
        <f>IF($A3="","",IFERROR(IF(OR($C3="Dépense",$C3="Correction négative"),$K3,0),0))</f>
        <v/>
      </c>
      <c r="N3" s="22">
        <f>IF($A3="","",IFERROR('Paramètres'!$B$6+$L3-$M3,0))</f>
        <v/>
      </c>
      <c r="O3" s="20" t="inlineStr">
        <is>
          <t>Argent comptant</t>
        </is>
      </c>
      <c r="P3" s="20" t="inlineStr">
        <is>
          <t>Reçu joint</t>
        </is>
      </c>
      <c r="Q3" s="21" t="inlineStr">
        <is>
          <t>Retrait bancaire de départ</t>
        </is>
      </c>
    </row>
    <row r="4">
      <c r="A4" s="19" t="n">
        <v>2</v>
      </c>
      <c r="B4" s="16" t="n">
        <v>46268</v>
      </c>
      <c r="C4" s="20" t="inlineStr">
        <is>
          <t>Dépense</t>
        </is>
      </c>
      <c r="D4" s="20" t="inlineStr">
        <is>
          <t>Fournitures de bureau</t>
        </is>
      </c>
      <c r="E4" s="21" t="inlineStr">
        <is>
          <t>Bureau en Gros</t>
        </is>
      </c>
      <c r="F4" s="21" t="inlineStr">
        <is>
          <t>Achat de stylos, cahier et ruban adhésif</t>
        </is>
      </c>
      <c r="G4" s="17" t="n">
        <v>42.5</v>
      </c>
      <c r="H4" s="17" t="inlineStr">
        <is>
          <t>Taxable</t>
        </is>
      </c>
      <c r="I4" s="22">
        <f>IF($A4="","",IFERROR(IF(AND($C4="Dépense",$H4="Taxable"),ROUND($G4*'Paramètres'!$B$11,2),0),0))</f>
        <v/>
      </c>
      <c r="J4" s="22">
        <f>IF($A4="","",IFERROR(IF(AND($C4="Dépense",$H4="Taxable"),ROUND($G4*'Paramètres'!$B$12,2),0),0))</f>
        <v/>
      </c>
      <c r="K4" s="22">
        <f>IF($A4="","",IFERROR(IF($C4="Dépense",ROUND($G4+$I4+$J4,2),$G4),0))</f>
        <v/>
      </c>
      <c r="L4" s="22">
        <f>IF($A4="","",IFERROR(IF(OR($C4="Approvisionnement",$C4="Remboursement",$C4="Correction positive"),$K4,0),0))</f>
        <v/>
      </c>
      <c r="M4" s="22">
        <f>IF($A4="","",IFERROR(IF(OR($C4="Dépense",$C4="Correction négative"),$K4,0),0))</f>
        <v/>
      </c>
      <c r="N4" s="22">
        <f>IF($A4="","",IFERROR(N3+$L4-$M4,0))</f>
        <v/>
      </c>
      <c r="O4" s="20" t="inlineStr">
        <is>
          <t>Argent comptant</t>
        </is>
      </c>
      <c r="P4" s="20" t="inlineStr">
        <is>
          <t>Reçu joint</t>
        </is>
      </c>
      <c r="Q4" s="21" t="inlineStr">
        <is>
          <t>Reçu no BG-58421</t>
        </is>
      </c>
    </row>
    <row r="5">
      <c r="A5" s="19" t="n">
        <v>3</v>
      </c>
      <c r="B5" s="16" t="n">
        <v>46269</v>
      </c>
      <c r="C5" s="20" t="inlineStr">
        <is>
          <t>Dépense</t>
        </is>
      </c>
      <c r="D5" s="20" t="inlineStr">
        <is>
          <t>Stationnement</t>
        </is>
      </c>
      <c r="E5" s="21" t="inlineStr">
        <is>
          <t>Indigo Stationnement</t>
        </is>
      </c>
      <c r="F5" s="21" t="inlineStr">
        <is>
          <t>Stationnement pour rendez-vous client au centre-ville</t>
        </is>
      </c>
      <c r="G5" s="17" t="n">
        <v>15</v>
      </c>
      <c r="H5" s="17" t="inlineStr">
        <is>
          <t>Taxable</t>
        </is>
      </c>
      <c r="I5" s="22">
        <f>IF($A5="","",IFERROR(IF(AND($C5="Dépense",$H5="Taxable"),ROUND($G5*'Paramètres'!$B$11,2),0),0))</f>
        <v/>
      </c>
      <c r="J5" s="22">
        <f>IF($A5="","",IFERROR(IF(AND($C5="Dépense",$H5="Taxable"),ROUND($G5*'Paramètres'!$B$12,2),0),0))</f>
        <v/>
      </c>
      <c r="K5" s="22">
        <f>IF($A5="","",IFERROR(IF($C5="Dépense",ROUND($G5+$I5+$J5,2),$G5),0))</f>
        <v/>
      </c>
      <c r="L5" s="22">
        <f>IF($A5="","",IFERROR(IF(OR($C5="Approvisionnement",$C5="Remboursement",$C5="Correction positive"),$K5,0),0))</f>
        <v/>
      </c>
      <c r="M5" s="22">
        <f>IF($A5="","",IFERROR(IF(OR($C5="Dépense",$C5="Correction négative"),$K5,0),0))</f>
        <v/>
      </c>
      <c r="N5" s="22">
        <f>IF($A5="","",IFERROR(N4+$L5-$M5,0))</f>
        <v/>
      </c>
      <c r="O5" s="20" t="inlineStr">
        <is>
          <t>Argent comptant</t>
        </is>
      </c>
      <c r="P5" s="20" t="inlineStr">
        <is>
          <t>Reçu joint</t>
        </is>
      </c>
      <c r="Q5" s="21" t="inlineStr">
        <is>
          <t>Rendez-vous client</t>
        </is>
      </c>
    </row>
    <row r="6">
      <c r="A6" s="19" t="n">
        <v>4</v>
      </c>
      <c r="B6" s="16" t="n">
        <v>46271</v>
      </c>
      <c r="C6" s="20" t="inlineStr">
        <is>
          <t>Dépense</t>
        </is>
      </c>
      <c r="D6" s="20" t="inlineStr">
        <is>
          <t>Frais postaux</t>
        </is>
      </c>
      <c r="E6" s="21" t="inlineStr">
        <is>
          <t>Postes Canada</t>
        </is>
      </c>
      <c r="F6" s="21" t="inlineStr">
        <is>
          <t>Envoi de documents administratifs</t>
        </is>
      </c>
      <c r="G6" s="17" t="n">
        <v>18.4</v>
      </c>
      <c r="H6" s="17" t="inlineStr">
        <is>
          <t>Exonéré</t>
        </is>
      </c>
      <c r="I6" s="22">
        <f>IF($A6="","",IFERROR(IF(AND($C6="Dépense",$H6="Taxable"),ROUND($G6*'Paramètres'!$B$11,2),0),0))</f>
        <v/>
      </c>
      <c r="J6" s="22">
        <f>IF($A6="","",IFERROR(IF(AND($C6="Dépense",$H6="Taxable"),ROUND($G6*'Paramètres'!$B$12,2),0),0))</f>
        <v/>
      </c>
      <c r="K6" s="22">
        <f>IF($A6="","",IFERROR(IF($C6="Dépense",ROUND($G6+$I6+$J6,2),$G6),0))</f>
        <v/>
      </c>
      <c r="L6" s="22">
        <f>IF($A6="","",IFERROR(IF(OR($C6="Approvisionnement",$C6="Remboursement",$C6="Correction positive"),$K6,0),0))</f>
        <v/>
      </c>
      <c r="M6" s="22">
        <f>IF($A6="","",IFERROR(IF(OR($C6="Dépense",$C6="Correction négative"),$K6,0),0))</f>
        <v/>
      </c>
      <c r="N6" s="22">
        <f>IF($A6="","",IFERROR(N5+$L6-$M6,0))</f>
        <v/>
      </c>
      <c r="O6" s="20" t="inlineStr">
        <is>
          <t>Argent comptant</t>
        </is>
      </c>
      <c r="P6" s="20" t="inlineStr">
        <is>
          <t>Reçu joint</t>
        </is>
      </c>
      <c r="Q6" s="21" t="inlineStr">
        <is>
          <t>Envoi recommandé</t>
        </is>
      </c>
    </row>
    <row r="7">
      <c r="A7" s="19" t="n">
        <v>5</v>
      </c>
      <c r="B7" s="16" t="n">
        <v>46275</v>
      </c>
      <c r="C7" s="20" t="inlineStr">
        <is>
          <t>Dépense</t>
        </is>
      </c>
      <c r="D7" s="20" t="inlineStr">
        <is>
          <t>Repas et représentation</t>
        </is>
      </c>
      <c r="E7" s="21" t="inlineStr">
        <is>
          <t>Café du Vieux-Port</t>
        </is>
      </c>
      <c r="F7" s="21" t="inlineStr">
        <is>
          <t>Café et repas lors d’une rencontre client</t>
        </is>
      </c>
      <c r="G7" s="17" t="n">
        <v>36</v>
      </c>
      <c r="H7" s="17" t="inlineStr">
        <is>
          <t>Taxable</t>
        </is>
      </c>
      <c r="I7" s="22">
        <f>IF($A7="","",IFERROR(IF(AND($C7="Dépense",$H7="Taxable"),ROUND($G7*'Paramètres'!$B$11,2),0),0))</f>
        <v/>
      </c>
      <c r="J7" s="22">
        <f>IF($A7="","",IFERROR(IF(AND($C7="Dépense",$H7="Taxable"),ROUND($G7*'Paramètres'!$B$12,2),0),0))</f>
        <v/>
      </c>
      <c r="K7" s="22">
        <f>IF($A7="","",IFERROR(IF($C7="Dépense",ROUND($G7+$I7+$J7,2),$G7),0))</f>
        <v/>
      </c>
      <c r="L7" s="22">
        <f>IF($A7="","",IFERROR(IF(OR($C7="Approvisionnement",$C7="Remboursement",$C7="Correction positive"),$K7,0),0))</f>
        <v/>
      </c>
      <c r="M7" s="22">
        <f>IF($A7="","",IFERROR(IF(OR($C7="Dépense",$C7="Correction négative"),$K7,0),0))</f>
        <v/>
      </c>
      <c r="N7" s="22">
        <f>IF($A7="","",IFERROR(N6+$L7-$M7,0))</f>
        <v/>
      </c>
      <c r="O7" s="20" t="inlineStr">
        <is>
          <t>Argent comptant</t>
        </is>
      </c>
      <c r="P7" s="20" t="inlineStr">
        <is>
          <t>Reçu joint</t>
        </is>
      </c>
      <c r="Q7" s="21" t="inlineStr">
        <is>
          <t>Rencontre avec client potentiel</t>
        </is>
      </c>
    </row>
    <row r="8">
      <c r="A8" s="19" t="n">
        <v>6</v>
      </c>
      <c r="B8" s="16" t="n">
        <v>46277</v>
      </c>
      <c r="C8" s="20" t="inlineStr">
        <is>
          <t>Remboursement</t>
        </is>
      </c>
      <c r="D8" s="20" t="inlineStr">
        <is>
          <t>Remboursement reçu</t>
        </is>
      </c>
      <c r="E8" s="21" t="inlineStr">
        <is>
          <t>Marie Tremblay</t>
        </is>
      </c>
      <c r="F8" s="21" t="inlineStr">
        <is>
          <t>Remboursement d’une avance de petite caisse non utilisée</t>
        </is>
      </c>
      <c r="G8" s="17" t="n">
        <v>12</v>
      </c>
      <c r="H8" s="17" t="inlineStr">
        <is>
          <t>Non applicable</t>
        </is>
      </c>
      <c r="I8" s="22">
        <f>IF($A8="","",IFERROR(IF(AND($C8="Dépense",$H8="Taxable"),ROUND($G8*'Paramètres'!$B$11,2),0),0))</f>
        <v/>
      </c>
      <c r="J8" s="22">
        <f>IF($A8="","",IFERROR(IF(AND($C8="Dépense",$H8="Taxable"),ROUND($G8*'Paramètres'!$B$12,2),0),0))</f>
        <v/>
      </c>
      <c r="K8" s="22">
        <f>IF($A8="","",IFERROR(IF($C8="Dépense",ROUND($G8+$I8+$J8,2),$G8),0))</f>
        <v/>
      </c>
      <c r="L8" s="22">
        <f>IF($A8="","",IFERROR(IF(OR($C8="Approvisionnement",$C8="Remboursement",$C8="Correction positive"),$K8,0),0))</f>
        <v/>
      </c>
      <c r="M8" s="22">
        <f>IF($A8="","",IFERROR(IF(OR($C8="Dépense",$C8="Correction négative"),$K8,0),0))</f>
        <v/>
      </c>
      <c r="N8" s="22">
        <f>IF($A8="","",IFERROR(N7+$L8-$M8,0))</f>
        <v/>
      </c>
      <c r="O8" s="20" t="inlineStr">
        <is>
          <t>Remboursement comptant</t>
        </is>
      </c>
      <c r="P8" s="20" t="inlineStr">
        <is>
          <t>Reçu joint</t>
        </is>
      </c>
      <c r="Q8" s="21" t="inlineStr">
        <is>
          <t>Retour d’avance</t>
        </is>
      </c>
    </row>
    <row r="9">
      <c r="A9" s="19" t="n">
        <v>7</v>
      </c>
      <c r="B9" s="16" t="n">
        <v>46280</v>
      </c>
      <c r="C9" s="20" t="inlineStr">
        <is>
          <t>Dépense</t>
        </is>
      </c>
      <c r="D9" s="20" t="inlineStr">
        <is>
          <t>Entretien et nettoyage</t>
        </is>
      </c>
      <c r="E9" s="21" t="inlineStr">
        <is>
          <t>Dollarama</t>
        </is>
      </c>
      <c r="F9" s="21" t="inlineStr">
        <is>
          <t>Produits de nettoyage pour le bureau</t>
        </is>
      </c>
      <c r="G9" s="17" t="n">
        <v>21.75</v>
      </c>
      <c r="H9" s="17" t="inlineStr">
        <is>
          <t>Taxable</t>
        </is>
      </c>
      <c r="I9" s="22">
        <f>IF($A9="","",IFERROR(IF(AND($C9="Dépense",$H9="Taxable"),ROUND($G9*'Paramètres'!$B$11,2),0),0))</f>
        <v/>
      </c>
      <c r="J9" s="22">
        <f>IF($A9="","",IFERROR(IF(AND($C9="Dépense",$H9="Taxable"),ROUND($G9*'Paramètres'!$B$12,2),0),0))</f>
        <v/>
      </c>
      <c r="K9" s="22">
        <f>IF($A9="","",IFERROR(IF($C9="Dépense",ROUND($G9+$I9+$J9,2),$G9),0))</f>
        <v/>
      </c>
      <c r="L9" s="22">
        <f>IF($A9="","",IFERROR(IF(OR($C9="Approvisionnement",$C9="Remboursement",$C9="Correction positive"),$K9,0),0))</f>
        <v/>
      </c>
      <c r="M9" s="22">
        <f>IF($A9="","",IFERROR(IF(OR($C9="Dépense",$C9="Correction négative"),$K9,0),0))</f>
        <v/>
      </c>
      <c r="N9" s="22">
        <f>IF($A9="","",IFERROR(N8+$L9-$M9,0))</f>
        <v/>
      </c>
      <c r="O9" s="20" t="inlineStr">
        <is>
          <t>Argent comptant</t>
        </is>
      </c>
      <c r="P9" s="20" t="inlineStr">
        <is>
          <t>Reçu joint</t>
        </is>
      </c>
      <c r="Q9" s="21" t="inlineStr">
        <is>
          <t>Produits de cuisine et salle de bain</t>
        </is>
      </c>
    </row>
    <row r="10">
      <c r="A10" s="19" t="n">
        <v>8</v>
      </c>
      <c r="B10" s="16" t="n">
        <v>46283</v>
      </c>
      <c r="C10" s="20" t="inlineStr">
        <is>
          <t>Correction négative</t>
        </is>
      </c>
      <c r="D10" s="20" t="inlineStr">
        <is>
          <t>Correction</t>
        </is>
      </c>
      <c r="E10" s="21" t="inlineStr">
        <is>
          <t>Petite caisse</t>
        </is>
      </c>
      <c r="F10" s="21" t="inlineStr">
        <is>
          <t>Ajustement pour erreur de monnaie</t>
        </is>
      </c>
      <c r="G10" s="17" t="n">
        <v>5</v>
      </c>
      <c r="H10" s="17" t="inlineStr">
        <is>
          <t>Non applicable</t>
        </is>
      </c>
      <c r="I10" s="22">
        <f>IF($A10="","",IFERROR(IF(AND($C10="Dépense",$H10="Taxable"),ROUND($G10*'Paramètres'!$B$11,2),0),0))</f>
        <v/>
      </c>
      <c r="J10" s="22">
        <f>IF($A10="","",IFERROR(IF(AND($C10="Dépense",$H10="Taxable"),ROUND($G10*'Paramètres'!$B$12,2),0),0))</f>
        <v/>
      </c>
      <c r="K10" s="22">
        <f>IF($A10="","",IFERROR(IF($C10="Dépense",ROUND($G10+$I10+$J10,2),$G10),0))</f>
        <v/>
      </c>
      <c r="L10" s="22">
        <f>IF($A10="","",IFERROR(IF(OR($C10="Approvisionnement",$C10="Remboursement",$C10="Correction positive"),$K10,0),0))</f>
        <v/>
      </c>
      <c r="M10" s="22">
        <f>IF($A10="","",IFERROR(IF(OR($C10="Dépense",$C10="Correction négative"),$K10,0),0))</f>
        <v/>
      </c>
      <c r="N10" s="22">
        <f>IF($A10="","",IFERROR(N9+$L10-$M10,0))</f>
        <v/>
      </c>
      <c r="O10" s="20" t="inlineStr">
        <is>
          <t>Ajustement administratif</t>
        </is>
      </c>
      <c r="P10" s="20" t="inlineStr">
        <is>
          <t>Non requis</t>
        </is>
      </c>
      <c r="Q10" s="21" t="inlineStr">
        <is>
          <t>Écart constaté lors d’un comptage intermédiaire</t>
        </is>
      </c>
    </row>
    <row r="11">
      <c r="A11" s="19" t="n">
        <v>9</v>
      </c>
      <c r="B11" s="16" t="n">
        <v>46287</v>
      </c>
      <c r="C11" s="20" t="inlineStr">
        <is>
          <t>Dépense</t>
        </is>
      </c>
      <c r="D11" s="20" t="inlineStr">
        <is>
          <t>Déplacements</t>
        </is>
      </c>
      <c r="E11" s="21" t="inlineStr">
        <is>
          <t>Taxi Coop</t>
        </is>
      </c>
      <c r="F11" s="21" t="inlineStr">
        <is>
          <t>Déplacement local pour livraison urgente</t>
        </is>
      </c>
      <c r="G11" s="17" t="n">
        <v>28</v>
      </c>
      <c r="H11" s="17" t="inlineStr">
        <is>
          <t>Taxable</t>
        </is>
      </c>
      <c r="I11" s="22">
        <f>IF($A11="","",IFERROR(IF(AND($C11="Dépense",$H11="Taxable"),ROUND($G11*'Paramètres'!$B$11,2),0),0))</f>
        <v/>
      </c>
      <c r="J11" s="22">
        <f>IF($A11="","",IFERROR(IF(AND($C11="Dépense",$H11="Taxable"),ROUND($G11*'Paramètres'!$B$12,2),0),0))</f>
        <v/>
      </c>
      <c r="K11" s="22">
        <f>IF($A11="","",IFERROR(IF($C11="Dépense",ROUND($G11+$I11+$J11,2),$G11),0))</f>
        <v/>
      </c>
      <c r="L11" s="22">
        <f>IF($A11="","",IFERROR(IF(OR($C11="Approvisionnement",$C11="Remboursement",$C11="Correction positive"),$K11,0),0))</f>
        <v/>
      </c>
      <c r="M11" s="22">
        <f>IF($A11="","",IFERROR(IF(OR($C11="Dépense",$C11="Correction négative"),$K11,0),0))</f>
        <v/>
      </c>
      <c r="N11" s="22">
        <f>IF($A11="","",IFERROR(N10+$L11-$M11,0))</f>
        <v/>
      </c>
      <c r="O11" s="20" t="inlineStr">
        <is>
          <t>Argent comptant</t>
        </is>
      </c>
      <c r="P11" s="20" t="inlineStr">
        <is>
          <t>À obtenir</t>
        </is>
      </c>
      <c r="Q11" s="21" t="inlineStr">
        <is>
          <t>Reçu à demander au chauffeur</t>
        </is>
      </c>
    </row>
    <row r="12">
      <c r="A12" s="19" t="n">
        <v>10</v>
      </c>
      <c r="B12" s="16" t="n">
        <v>46293</v>
      </c>
      <c r="C12" s="20" t="inlineStr">
        <is>
          <t>Approvisionnement</t>
        </is>
      </c>
      <c r="D12" s="20" t="inlineStr">
        <is>
          <t>Approvisionnement de caisse</t>
        </is>
      </c>
      <c r="E12" s="21" t="inlineStr">
        <is>
          <t>Compte bancaire de l’entreprise</t>
        </is>
      </c>
      <c r="F12" s="21" t="inlineStr">
        <is>
          <t>Renflouement de la petite caisse</t>
        </is>
      </c>
      <c r="G12" s="17" t="n">
        <v>100</v>
      </c>
      <c r="H12" s="17" t="inlineStr">
        <is>
          <t>Non applicable</t>
        </is>
      </c>
      <c r="I12" s="22">
        <f>IF($A12="","",IFERROR(IF(AND($C12="Dépense",$H12="Taxable"),ROUND($G12*'Paramètres'!$B$11,2),0),0))</f>
        <v/>
      </c>
      <c r="J12" s="22">
        <f>IF($A12="","",IFERROR(IF(AND($C12="Dépense",$H12="Taxable"),ROUND($G12*'Paramètres'!$B$12,2),0),0))</f>
        <v/>
      </c>
      <c r="K12" s="22">
        <f>IF($A12="","",IFERROR(IF($C12="Dépense",ROUND($G12+$I12+$J12,2),$G12),0))</f>
        <v/>
      </c>
      <c r="L12" s="22">
        <f>IF($A12="","",IFERROR(IF(OR($C12="Approvisionnement",$C12="Remboursement",$C12="Correction positive"),$K12,0),0))</f>
        <v/>
      </c>
      <c r="M12" s="22">
        <f>IF($A12="","",IFERROR(IF(OR($C12="Dépense",$C12="Correction négative"),$K12,0),0))</f>
        <v/>
      </c>
      <c r="N12" s="22">
        <f>IF($A12="","",IFERROR(N11+$L12-$M12,0))</f>
        <v/>
      </c>
      <c r="O12" s="20" t="inlineStr">
        <is>
          <t>Argent comptant</t>
        </is>
      </c>
      <c r="P12" s="20" t="inlineStr">
        <is>
          <t>Reçu joint</t>
        </is>
      </c>
      <c r="Q12" s="21" t="inlineStr">
        <is>
          <t>Retrait bancaire no 1128</t>
        </is>
      </c>
    </row>
    <row r="13">
      <c r="A13" s="19" t="n"/>
      <c r="B13" s="16" t="n"/>
      <c r="C13" s="20" t="n"/>
      <c r="D13" s="20" t="n"/>
      <c r="E13" s="21" t="n"/>
      <c r="F13" s="21" t="n"/>
      <c r="G13" s="17" t="n"/>
      <c r="H13" s="17" t="n"/>
      <c r="I13" s="22">
        <f>IF($A13="","",IFERROR(IF(AND($C13="Dépense",$H13="Taxable"),ROUND($G13*'Paramètres'!$B$11,2),0),0))</f>
        <v/>
      </c>
      <c r="J13" s="22">
        <f>IF($A13="","",IFERROR(IF(AND($C13="Dépense",$H13="Taxable"),ROUND($G13*'Paramètres'!$B$12,2),0),0))</f>
        <v/>
      </c>
      <c r="K13" s="22">
        <f>IF($A13="","",IFERROR(IF($C13="Dépense",ROUND($G13+$I13+$J13,2),$G13),0))</f>
        <v/>
      </c>
      <c r="L13" s="22">
        <f>IF($A13="","",IFERROR(IF(OR($C13="Approvisionnement",$C13="Remboursement",$C13="Correction positive"),$K13,0),0))</f>
        <v/>
      </c>
      <c r="M13" s="22">
        <f>IF($A13="","",IFERROR(IF(OR($C13="Dépense",$C13="Correction négative"),$K13,0),0))</f>
        <v/>
      </c>
      <c r="N13" s="22">
        <f>IF($A13="","",IFERROR(N12+$L13-$M13,0))</f>
        <v/>
      </c>
      <c r="O13" s="20" t="n"/>
      <c r="P13" s="20" t="n"/>
      <c r="Q13" s="21" t="n"/>
    </row>
    <row r="14">
      <c r="A14" s="19" t="n"/>
      <c r="B14" s="16" t="n"/>
      <c r="C14" s="20" t="n"/>
      <c r="D14" s="20" t="n"/>
      <c r="E14" s="21" t="n"/>
      <c r="F14" s="21" t="n"/>
      <c r="G14" s="17" t="n"/>
      <c r="H14" s="17" t="n"/>
      <c r="I14" s="22">
        <f>IF($A14="","",IFERROR(IF(AND($C14="Dépense",$H14="Taxable"),ROUND($G14*'Paramètres'!$B$11,2),0),0))</f>
        <v/>
      </c>
      <c r="J14" s="22">
        <f>IF($A14="","",IFERROR(IF(AND($C14="Dépense",$H14="Taxable"),ROUND($G14*'Paramètres'!$B$12,2),0),0))</f>
        <v/>
      </c>
      <c r="K14" s="22">
        <f>IF($A14="","",IFERROR(IF($C14="Dépense",ROUND($G14+$I14+$J14,2),$G14),0))</f>
        <v/>
      </c>
      <c r="L14" s="22">
        <f>IF($A14="","",IFERROR(IF(OR($C14="Approvisionnement",$C14="Remboursement",$C14="Correction positive"),$K14,0),0))</f>
        <v/>
      </c>
      <c r="M14" s="22">
        <f>IF($A14="","",IFERROR(IF(OR($C14="Dépense",$C14="Correction négative"),$K14,0),0))</f>
        <v/>
      </c>
      <c r="N14" s="22">
        <f>IF($A14="","",IFERROR(N13+$L14-$M14,0))</f>
        <v/>
      </c>
      <c r="O14" s="20" t="n"/>
      <c r="P14" s="20" t="n"/>
      <c r="Q14" s="21" t="n"/>
    </row>
    <row r="15">
      <c r="A15" s="19" t="n"/>
      <c r="B15" s="16" t="n"/>
      <c r="C15" s="20" t="n"/>
      <c r="D15" s="20" t="n"/>
      <c r="E15" s="21" t="n"/>
      <c r="F15" s="21" t="n"/>
      <c r="G15" s="17" t="n"/>
      <c r="H15" s="17" t="n"/>
      <c r="I15" s="22">
        <f>IF($A15="","",IFERROR(IF(AND($C15="Dépense",$H15="Taxable"),ROUND($G15*'Paramètres'!$B$11,2),0),0))</f>
        <v/>
      </c>
      <c r="J15" s="22">
        <f>IF($A15="","",IFERROR(IF(AND($C15="Dépense",$H15="Taxable"),ROUND($G15*'Paramètres'!$B$12,2),0),0))</f>
        <v/>
      </c>
      <c r="K15" s="22">
        <f>IF($A15="","",IFERROR(IF($C15="Dépense",ROUND($G15+$I15+$J15,2),$G15),0))</f>
        <v/>
      </c>
      <c r="L15" s="22">
        <f>IF($A15="","",IFERROR(IF(OR($C15="Approvisionnement",$C15="Remboursement",$C15="Correction positive"),$K15,0),0))</f>
        <v/>
      </c>
      <c r="M15" s="22">
        <f>IF($A15="","",IFERROR(IF(OR($C15="Dépense",$C15="Correction négative"),$K15,0),0))</f>
        <v/>
      </c>
      <c r="N15" s="22">
        <f>IF($A15="","",IFERROR(N14+$L15-$M15,0))</f>
        <v/>
      </c>
      <c r="O15" s="20" t="n"/>
      <c r="P15" s="20" t="n"/>
      <c r="Q15" s="21" t="n"/>
    </row>
    <row r="16">
      <c r="A16" s="19" t="n"/>
      <c r="B16" s="16" t="n"/>
      <c r="C16" s="20" t="n"/>
      <c r="D16" s="20" t="n"/>
      <c r="E16" s="21" t="n"/>
      <c r="F16" s="21" t="n"/>
      <c r="G16" s="17" t="n"/>
      <c r="H16" s="17" t="n"/>
      <c r="I16" s="22">
        <f>IF($A16="","",IFERROR(IF(AND($C16="Dépense",$H16="Taxable"),ROUND($G16*'Paramètres'!$B$11,2),0),0))</f>
        <v/>
      </c>
      <c r="J16" s="22">
        <f>IF($A16="","",IFERROR(IF(AND($C16="Dépense",$H16="Taxable"),ROUND($G16*'Paramètres'!$B$12,2),0),0))</f>
        <v/>
      </c>
      <c r="K16" s="22">
        <f>IF($A16="","",IFERROR(IF($C16="Dépense",ROUND($G16+$I16+$J16,2),$G16),0))</f>
        <v/>
      </c>
      <c r="L16" s="22">
        <f>IF($A16="","",IFERROR(IF(OR($C16="Approvisionnement",$C16="Remboursement",$C16="Correction positive"),$K16,0),0))</f>
        <v/>
      </c>
      <c r="M16" s="22">
        <f>IF($A16="","",IFERROR(IF(OR($C16="Dépense",$C16="Correction négative"),$K16,0),0))</f>
        <v/>
      </c>
      <c r="N16" s="22">
        <f>IF($A16="","",IFERROR(N15+$L16-$M16,0))</f>
        <v/>
      </c>
      <c r="O16" s="20" t="n"/>
      <c r="P16" s="20" t="n"/>
      <c r="Q16" s="21" t="n"/>
    </row>
    <row r="17">
      <c r="A17" s="19" t="n"/>
      <c r="B17" s="16" t="n"/>
      <c r="C17" s="20" t="n"/>
      <c r="D17" s="20" t="n"/>
      <c r="E17" s="21" t="n"/>
      <c r="F17" s="21" t="n"/>
      <c r="G17" s="17" t="n"/>
      <c r="H17" s="17" t="n"/>
      <c r="I17" s="22">
        <f>IF($A17="","",IFERROR(IF(AND($C17="Dépense",$H17="Taxable"),ROUND($G17*'Paramètres'!$B$11,2),0),0))</f>
        <v/>
      </c>
      <c r="J17" s="22">
        <f>IF($A17="","",IFERROR(IF(AND($C17="Dépense",$H17="Taxable"),ROUND($G17*'Paramètres'!$B$12,2),0),0))</f>
        <v/>
      </c>
      <c r="K17" s="22">
        <f>IF($A17="","",IFERROR(IF($C17="Dépense",ROUND($G17+$I17+$J17,2),$G17),0))</f>
        <v/>
      </c>
      <c r="L17" s="22">
        <f>IF($A17="","",IFERROR(IF(OR($C17="Approvisionnement",$C17="Remboursement",$C17="Correction positive"),$K17,0),0))</f>
        <v/>
      </c>
      <c r="M17" s="22">
        <f>IF($A17="","",IFERROR(IF(OR($C17="Dépense",$C17="Correction négative"),$K17,0),0))</f>
        <v/>
      </c>
      <c r="N17" s="22">
        <f>IF($A17="","",IFERROR(N16+$L17-$M17,0))</f>
        <v/>
      </c>
      <c r="O17" s="20" t="n"/>
      <c r="P17" s="20" t="n"/>
      <c r="Q17" s="21" t="n"/>
    </row>
    <row r="18">
      <c r="A18" s="19" t="n"/>
      <c r="B18" s="16" t="n"/>
      <c r="C18" s="20" t="n"/>
      <c r="D18" s="20" t="n"/>
      <c r="E18" s="21" t="n"/>
      <c r="F18" s="21" t="n"/>
      <c r="G18" s="17" t="n"/>
      <c r="H18" s="17" t="n"/>
      <c r="I18" s="22">
        <f>IF($A18="","",IFERROR(IF(AND($C18="Dépense",$H18="Taxable"),ROUND($G18*'Paramètres'!$B$11,2),0),0))</f>
        <v/>
      </c>
      <c r="J18" s="22">
        <f>IF($A18="","",IFERROR(IF(AND($C18="Dépense",$H18="Taxable"),ROUND($G18*'Paramètres'!$B$12,2),0),0))</f>
        <v/>
      </c>
      <c r="K18" s="22">
        <f>IF($A18="","",IFERROR(IF($C18="Dépense",ROUND($G18+$I18+$J18,2),$G18),0))</f>
        <v/>
      </c>
      <c r="L18" s="22">
        <f>IF($A18="","",IFERROR(IF(OR($C18="Approvisionnement",$C18="Remboursement",$C18="Correction positive"),$K18,0),0))</f>
        <v/>
      </c>
      <c r="M18" s="22">
        <f>IF($A18="","",IFERROR(IF(OR($C18="Dépense",$C18="Correction négative"),$K18,0),0))</f>
        <v/>
      </c>
      <c r="N18" s="22">
        <f>IF($A18="","",IFERROR(N17+$L18-$M18,0))</f>
        <v/>
      </c>
      <c r="O18" s="20" t="n"/>
      <c r="P18" s="20" t="n"/>
      <c r="Q18" s="21" t="n"/>
    </row>
    <row r="19">
      <c r="A19" s="19" t="n"/>
      <c r="B19" s="16" t="n"/>
      <c r="C19" s="20" t="n"/>
      <c r="D19" s="20" t="n"/>
      <c r="E19" s="21" t="n"/>
      <c r="F19" s="21" t="n"/>
      <c r="G19" s="17" t="n"/>
      <c r="H19" s="17" t="n"/>
      <c r="I19" s="22">
        <f>IF($A19="","",IFERROR(IF(AND($C19="Dépense",$H19="Taxable"),ROUND($G19*'Paramètres'!$B$11,2),0),0))</f>
        <v/>
      </c>
      <c r="J19" s="22">
        <f>IF($A19="","",IFERROR(IF(AND($C19="Dépense",$H19="Taxable"),ROUND($G19*'Paramètres'!$B$12,2),0),0))</f>
        <v/>
      </c>
      <c r="K19" s="22">
        <f>IF($A19="","",IFERROR(IF($C19="Dépense",ROUND($G19+$I19+$J19,2),$G19),0))</f>
        <v/>
      </c>
      <c r="L19" s="22">
        <f>IF($A19="","",IFERROR(IF(OR($C19="Approvisionnement",$C19="Remboursement",$C19="Correction positive"),$K19,0),0))</f>
        <v/>
      </c>
      <c r="M19" s="22">
        <f>IF($A19="","",IFERROR(IF(OR($C19="Dépense",$C19="Correction négative"),$K19,0),0))</f>
        <v/>
      </c>
      <c r="N19" s="22">
        <f>IF($A19="","",IFERROR(N18+$L19-$M19,0))</f>
        <v/>
      </c>
      <c r="O19" s="20" t="n"/>
      <c r="P19" s="20" t="n"/>
      <c r="Q19" s="21" t="n"/>
    </row>
    <row r="20">
      <c r="A20" s="19" t="n"/>
      <c r="B20" s="16" t="n"/>
      <c r="C20" s="20" t="n"/>
      <c r="D20" s="20" t="n"/>
      <c r="E20" s="21" t="n"/>
      <c r="F20" s="21" t="n"/>
      <c r="G20" s="17" t="n"/>
      <c r="H20" s="17" t="n"/>
      <c r="I20" s="22">
        <f>IF($A20="","",IFERROR(IF(AND($C20="Dépense",$H20="Taxable"),ROUND($G20*'Paramètres'!$B$11,2),0),0))</f>
        <v/>
      </c>
      <c r="J20" s="22">
        <f>IF($A20="","",IFERROR(IF(AND($C20="Dépense",$H20="Taxable"),ROUND($G20*'Paramètres'!$B$12,2),0),0))</f>
        <v/>
      </c>
      <c r="K20" s="22">
        <f>IF($A20="","",IFERROR(IF($C20="Dépense",ROUND($G20+$I20+$J20,2),$G20),0))</f>
        <v/>
      </c>
      <c r="L20" s="22">
        <f>IF($A20="","",IFERROR(IF(OR($C20="Approvisionnement",$C20="Remboursement",$C20="Correction positive"),$K20,0),0))</f>
        <v/>
      </c>
      <c r="M20" s="22">
        <f>IF($A20="","",IFERROR(IF(OR($C20="Dépense",$C20="Correction négative"),$K20,0),0))</f>
        <v/>
      </c>
      <c r="N20" s="22">
        <f>IF($A20="","",IFERROR(N19+$L20-$M20,0))</f>
        <v/>
      </c>
      <c r="O20" s="20" t="n"/>
      <c r="P20" s="20" t="n"/>
      <c r="Q20" s="21" t="n"/>
    </row>
    <row r="21">
      <c r="A21" s="19" t="n"/>
      <c r="B21" s="16" t="n"/>
      <c r="C21" s="20" t="n"/>
      <c r="D21" s="20" t="n"/>
      <c r="E21" s="21" t="n"/>
      <c r="F21" s="21" t="n"/>
      <c r="G21" s="17" t="n"/>
      <c r="H21" s="17" t="n"/>
      <c r="I21" s="22">
        <f>IF($A21="","",IFERROR(IF(AND($C21="Dépense",$H21="Taxable"),ROUND($G21*'Paramètres'!$B$11,2),0),0))</f>
        <v/>
      </c>
      <c r="J21" s="22">
        <f>IF($A21="","",IFERROR(IF(AND($C21="Dépense",$H21="Taxable"),ROUND($G21*'Paramètres'!$B$12,2),0),0))</f>
        <v/>
      </c>
      <c r="K21" s="22">
        <f>IF($A21="","",IFERROR(IF($C21="Dépense",ROUND($G21+$I21+$J21,2),$G21),0))</f>
        <v/>
      </c>
      <c r="L21" s="22">
        <f>IF($A21="","",IFERROR(IF(OR($C21="Approvisionnement",$C21="Remboursement",$C21="Correction positive"),$K21,0),0))</f>
        <v/>
      </c>
      <c r="M21" s="22">
        <f>IF($A21="","",IFERROR(IF(OR($C21="Dépense",$C21="Correction négative"),$K21,0),0))</f>
        <v/>
      </c>
      <c r="N21" s="22">
        <f>IF($A21="","",IFERROR(N20+$L21-$M21,0))</f>
        <v/>
      </c>
      <c r="O21" s="20" t="n"/>
      <c r="P21" s="20" t="n"/>
      <c r="Q21" s="21" t="n"/>
    </row>
    <row r="22">
      <c r="A22" s="19" t="n"/>
      <c r="B22" s="16" t="n"/>
      <c r="C22" s="20" t="n"/>
      <c r="D22" s="20" t="n"/>
      <c r="E22" s="21" t="n"/>
      <c r="F22" s="21" t="n"/>
      <c r="G22" s="17" t="n"/>
      <c r="H22" s="17" t="n"/>
      <c r="I22" s="22">
        <f>IF($A22="","",IFERROR(IF(AND($C22="Dépense",$H22="Taxable"),ROUND($G22*'Paramètres'!$B$11,2),0),0))</f>
        <v/>
      </c>
      <c r="J22" s="22">
        <f>IF($A22="","",IFERROR(IF(AND($C22="Dépense",$H22="Taxable"),ROUND($G22*'Paramètres'!$B$12,2),0),0))</f>
        <v/>
      </c>
      <c r="K22" s="22">
        <f>IF($A22="","",IFERROR(IF($C22="Dépense",ROUND($G22+$I22+$J22,2),$G22),0))</f>
        <v/>
      </c>
      <c r="L22" s="22">
        <f>IF($A22="","",IFERROR(IF(OR($C22="Approvisionnement",$C22="Remboursement",$C22="Correction positive"),$K22,0),0))</f>
        <v/>
      </c>
      <c r="M22" s="22">
        <f>IF($A22="","",IFERROR(IF(OR($C22="Dépense",$C22="Correction négative"),$K22,0),0))</f>
        <v/>
      </c>
      <c r="N22" s="22">
        <f>IF($A22="","",IFERROR(N21+$L22-$M22,0))</f>
        <v/>
      </c>
      <c r="O22" s="20" t="n"/>
      <c r="P22" s="20" t="n"/>
      <c r="Q22" s="21" t="n"/>
    </row>
    <row r="23">
      <c r="A23" s="19" t="n"/>
      <c r="B23" s="16" t="n"/>
      <c r="C23" s="20" t="n"/>
      <c r="D23" s="20" t="n"/>
      <c r="E23" s="21" t="n"/>
      <c r="F23" s="21" t="n"/>
      <c r="G23" s="17" t="n"/>
      <c r="H23" s="17" t="n"/>
      <c r="I23" s="22">
        <f>IF($A23="","",IFERROR(IF(AND($C23="Dépense",$H23="Taxable"),ROUND($G23*'Paramètres'!$B$11,2),0),0))</f>
        <v/>
      </c>
      <c r="J23" s="22">
        <f>IF($A23="","",IFERROR(IF(AND($C23="Dépense",$H23="Taxable"),ROUND($G23*'Paramètres'!$B$12,2),0),0))</f>
        <v/>
      </c>
      <c r="K23" s="22">
        <f>IF($A23="","",IFERROR(IF($C23="Dépense",ROUND($G23+$I23+$J23,2),$G23),0))</f>
        <v/>
      </c>
      <c r="L23" s="22">
        <f>IF($A23="","",IFERROR(IF(OR($C23="Approvisionnement",$C23="Remboursement",$C23="Correction positive"),$K23,0),0))</f>
        <v/>
      </c>
      <c r="M23" s="22">
        <f>IF($A23="","",IFERROR(IF(OR($C23="Dépense",$C23="Correction négative"),$K23,0),0))</f>
        <v/>
      </c>
      <c r="N23" s="22">
        <f>IF($A23="","",IFERROR(N22+$L23-$M23,0))</f>
        <v/>
      </c>
      <c r="O23" s="20" t="n"/>
      <c r="P23" s="20" t="n"/>
      <c r="Q23" s="21" t="n"/>
    </row>
    <row r="24">
      <c r="A24" s="19" t="n"/>
      <c r="B24" s="16" t="n"/>
      <c r="C24" s="20" t="n"/>
      <c r="D24" s="20" t="n"/>
      <c r="E24" s="21" t="n"/>
      <c r="F24" s="21" t="n"/>
      <c r="G24" s="17" t="n"/>
      <c r="H24" s="17" t="n"/>
      <c r="I24" s="22">
        <f>IF($A24="","",IFERROR(IF(AND($C24="Dépense",$H24="Taxable"),ROUND($G24*'Paramètres'!$B$11,2),0),0))</f>
        <v/>
      </c>
      <c r="J24" s="22">
        <f>IF($A24="","",IFERROR(IF(AND($C24="Dépense",$H24="Taxable"),ROUND($G24*'Paramètres'!$B$12,2),0),0))</f>
        <v/>
      </c>
      <c r="K24" s="22">
        <f>IF($A24="","",IFERROR(IF($C24="Dépense",ROUND($G24+$I24+$J24,2),$G24),0))</f>
        <v/>
      </c>
      <c r="L24" s="22">
        <f>IF($A24="","",IFERROR(IF(OR($C24="Approvisionnement",$C24="Remboursement",$C24="Correction positive"),$K24,0),0))</f>
        <v/>
      </c>
      <c r="M24" s="22">
        <f>IF($A24="","",IFERROR(IF(OR($C24="Dépense",$C24="Correction négative"),$K24,0),0))</f>
        <v/>
      </c>
      <c r="N24" s="22">
        <f>IF($A24="","",IFERROR(N23+$L24-$M24,0))</f>
        <v/>
      </c>
      <c r="O24" s="20" t="n"/>
      <c r="P24" s="20" t="n"/>
      <c r="Q24" s="21" t="n"/>
    </row>
    <row r="25">
      <c r="A25" s="19" t="n"/>
      <c r="B25" s="16" t="n"/>
      <c r="C25" s="20" t="n"/>
      <c r="D25" s="20" t="n"/>
      <c r="E25" s="21" t="n"/>
      <c r="F25" s="21" t="n"/>
      <c r="G25" s="17" t="n"/>
      <c r="H25" s="17" t="n"/>
      <c r="I25" s="22">
        <f>IF($A25="","",IFERROR(IF(AND($C25="Dépense",$H25="Taxable"),ROUND($G25*'Paramètres'!$B$11,2),0),0))</f>
        <v/>
      </c>
      <c r="J25" s="22">
        <f>IF($A25="","",IFERROR(IF(AND($C25="Dépense",$H25="Taxable"),ROUND($G25*'Paramètres'!$B$12,2),0),0))</f>
        <v/>
      </c>
      <c r="K25" s="22">
        <f>IF($A25="","",IFERROR(IF($C25="Dépense",ROUND($G25+$I25+$J25,2),$G25),0))</f>
        <v/>
      </c>
      <c r="L25" s="22">
        <f>IF($A25="","",IFERROR(IF(OR($C25="Approvisionnement",$C25="Remboursement",$C25="Correction positive"),$K25,0),0))</f>
        <v/>
      </c>
      <c r="M25" s="22">
        <f>IF($A25="","",IFERROR(IF(OR($C25="Dépense",$C25="Correction négative"),$K25,0),0))</f>
        <v/>
      </c>
      <c r="N25" s="22">
        <f>IF($A25="","",IFERROR(N24+$L25-$M25,0))</f>
        <v/>
      </c>
      <c r="O25" s="20" t="n"/>
      <c r="P25" s="20" t="n"/>
      <c r="Q25" s="21" t="n"/>
    </row>
    <row r="26">
      <c r="A26" s="19" t="n"/>
      <c r="B26" s="16" t="n"/>
      <c r="C26" s="20" t="n"/>
      <c r="D26" s="20" t="n"/>
      <c r="E26" s="21" t="n"/>
      <c r="F26" s="21" t="n"/>
      <c r="G26" s="17" t="n"/>
      <c r="H26" s="17" t="n"/>
      <c r="I26" s="22">
        <f>IF($A26="","",IFERROR(IF(AND($C26="Dépense",$H26="Taxable"),ROUND($G26*'Paramètres'!$B$11,2),0),0))</f>
        <v/>
      </c>
      <c r="J26" s="22">
        <f>IF($A26="","",IFERROR(IF(AND($C26="Dépense",$H26="Taxable"),ROUND($G26*'Paramètres'!$B$12,2),0),0))</f>
        <v/>
      </c>
      <c r="K26" s="22">
        <f>IF($A26="","",IFERROR(IF($C26="Dépense",ROUND($G26+$I26+$J26,2),$G26),0))</f>
        <v/>
      </c>
      <c r="L26" s="22">
        <f>IF($A26="","",IFERROR(IF(OR($C26="Approvisionnement",$C26="Remboursement",$C26="Correction positive"),$K26,0),0))</f>
        <v/>
      </c>
      <c r="M26" s="22">
        <f>IF($A26="","",IFERROR(IF(OR($C26="Dépense",$C26="Correction négative"),$K26,0),0))</f>
        <v/>
      </c>
      <c r="N26" s="22">
        <f>IF($A26="","",IFERROR(N25+$L26-$M26,0))</f>
        <v/>
      </c>
      <c r="O26" s="20" t="n"/>
      <c r="P26" s="20" t="n"/>
      <c r="Q26" s="21" t="n"/>
    </row>
    <row r="27">
      <c r="A27" s="19" t="n"/>
      <c r="B27" s="16" t="n"/>
      <c r="C27" s="20" t="n"/>
      <c r="D27" s="20" t="n"/>
      <c r="E27" s="21" t="n"/>
      <c r="F27" s="21" t="n"/>
      <c r="G27" s="17" t="n"/>
      <c r="H27" s="17" t="n"/>
      <c r="I27" s="22">
        <f>IF($A27="","",IFERROR(IF(AND($C27="Dépense",$H27="Taxable"),ROUND($G27*'Paramètres'!$B$11,2),0),0))</f>
        <v/>
      </c>
      <c r="J27" s="22">
        <f>IF($A27="","",IFERROR(IF(AND($C27="Dépense",$H27="Taxable"),ROUND($G27*'Paramètres'!$B$12,2),0),0))</f>
        <v/>
      </c>
      <c r="K27" s="22">
        <f>IF($A27="","",IFERROR(IF($C27="Dépense",ROUND($G27+$I27+$J27,2),$G27),0))</f>
        <v/>
      </c>
      <c r="L27" s="22">
        <f>IF($A27="","",IFERROR(IF(OR($C27="Approvisionnement",$C27="Remboursement",$C27="Correction positive"),$K27,0),0))</f>
        <v/>
      </c>
      <c r="M27" s="22">
        <f>IF($A27="","",IFERROR(IF(OR($C27="Dépense",$C27="Correction négative"),$K27,0),0))</f>
        <v/>
      </c>
      <c r="N27" s="22">
        <f>IF($A27="","",IFERROR(N26+$L27-$M27,0))</f>
        <v/>
      </c>
      <c r="O27" s="20" t="n"/>
      <c r="P27" s="20" t="n"/>
      <c r="Q27" s="21" t="n"/>
    </row>
    <row r="28">
      <c r="A28" s="19" t="n"/>
      <c r="B28" s="16" t="n"/>
      <c r="C28" s="20" t="n"/>
      <c r="D28" s="20" t="n"/>
      <c r="E28" s="21" t="n"/>
      <c r="F28" s="21" t="n"/>
      <c r="G28" s="17" t="n"/>
      <c r="H28" s="17" t="n"/>
      <c r="I28" s="22">
        <f>IF($A28="","",IFERROR(IF(AND($C28="Dépense",$H28="Taxable"),ROUND($G28*'Paramètres'!$B$11,2),0),0))</f>
        <v/>
      </c>
      <c r="J28" s="22">
        <f>IF($A28="","",IFERROR(IF(AND($C28="Dépense",$H28="Taxable"),ROUND($G28*'Paramètres'!$B$12,2),0),0))</f>
        <v/>
      </c>
      <c r="K28" s="22">
        <f>IF($A28="","",IFERROR(IF($C28="Dépense",ROUND($G28+$I28+$J28,2),$G28),0))</f>
        <v/>
      </c>
      <c r="L28" s="22">
        <f>IF($A28="","",IFERROR(IF(OR($C28="Approvisionnement",$C28="Remboursement",$C28="Correction positive"),$K28,0),0))</f>
        <v/>
      </c>
      <c r="M28" s="22">
        <f>IF($A28="","",IFERROR(IF(OR($C28="Dépense",$C28="Correction négative"),$K28,0),0))</f>
        <v/>
      </c>
      <c r="N28" s="22">
        <f>IF($A28="","",IFERROR(N27+$L28-$M28,0))</f>
        <v/>
      </c>
      <c r="O28" s="20" t="n"/>
      <c r="P28" s="20" t="n"/>
      <c r="Q28" s="21" t="n"/>
    </row>
    <row r="29">
      <c r="A29" s="19" t="n"/>
      <c r="B29" s="16" t="n"/>
      <c r="C29" s="20" t="n"/>
      <c r="D29" s="20" t="n"/>
      <c r="E29" s="21" t="n"/>
      <c r="F29" s="21" t="n"/>
      <c r="G29" s="17" t="n"/>
      <c r="H29" s="17" t="n"/>
      <c r="I29" s="22">
        <f>IF($A29="","",IFERROR(IF(AND($C29="Dépense",$H29="Taxable"),ROUND($G29*'Paramètres'!$B$11,2),0),0))</f>
        <v/>
      </c>
      <c r="J29" s="22">
        <f>IF($A29="","",IFERROR(IF(AND($C29="Dépense",$H29="Taxable"),ROUND($G29*'Paramètres'!$B$12,2),0),0))</f>
        <v/>
      </c>
      <c r="K29" s="22">
        <f>IF($A29="","",IFERROR(IF($C29="Dépense",ROUND($G29+$I29+$J29,2),$G29),0))</f>
        <v/>
      </c>
      <c r="L29" s="22">
        <f>IF($A29="","",IFERROR(IF(OR($C29="Approvisionnement",$C29="Remboursement",$C29="Correction positive"),$K29,0),0))</f>
        <v/>
      </c>
      <c r="M29" s="22">
        <f>IF($A29="","",IFERROR(IF(OR($C29="Dépense",$C29="Correction négative"),$K29,0),0))</f>
        <v/>
      </c>
      <c r="N29" s="22">
        <f>IF($A29="","",IFERROR(N28+$L29-$M29,0))</f>
        <v/>
      </c>
      <c r="O29" s="20" t="n"/>
      <c r="P29" s="20" t="n"/>
      <c r="Q29" s="21" t="n"/>
    </row>
    <row r="30">
      <c r="A30" s="19" t="n"/>
      <c r="B30" s="16" t="n"/>
      <c r="C30" s="20" t="n"/>
      <c r="D30" s="20" t="n"/>
      <c r="E30" s="21" t="n"/>
      <c r="F30" s="21" t="n"/>
      <c r="G30" s="17" t="n"/>
      <c r="H30" s="17" t="n"/>
      <c r="I30" s="22">
        <f>IF($A30="","",IFERROR(IF(AND($C30="Dépense",$H30="Taxable"),ROUND($G30*'Paramètres'!$B$11,2),0),0))</f>
        <v/>
      </c>
      <c r="J30" s="22">
        <f>IF($A30="","",IFERROR(IF(AND($C30="Dépense",$H30="Taxable"),ROUND($G30*'Paramètres'!$B$12,2),0),0))</f>
        <v/>
      </c>
      <c r="K30" s="22">
        <f>IF($A30="","",IFERROR(IF($C30="Dépense",ROUND($G30+$I30+$J30,2),$G30),0))</f>
        <v/>
      </c>
      <c r="L30" s="22">
        <f>IF($A30="","",IFERROR(IF(OR($C30="Approvisionnement",$C30="Remboursement",$C30="Correction positive"),$K30,0),0))</f>
        <v/>
      </c>
      <c r="M30" s="22">
        <f>IF($A30="","",IFERROR(IF(OR($C30="Dépense",$C30="Correction négative"),$K30,0),0))</f>
        <v/>
      </c>
      <c r="N30" s="22">
        <f>IF($A30="","",IFERROR(N29+$L30-$M30,0))</f>
        <v/>
      </c>
      <c r="O30" s="20" t="n"/>
      <c r="P30" s="20" t="n"/>
      <c r="Q30" s="21" t="n"/>
    </row>
    <row r="31">
      <c r="A31" s="19" t="n"/>
      <c r="B31" s="16" t="n"/>
      <c r="C31" s="20" t="n"/>
      <c r="D31" s="20" t="n"/>
      <c r="E31" s="21" t="n"/>
      <c r="F31" s="21" t="n"/>
      <c r="G31" s="17" t="n"/>
      <c r="H31" s="17" t="n"/>
      <c r="I31" s="22">
        <f>IF($A31="","",IFERROR(IF(AND($C31="Dépense",$H31="Taxable"),ROUND($G31*'Paramètres'!$B$11,2),0),0))</f>
        <v/>
      </c>
      <c r="J31" s="22">
        <f>IF($A31="","",IFERROR(IF(AND($C31="Dépense",$H31="Taxable"),ROUND($G31*'Paramètres'!$B$12,2),0),0))</f>
        <v/>
      </c>
      <c r="K31" s="22">
        <f>IF($A31="","",IFERROR(IF($C31="Dépense",ROUND($G31+$I31+$J31,2),$G31),0))</f>
        <v/>
      </c>
      <c r="L31" s="22">
        <f>IF($A31="","",IFERROR(IF(OR($C31="Approvisionnement",$C31="Remboursement",$C31="Correction positive"),$K31,0),0))</f>
        <v/>
      </c>
      <c r="M31" s="22">
        <f>IF($A31="","",IFERROR(IF(OR($C31="Dépense",$C31="Correction négative"),$K31,0),0))</f>
        <v/>
      </c>
      <c r="N31" s="22">
        <f>IF($A31="","",IFERROR(N30+$L31-$M31,0))</f>
        <v/>
      </c>
      <c r="O31" s="20" t="n"/>
      <c r="P31" s="20" t="n"/>
      <c r="Q31" s="21" t="n"/>
    </row>
    <row r="32">
      <c r="A32" s="19" t="n"/>
      <c r="B32" s="16" t="n"/>
      <c r="C32" s="20" t="n"/>
      <c r="D32" s="20" t="n"/>
      <c r="E32" s="21" t="n"/>
      <c r="F32" s="21" t="n"/>
      <c r="G32" s="17" t="n"/>
      <c r="H32" s="17" t="n"/>
      <c r="I32" s="22">
        <f>IF($A32="","",IFERROR(IF(AND($C32="Dépense",$H32="Taxable"),ROUND($G32*'Paramètres'!$B$11,2),0),0))</f>
        <v/>
      </c>
      <c r="J32" s="22">
        <f>IF($A32="","",IFERROR(IF(AND($C32="Dépense",$H32="Taxable"),ROUND($G32*'Paramètres'!$B$12,2),0),0))</f>
        <v/>
      </c>
      <c r="K32" s="22">
        <f>IF($A32="","",IFERROR(IF($C32="Dépense",ROUND($G32+$I32+$J32,2),$G32),0))</f>
        <v/>
      </c>
      <c r="L32" s="22">
        <f>IF($A32="","",IFERROR(IF(OR($C32="Approvisionnement",$C32="Remboursement",$C32="Correction positive"),$K32,0),0))</f>
        <v/>
      </c>
      <c r="M32" s="22">
        <f>IF($A32="","",IFERROR(IF(OR($C32="Dépense",$C32="Correction négative"),$K32,0),0))</f>
        <v/>
      </c>
      <c r="N32" s="22">
        <f>IF($A32="","",IFERROR(N31+$L32-$M32,0))</f>
        <v/>
      </c>
      <c r="O32" s="20" t="n"/>
      <c r="P32" s="20" t="n"/>
      <c r="Q32" s="21" t="n"/>
    </row>
    <row r="33">
      <c r="A33" s="19" t="n"/>
      <c r="B33" s="16" t="n"/>
      <c r="C33" s="20" t="n"/>
      <c r="D33" s="20" t="n"/>
      <c r="E33" s="21" t="n"/>
      <c r="F33" s="21" t="n"/>
      <c r="G33" s="17" t="n"/>
      <c r="H33" s="17" t="n"/>
      <c r="I33" s="22">
        <f>IF($A33="","",IFERROR(IF(AND($C33="Dépense",$H33="Taxable"),ROUND($G33*'Paramètres'!$B$11,2),0),0))</f>
        <v/>
      </c>
      <c r="J33" s="22">
        <f>IF($A33="","",IFERROR(IF(AND($C33="Dépense",$H33="Taxable"),ROUND($G33*'Paramètres'!$B$12,2),0),0))</f>
        <v/>
      </c>
      <c r="K33" s="22">
        <f>IF($A33="","",IFERROR(IF($C33="Dépense",ROUND($G33+$I33+$J33,2),$G33),0))</f>
        <v/>
      </c>
      <c r="L33" s="22">
        <f>IF($A33="","",IFERROR(IF(OR($C33="Approvisionnement",$C33="Remboursement",$C33="Correction positive"),$K33,0),0))</f>
        <v/>
      </c>
      <c r="M33" s="22">
        <f>IF($A33="","",IFERROR(IF(OR($C33="Dépense",$C33="Correction négative"),$K33,0),0))</f>
        <v/>
      </c>
      <c r="N33" s="22">
        <f>IF($A33="","",IFERROR(N32+$L33-$M33,0))</f>
        <v/>
      </c>
      <c r="O33" s="20" t="n"/>
      <c r="P33" s="20" t="n"/>
      <c r="Q33" s="21" t="n"/>
    </row>
    <row r="34">
      <c r="A34" s="19" t="n"/>
      <c r="B34" s="16" t="n"/>
      <c r="C34" s="20" t="n"/>
      <c r="D34" s="20" t="n"/>
      <c r="E34" s="21" t="n"/>
      <c r="F34" s="21" t="n"/>
      <c r="G34" s="17" t="n"/>
      <c r="H34" s="17" t="n"/>
      <c r="I34" s="22">
        <f>IF($A34="","",IFERROR(IF(AND($C34="Dépense",$H34="Taxable"),ROUND($G34*'Paramètres'!$B$11,2),0),0))</f>
        <v/>
      </c>
      <c r="J34" s="22">
        <f>IF($A34="","",IFERROR(IF(AND($C34="Dépense",$H34="Taxable"),ROUND($G34*'Paramètres'!$B$12,2),0),0))</f>
        <v/>
      </c>
      <c r="K34" s="22">
        <f>IF($A34="","",IFERROR(IF($C34="Dépense",ROUND($G34+$I34+$J34,2),$G34),0))</f>
        <v/>
      </c>
      <c r="L34" s="22">
        <f>IF($A34="","",IFERROR(IF(OR($C34="Approvisionnement",$C34="Remboursement",$C34="Correction positive"),$K34,0),0))</f>
        <v/>
      </c>
      <c r="M34" s="22">
        <f>IF($A34="","",IFERROR(IF(OR($C34="Dépense",$C34="Correction négative"),$K34,0),0))</f>
        <v/>
      </c>
      <c r="N34" s="22">
        <f>IF($A34="","",IFERROR(N33+$L34-$M34,0))</f>
        <v/>
      </c>
      <c r="O34" s="20" t="n"/>
      <c r="P34" s="20" t="n"/>
      <c r="Q34" s="21" t="n"/>
    </row>
    <row r="35">
      <c r="A35" s="19" t="n"/>
      <c r="B35" s="16" t="n"/>
      <c r="C35" s="20" t="n"/>
      <c r="D35" s="20" t="n"/>
      <c r="E35" s="21" t="n"/>
      <c r="F35" s="21" t="n"/>
      <c r="G35" s="17" t="n"/>
      <c r="H35" s="17" t="n"/>
      <c r="I35" s="22">
        <f>IF($A35="","",IFERROR(IF(AND($C35="Dépense",$H35="Taxable"),ROUND($G35*'Paramètres'!$B$11,2),0),0))</f>
        <v/>
      </c>
      <c r="J35" s="22">
        <f>IF($A35="","",IFERROR(IF(AND($C35="Dépense",$H35="Taxable"),ROUND($G35*'Paramètres'!$B$12,2),0),0))</f>
        <v/>
      </c>
      <c r="K35" s="22">
        <f>IF($A35="","",IFERROR(IF($C35="Dépense",ROUND($G35+$I35+$J35,2),$G35),0))</f>
        <v/>
      </c>
      <c r="L35" s="22">
        <f>IF($A35="","",IFERROR(IF(OR($C35="Approvisionnement",$C35="Remboursement",$C35="Correction positive"),$K35,0),0))</f>
        <v/>
      </c>
      <c r="M35" s="22">
        <f>IF($A35="","",IFERROR(IF(OR($C35="Dépense",$C35="Correction négative"),$K35,0),0))</f>
        <v/>
      </c>
      <c r="N35" s="22">
        <f>IF($A35="","",IFERROR(N34+$L35-$M35,0))</f>
        <v/>
      </c>
      <c r="O35" s="20" t="n"/>
      <c r="P35" s="20" t="n"/>
      <c r="Q35" s="21" t="n"/>
    </row>
    <row r="36">
      <c r="A36" s="19" t="n"/>
      <c r="B36" s="16" t="n"/>
      <c r="C36" s="20" t="n"/>
      <c r="D36" s="20" t="n"/>
      <c r="E36" s="21" t="n"/>
      <c r="F36" s="21" t="n"/>
      <c r="G36" s="17" t="n"/>
      <c r="H36" s="17" t="n"/>
      <c r="I36" s="22">
        <f>IF($A36="","",IFERROR(IF(AND($C36="Dépense",$H36="Taxable"),ROUND($G36*'Paramètres'!$B$11,2),0),0))</f>
        <v/>
      </c>
      <c r="J36" s="22">
        <f>IF($A36="","",IFERROR(IF(AND($C36="Dépense",$H36="Taxable"),ROUND($G36*'Paramètres'!$B$12,2),0),0))</f>
        <v/>
      </c>
      <c r="K36" s="22">
        <f>IF($A36="","",IFERROR(IF($C36="Dépense",ROUND($G36+$I36+$J36,2),$G36),0))</f>
        <v/>
      </c>
      <c r="L36" s="22">
        <f>IF($A36="","",IFERROR(IF(OR($C36="Approvisionnement",$C36="Remboursement",$C36="Correction positive"),$K36,0),0))</f>
        <v/>
      </c>
      <c r="M36" s="22">
        <f>IF($A36="","",IFERROR(IF(OR($C36="Dépense",$C36="Correction négative"),$K36,0),0))</f>
        <v/>
      </c>
      <c r="N36" s="22">
        <f>IF($A36="","",IFERROR(N35+$L36-$M36,0))</f>
        <v/>
      </c>
      <c r="O36" s="20" t="n"/>
      <c r="P36" s="20" t="n"/>
      <c r="Q36" s="21" t="n"/>
    </row>
    <row r="37">
      <c r="A37" s="19" t="n"/>
      <c r="B37" s="16" t="n"/>
      <c r="C37" s="20" t="n"/>
      <c r="D37" s="20" t="n"/>
      <c r="E37" s="21" t="n"/>
      <c r="F37" s="21" t="n"/>
      <c r="G37" s="17" t="n"/>
      <c r="H37" s="17" t="n"/>
      <c r="I37" s="22">
        <f>IF($A37="","",IFERROR(IF(AND($C37="Dépense",$H37="Taxable"),ROUND($G37*'Paramètres'!$B$11,2),0),0))</f>
        <v/>
      </c>
      <c r="J37" s="22">
        <f>IF($A37="","",IFERROR(IF(AND($C37="Dépense",$H37="Taxable"),ROUND($G37*'Paramètres'!$B$12,2),0),0))</f>
        <v/>
      </c>
      <c r="K37" s="22">
        <f>IF($A37="","",IFERROR(IF($C37="Dépense",ROUND($G37+$I37+$J37,2),$G37),0))</f>
        <v/>
      </c>
      <c r="L37" s="22">
        <f>IF($A37="","",IFERROR(IF(OR($C37="Approvisionnement",$C37="Remboursement",$C37="Correction positive"),$K37,0),0))</f>
        <v/>
      </c>
      <c r="M37" s="22">
        <f>IF($A37="","",IFERROR(IF(OR($C37="Dépense",$C37="Correction négative"),$K37,0),0))</f>
        <v/>
      </c>
      <c r="N37" s="22">
        <f>IF($A37="","",IFERROR(N36+$L37-$M37,0))</f>
        <v/>
      </c>
      <c r="O37" s="20" t="n"/>
      <c r="P37" s="20" t="n"/>
      <c r="Q37" s="21" t="n"/>
    </row>
    <row r="38">
      <c r="A38" s="19" t="n"/>
      <c r="B38" s="16" t="n"/>
      <c r="C38" s="20" t="n"/>
      <c r="D38" s="20" t="n"/>
      <c r="E38" s="21" t="n"/>
      <c r="F38" s="21" t="n"/>
      <c r="G38" s="17" t="n"/>
      <c r="H38" s="17" t="n"/>
      <c r="I38" s="22">
        <f>IF($A38="","",IFERROR(IF(AND($C38="Dépense",$H38="Taxable"),ROUND($G38*'Paramètres'!$B$11,2),0),0))</f>
        <v/>
      </c>
      <c r="J38" s="22">
        <f>IF($A38="","",IFERROR(IF(AND($C38="Dépense",$H38="Taxable"),ROUND($G38*'Paramètres'!$B$12,2),0),0))</f>
        <v/>
      </c>
      <c r="K38" s="22">
        <f>IF($A38="","",IFERROR(IF($C38="Dépense",ROUND($G38+$I38+$J38,2),$G38),0))</f>
        <v/>
      </c>
      <c r="L38" s="22">
        <f>IF($A38="","",IFERROR(IF(OR($C38="Approvisionnement",$C38="Remboursement",$C38="Correction positive"),$K38,0),0))</f>
        <v/>
      </c>
      <c r="M38" s="22">
        <f>IF($A38="","",IFERROR(IF(OR($C38="Dépense",$C38="Correction négative"),$K38,0),0))</f>
        <v/>
      </c>
      <c r="N38" s="22">
        <f>IF($A38="","",IFERROR(N37+$L38-$M38,0))</f>
        <v/>
      </c>
      <c r="O38" s="20" t="n"/>
      <c r="P38" s="20" t="n"/>
      <c r="Q38" s="21" t="n"/>
    </row>
    <row r="39">
      <c r="A39" s="19" t="n"/>
      <c r="B39" s="16" t="n"/>
      <c r="C39" s="20" t="n"/>
      <c r="D39" s="20" t="n"/>
      <c r="E39" s="21" t="n"/>
      <c r="F39" s="21" t="n"/>
      <c r="G39" s="17" t="n"/>
      <c r="H39" s="17" t="n"/>
      <c r="I39" s="22">
        <f>IF($A39="","",IFERROR(IF(AND($C39="Dépense",$H39="Taxable"),ROUND($G39*'Paramètres'!$B$11,2),0),0))</f>
        <v/>
      </c>
      <c r="J39" s="22">
        <f>IF($A39="","",IFERROR(IF(AND($C39="Dépense",$H39="Taxable"),ROUND($G39*'Paramètres'!$B$12,2),0),0))</f>
        <v/>
      </c>
      <c r="K39" s="22">
        <f>IF($A39="","",IFERROR(IF($C39="Dépense",ROUND($G39+$I39+$J39,2),$G39),0))</f>
        <v/>
      </c>
      <c r="L39" s="22">
        <f>IF($A39="","",IFERROR(IF(OR($C39="Approvisionnement",$C39="Remboursement",$C39="Correction positive"),$K39,0),0))</f>
        <v/>
      </c>
      <c r="M39" s="22">
        <f>IF($A39="","",IFERROR(IF(OR($C39="Dépense",$C39="Correction négative"),$K39,0),0))</f>
        <v/>
      </c>
      <c r="N39" s="22">
        <f>IF($A39="","",IFERROR(N38+$L39-$M39,0))</f>
        <v/>
      </c>
      <c r="O39" s="20" t="n"/>
      <c r="P39" s="20" t="n"/>
      <c r="Q39" s="21" t="n"/>
    </row>
    <row r="40">
      <c r="A40" s="19" t="n"/>
      <c r="B40" s="16" t="n"/>
      <c r="C40" s="20" t="n"/>
      <c r="D40" s="20" t="n"/>
      <c r="E40" s="21" t="n"/>
      <c r="F40" s="21" t="n"/>
      <c r="G40" s="17" t="n"/>
      <c r="H40" s="17" t="n"/>
      <c r="I40" s="22">
        <f>IF($A40="","",IFERROR(IF(AND($C40="Dépense",$H40="Taxable"),ROUND($G40*'Paramètres'!$B$11,2),0),0))</f>
        <v/>
      </c>
      <c r="J40" s="22">
        <f>IF($A40="","",IFERROR(IF(AND($C40="Dépense",$H40="Taxable"),ROUND($G40*'Paramètres'!$B$12,2),0),0))</f>
        <v/>
      </c>
      <c r="K40" s="22">
        <f>IF($A40="","",IFERROR(IF($C40="Dépense",ROUND($G40+$I40+$J40,2),$G40),0))</f>
        <v/>
      </c>
      <c r="L40" s="22">
        <f>IF($A40="","",IFERROR(IF(OR($C40="Approvisionnement",$C40="Remboursement",$C40="Correction positive"),$K40,0),0))</f>
        <v/>
      </c>
      <c r="M40" s="22">
        <f>IF($A40="","",IFERROR(IF(OR($C40="Dépense",$C40="Correction négative"),$K40,0),0))</f>
        <v/>
      </c>
      <c r="N40" s="22">
        <f>IF($A40="","",IFERROR(N39+$L40-$M40,0))</f>
        <v/>
      </c>
      <c r="O40" s="20" t="n"/>
      <c r="P40" s="20" t="n"/>
      <c r="Q40" s="21" t="n"/>
    </row>
    <row r="41">
      <c r="A41" s="19" t="n"/>
      <c r="B41" s="16" t="n"/>
      <c r="C41" s="20" t="n"/>
      <c r="D41" s="20" t="n"/>
      <c r="E41" s="21" t="n"/>
      <c r="F41" s="21" t="n"/>
      <c r="G41" s="17" t="n"/>
      <c r="H41" s="17" t="n"/>
      <c r="I41" s="22">
        <f>IF($A41="","",IFERROR(IF(AND($C41="Dépense",$H41="Taxable"),ROUND($G41*'Paramètres'!$B$11,2),0),0))</f>
        <v/>
      </c>
      <c r="J41" s="22">
        <f>IF($A41="","",IFERROR(IF(AND($C41="Dépense",$H41="Taxable"),ROUND($G41*'Paramètres'!$B$12,2),0),0))</f>
        <v/>
      </c>
      <c r="K41" s="22">
        <f>IF($A41="","",IFERROR(IF($C41="Dépense",ROUND($G41+$I41+$J41,2),$G41),0))</f>
        <v/>
      </c>
      <c r="L41" s="22">
        <f>IF($A41="","",IFERROR(IF(OR($C41="Approvisionnement",$C41="Remboursement",$C41="Correction positive"),$K41,0),0))</f>
        <v/>
      </c>
      <c r="M41" s="22">
        <f>IF($A41="","",IFERROR(IF(OR($C41="Dépense",$C41="Correction négative"),$K41,0),0))</f>
        <v/>
      </c>
      <c r="N41" s="22">
        <f>IF($A41="","",IFERROR(N40+$L41-$M41,0))</f>
        <v/>
      </c>
      <c r="O41" s="20" t="n"/>
      <c r="P41" s="20" t="n"/>
      <c r="Q41" s="21" t="n"/>
    </row>
    <row r="42">
      <c r="A42" s="19" t="n"/>
      <c r="B42" s="16" t="n"/>
      <c r="C42" s="20" t="n"/>
      <c r="D42" s="20" t="n"/>
      <c r="E42" s="21" t="n"/>
      <c r="F42" s="21" t="n"/>
      <c r="G42" s="17" t="n"/>
      <c r="H42" s="17" t="n"/>
      <c r="I42" s="22">
        <f>IF($A42="","",IFERROR(IF(AND($C42="Dépense",$H42="Taxable"),ROUND($G42*'Paramètres'!$B$11,2),0),0))</f>
        <v/>
      </c>
      <c r="J42" s="22">
        <f>IF($A42="","",IFERROR(IF(AND($C42="Dépense",$H42="Taxable"),ROUND($G42*'Paramètres'!$B$12,2),0),0))</f>
        <v/>
      </c>
      <c r="K42" s="22">
        <f>IF($A42="","",IFERROR(IF($C42="Dépense",ROUND($G42+$I42+$J42,2),$G42),0))</f>
        <v/>
      </c>
      <c r="L42" s="22">
        <f>IF($A42="","",IFERROR(IF(OR($C42="Approvisionnement",$C42="Remboursement",$C42="Correction positive"),$K42,0),0))</f>
        <v/>
      </c>
      <c r="M42" s="22">
        <f>IF($A42="","",IFERROR(IF(OR($C42="Dépense",$C42="Correction négative"),$K42,0),0))</f>
        <v/>
      </c>
      <c r="N42" s="22">
        <f>IF($A42="","",IFERROR(N41+$L42-$M42,0))</f>
        <v/>
      </c>
      <c r="O42" s="20" t="n"/>
      <c r="P42" s="20" t="n"/>
      <c r="Q42" s="21" t="n"/>
    </row>
    <row r="43">
      <c r="A43" s="19" t="n"/>
      <c r="B43" s="16" t="n"/>
      <c r="C43" s="20" t="n"/>
      <c r="D43" s="20" t="n"/>
      <c r="E43" s="21" t="n"/>
      <c r="F43" s="21" t="n"/>
      <c r="G43" s="17" t="n"/>
      <c r="H43" s="17" t="n"/>
      <c r="I43" s="22">
        <f>IF($A43="","",IFERROR(IF(AND($C43="Dépense",$H43="Taxable"),ROUND($G43*'Paramètres'!$B$11,2),0),0))</f>
        <v/>
      </c>
      <c r="J43" s="22">
        <f>IF($A43="","",IFERROR(IF(AND($C43="Dépense",$H43="Taxable"),ROUND($G43*'Paramètres'!$B$12,2),0),0))</f>
        <v/>
      </c>
      <c r="K43" s="22">
        <f>IF($A43="","",IFERROR(IF($C43="Dépense",ROUND($G43+$I43+$J43,2),$G43),0))</f>
        <v/>
      </c>
      <c r="L43" s="22">
        <f>IF($A43="","",IFERROR(IF(OR($C43="Approvisionnement",$C43="Remboursement",$C43="Correction positive"),$K43,0),0))</f>
        <v/>
      </c>
      <c r="M43" s="22">
        <f>IF($A43="","",IFERROR(IF(OR($C43="Dépense",$C43="Correction négative"),$K43,0),0))</f>
        <v/>
      </c>
      <c r="N43" s="22">
        <f>IF($A43="","",IFERROR(N42+$L43-$M43,0))</f>
        <v/>
      </c>
      <c r="O43" s="20" t="n"/>
      <c r="P43" s="20" t="n"/>
      <c r="Q43" s="21" t="n"/>
    </row>
    <row r="44">
      <c r="A44" s="19" t="n"/>
      <c r="B44" s="16" t="n"/>
      <c r="C44" s="20" t="n"/>
      <c r="D44" s="20" t="n"/>
      <c r="E44" s="21" t="n"/>
      <c r="F44" s="21" t="n"/>
      <c r="G44" s="17" t="n"/>
      <c r="H44" s="17" t="n"/>
      <c r="I44" s="22">
        <f>IF($A44="","",IFERROR(IF(AND($C44="Dépense",$H44="Taxable"),ROUND($G44*'Paramètres'!$B$11,2),0),0))</f>
        <v/>
      </c>
      <c r="J44" s="22">
        <f>IF($A44="","",IFERROR(IF(AND($C44="Dépense",$H44="Taxable"),ROUND($G44*'Paramètres'!$B$12,2),0),0))</f>
        <v/>
      </c>
      <c r="K44" s="22">
        <f>IF($A44="","",IFERROR(IF($C44="Dépense",ROUND($G44+$I44+$J44,2),$G44),0))</f>
        <v/>
      </c>
      <c r="L44" s="22">
        <f>IF($A44="","",IFERROR(IF(OR($C44="Approvisionnement",$C44="Remboursement",$C44="Correction positive"),$K44,0),0))</f>
        <v/>
      </c>
      <c r="M44" s="22">
        <f>IF($A44="","",IFERROR(IF(OR($C44="Dépense",$C44="Correction négative"),$K44,0),0))</f>
        <v/>
      </c>
      <c r="N44" s="22">
        <f>IF($A44="","",IFERROR(N43+$L44-$M44,0))</f>
        <v/>
      </c>
      <c r="O44" s="20" t="n"/>
      <c r="P44" s="20" t="n"/>
      <c r="Q44" s="21" t="n"/>
    </row>
    <row r="45">
      <c r="A45" s="19" t="n"/>
      <c r="B45" s="16" t="n"/>
      <c r="C45" s="20" t="n"/>
      <c r="D45" s="20" t="n"/>
      <c r="E45" s="21" t="n"/>
      <c r="F45" s="21" t="n"/>
      <c r="G45" s="17" t="n"/>
      <c r="H45" s="17" t="n"/>
      <c r="I45" s="22">
        <f>IF($A45="","",IFERROR(IF(AND($C45="Dépense",$H45="Taxable"),ROUND($G45*'Paramètres'!$B$11,2),0),0))</f>
        <v/>
      </c>
      <c r="J45" s="22">
        <f>IF($A45="","",IFERROR(IF(AND($C45="Dépense",$H45="Taxable"),ROUND($G45*'Paramètres'!$B$12,2),0),0))</f>
        <v/>
      </c>
      <c r="K45" s="22">
        <f>IF($A45="","",IFERROR(IF($C45="Dépense",ROUND($G45+$I45+$J45,2),$G45),0))</f>
        <v/>
      </c>
      <c r="L45" s="22">
        <f>IF($A45="","",IFERROR(IF(OR($C45="Approvisionnement",$C45="Remboursement",$C45="Correction positive"),$K45,0),0))</f>
        <v/>
      </c>
      <c r="M45" s="22">
        <f>IF($A45="","",IFERROR(IF(OR($C45="Dépense",$C45="Correction négative"),$K45,0),0))</f>
        <v/>
      </c>
      <c r="N45" s="22">
        <f>IF($A45="","",IFERROR(N44+$L45-$M45,0))</f>
        <v/>
      </c>
      <c r="O45" s="20" t="n"/>
      <c r="P45" s="20" t="n"/>
      <c r="Q45" s="21" t="n"/>
    </row>
    <row r="46">
      <c r="A46" s="19" t="n"/>
      <c r="B46" s="16" t="n"/>
      <c r="C46" s="20" t="n"/>
      <c r="D46" s="20" t="n"/>
      <c r="E46" s="21" t="n"/>
      <c r="F46" s="21" t="n"/>
      <c r="G46" s="17" t="n"/>
      <c r="H46" s="17" t="n"/>
      <c r="I46" s="22">
        <f>IF($A46="","",IFERROR(IF(AND($C46="Dépense",$H46="Taxable"),ROUND($G46*'Paramètres'!$B$11,2),0),0))</f>
        <v/>
      </c>
      <c r="J46" s="22">
        <f>IF($A46="","",IFERROR(IF(AND($C46="Dépense",$H46="Taxable"),ROUND($G46*'Paramètres'!$B$12,2),0),0))</f>
        <v/>
      </c>
      <c r="K46" s="22">
        <f>IF($A46="","",IFERROR(IF($C46="Dépense",ROUND($G46+$I46+$J46,2),$G46),0))</f>
        <v/>
      </c>
      <c r="L46" s="22">
        <f>IF($A46="","",IFERROR(IF(OR($C46="Approvisionnement",$C46="Remboursement",$C46="Correction positive"),$K46,0),0))</f>
        <v/>
      </c>
      <c r="M46" s="22">
        <f>IF($A46="","",IFERROR(IF(OR($C46="Dépense",$C46="Correction négative"),$K46,0),0))</f>
        <v/>
      </c>
      <c r="N46" s="22">
        <f>IF($A46="","",IFERROR(N45+$L46-$M46,0))</f>
        <v/>
      </c>
      <c r="O46" s="20" t="n"/>
      <c r="P46" s="20" t="n"/>
      <c r="Q46" s="21" t="n"/>
    </row>
    <row r="47">
      <c r="A47" s="19" t="n"/>
      <c r="B47" s="16" t="n"/>
      <c r="C47" s="20" t="n"/>
      <c r="D47" s="20" t="n"/>
      <c r="E47" s="21" t="n"/>
      <c r="F47" s="21" t="n"/>
      <c r="G47" s="17" t="n"/>
      <c r="H47" s="17" t="n"/>
      <c r="I47" s="22">
        <f>IF($A47="","",IFERROR(IF(AND($C47="Dépense",$H47="Taxable"),ROUND($G47*'Paramètres'!$B$11,2),0),0))</f>
        <v/>
      </c>
      <c r="J47" s="22">
        <f>IF($A47="","",IFERROR(IF(AND($C47="Dépense",$H47="Taxable"),ROUND($G47*'Paramètres'!$B$12,2),0),0))</f>
        <v/>
      </c>
      <c r="K47" s="22">
        <f>IF($A47="","",IFERROR(IF($C47="Dépense",ROUND($G47+$I47+$J47,2),$G47),0))</f>
        <v/>
      </c>
      <c r="L47" s="22">
        <f>IF($A47="","",IFERROR(IF(OR($C47="Approvisionnement",$C47="Remboursement",$C47="Correction positive"),$K47,0),0))</f>
        <v/>
      </c>
      <c r="M47" s="22">
        <f>IF($A47="","",IFERROR(IF(OR($C47="Dépense",$C47="Correction négative"),$K47,0),0))</f>
        <v/>
      </c>
      <c r="N47" s="22">
        <f>IF($A47="","",IFERROR(N46+$L47-$M47,0))</f>
        <v/>
      </c>
      <c r="O47" s="20" t="n"/>
      <c r="P47" s="20" t="n"/>
      <c r="Q47" s="21" t="n"/>
    </row>
    <row r="48">
      <c r="A48" s="19" t="n"/>
      <c r="B48" s="16" t="n"/>
      <c r="C48" s="20" t="n"/>
      <c r="D48" s="20" t="n"/>
      <c r="E48" s="21" t="n"/>
      <c r="F48" s="21" t="n"/>
      <c r="G48" s="17" t="n"/>
      <c r="H48" s="17" t="n"/>
      <c r="I48" s="22">
        <f>IF($A48="","",IFERROR(IF(AND($C48="Dépense",$H48="Taxable"),ROUND($G48*'Paramètres'!$B$11,2),0),0))</f>
        <v/>
      </c>
      <c r="J48" s="22">
        <f>IF($A48="","",IFERROR(IF(AND($C48="Dépense",$H48="Taxable"),ROUND($G48*'Paramètres'!$B$12,2),0),0))</f>
        <v/>
      </c>
      <c r="K48" s="22">
        <f>IF($A48="","",IFERROR(IF($C48="Dépense",ROUND($G48+$I48+$J48,2),$G48),0))</f>
        <v/>
      </c>
      <c r="L48" s="22">
        <f>IF($A48="","",IFERROR(IF(OR($C48="Approvisionnement",$C48="Remboursement",$C48="Correction positive"),$K48,0),0))</f>
        <v/>
      </c>
      <c r="M48" s="22">
        <f>IF($A48="","",IFERROR(IF(OR($C48="Dépense",$C48="Correction négative"),$K48,0),0))</f>
        <v/>
      </c>
      <c r="N48" s="22">
        <f>IF($A48="","",IFERROR(N47+$L48-$M48,0))</f>
        <v/>
      </c>
      <c r="O48" s="20" t="n"/>
      <c r="P48" s="20" t="n"/>
      <c r="Q48" s="21" t="n"/>
    </row>
    <row r="49">
      <c r="A49" s="19" t="n"/>
      <c r="B49" s="16" t="n"/>
      <c r="C49" s="20" t="n"/>
      <c r="D49" s="20" t="n"/>
      <c r="E49" s="21" t="n"/>
      <c r="F49" s="21" t="n"/>
      <c r="G49" s="17" t="n"/>
      <c r="H49" s="17" t="n"/>
      <c r="I49" s="22">
        <f>IF($A49="","",IFERROR(IF(AND($C49="Dépense",$H49="Taxable"),ROUND($G49*'Paramètres'!$B$11,2),0),0))</f>
        <v/>
      </c>
      <c r="J49" s="22">
        <f>IF($A49="","",IFERROR(IF(AND($C49="Dépense",$H49="Taxable"),ROUND($G49*'Paramètres'!$B$12,2),0),0))</f>
        <v/>
      </c>
      <c r="K49" s="22">
        <f>IF($A49="","",IFERROR(IF($C49="Dépense",ROUND($G49+$I49+$J49,2),$G49),0))</f>
        <v/>
      </c>
      <c r="L49" s="22">
        <f>IF($A49="","",IFERROR(IF(OR($C49="Approvisionnement",$C49="Remboursement",$C49="Correction positive"),$K49,0),0))</f>
        <v/>
      </c>
      <c r="M49" s="22">
        <f>IF($A49="","",IFERROR(IF(OR($C49="Dépense",$C49="Correction négative"),$K49,0),0))</f>
        <v/>
      </c>
      <c r="N49" s="22">
        <f>IF($A49="","",IFERROR(N48+$L49-$M49,0))</f>
        <v/>
      </c>
      <c r="O49" s="20" t="n"/>
      <c r="P49" s="20" t="n"/>
      <c r="Q49" s="21" t="n"/>
    </row>
    <row r="50">
      <c r="A50" s="19" t="n"/>
      <c r="B50" s="16" t="n"/>
      <c r="C50" s="20" t="n"/>
      <c r="D50" s="20" t="n"/>
      <c r="E50" s="21" t="n"/>
      <c r="F50" s="21" t="n"/>
      <c r="G50" s="17" t="n"/>
      <c r="H50" s="17" t="n"/>
      <c r="I50" s="22">
        <f>IF($A50="","",IFERROR(IF(AND($C50="Dépense",$H50="Taxable"),ROUND($G50*'Paramètres'!$B$11,2),0),0))</f>
        <v/>
      </c>
      <c r="J50" s="22">
        <f>IF($A50="","",IFERROR(IF(AND($C50="Dépense",$H50="Taxable"),ROUND($G50*'Paramètres'!$B$12,2),0),0))</f>
        <v/>
      </c>
      <c r="K50" s="22">
        <f>IF($A50="","",IFERROR(IF($C50="Dépense",ROUND($G50+$I50+$J50,2),$G50),0))</f>
        <v/>
      </c>
      <c r="L50" s="22">
        <f>IF($A50="","",IFERROR(IF(OR($C50="Approvisionnement",$C50="Remboursement",$C50="Correction positive"),$K50,0),0))</f>
        <v/>
      </c>
      <c r="M50" s="22">
        <f>IF($A50="","",IFERROR(IF(OR($C50="Dépense",$C50="Correction négative"),$K50,0),0))</f>
        <v/>
      </c>
      <c r="N50" s="22">
        <f>IF($A50="","",IFERROR(N49+$L50-$M50,0))</f>
        <v/>
      </c>
      <c r="O50" s="20" t="n"/>
      <c r="P50" s="20" t="n"/>
      <c r="Q50" s="21" t="n"/>
    </row>
    <row r="51">
      <c r="A51" s="19" t="n"/>
      <c r="B51" s="16" t="n"/>
      <c r="C51" s="20" t="n"/>
      <c r="D51" s="20" t="n"/>
      <c r="E51" s="21" t="n"/>
      <c r="F51" s="21" t="n"/>
      <c r="G51" s="17" t="n"/>
      <c r="H51" s="17" t="n"/>
      <c r="I51" s="22">
        <f>IF($A51="","",IFERROR(IF(AND($C51="Dépense",$H51="Taxable"),ROUND($G51*'Paramètres'!$B$11,2),0),0))</f>
        <v/>
      </c>
      <c r="J51" s="22">
        <f>IF($A51="","",IFERROR(IF(AND($C51="Dépense",$H51="Taxable"),ROUND($G51*'Paramètres'!$B$12,2),0),0))</f>
        <v/>
      </c>
      <c r="K51" s="22">
        <f>IF($A51="","",IFERROR(IF($C51="Dépense",ROUND($G51+$I51+$J51,2),$G51),0))</f>
        <v/>
      </c>
      <c r="L51" s="22">
        <f>IF($A51="","",IFERROR(IF(OR($C51="Approvisionnement",$C51="Remboursement",$C51="Correction positive"),$K51,0),0))</f>
        <v/>
      </c>
      <c r="M51" s="22">
        <f>IF($A51="","",IFERROR(IF(OR($C51="Dépense",$C51="Correction négative"),$K51,0),0))</f>
        <v/>
      </c>
      <c r="N51" s="22">
        <f>IF($A51="","",IFERROR(N50+$L51-$M51,0))</f>
        <v/>
      </c>
      <c r="O51" s="20" t="n"/>
      <c r="P51" s="20" t="n"/>
      <c r="Q51" s="21" t="n"/>
    </row>
    <row r="52">
      <c r="A52" s="19" t="n"/>
      <c r="B52" s="16" t="n"/>
      <c r="C52" s="20" t="n"/>
      <c r="D52" s="20" t="n"/>
      <c r="E52" s="21" t="n"/>
      <c r="F52" s="21" t="n"/>
      <c r="G52" s="17" t="n"/>
      <c r="H52" s="17" t="n"/>
      <c r="I52" s="22">
        <f>IF($A52="","",IFERROR(IF(AND($C52="Dépense",$H52="Taxable"),ROUND($G52*'Paramètres'!$B$11,2),0),0))</f>
        <v/>
      </c>
      <c r="J52" s="22">
        <f>IF($A52="","",IFERROR(IF(AND($C52="Dépense",$H52="Taxable"),ROUND($G52*'Paramètres'!$B$12,2),0),0))</f>
        <v/>
      </c>
      <c r="K52" s="22">
        <f>IF($A52="","",IFERROR(IF($C52="Dépense",ROUND($G52+$I52+$J52,2),$G52),0))</f>
        <v/>
      </c>
      <c r="L52" s="22">
        <f>IF($A52="","",IFERROR(IF(OR($C52="Approvisionnement",$C52="Remboursement",$C52="Correction positive"),$K52,0),0))</f>
        <v/>
      </c>
      <c r="M52" s="22">
        <f>IF($A52="","",IFERROR(IF(OR($C52="Dépense",$C52="Correction négative"),$K52,0),0))</f>
        <v/>
      </c>
      <c r="N52" s="22">
        <f>IF($A52="","",IFERROR(N51+$L52-$M52,0))</f>
        <v/>
      </c>
      <c r="O52" s="20" t="n"/>
      <c r="P52" s="20" t="n"/>
      <c r="Q52" s="21" t="n"/>
    </row>
    <row r="53">
      <c r="A53" s="19" t="n"/>
      <c r="B53" s="16" t="n"/>
      <c r="C53" s="20" t="n"/>
      <c r="D53" s="20" t="n"/>
      <c r="E53" s="21" t="n"/>
      <c r="F53" s="21" t="n"/>
      <c r="G53" s="17" t="n"/>
      <c r="H53" s="17" t="n"/>
      <c r="I53" s="22">
        <f>IF($A53="","",IFERROR(IF(AND($C53="Dépense",$H53="Taxable"),ROUND($G53*'Paramètres'!$B$11,2),0),0))</f>
        <v/>
      </c>
      <c r="J53" s="22">
        <f>IF($A53="","",IFERROR(IF(AND($C53="Dépense",$H53="Taxable"),ROUND($G53*'Paramètres'!$B$12,2),0),0))</f>
        <v/>
      </c>
      <c r="K53" s="22">
        <f>IF($A53="","",IFERROR(IF($C53="Dépense",ROUND($G53+$I53+$J53,2),$G53),0))</f>
        <v/>
      </c>
      <c r="L53" s="22">
        <f>IF($A53="","",IFERROR(IF(OR($C53="Approvisionnement",$C53="Remboursement",$C53="Correction positive"),$K53,0),0))</f>
        <v/>
      </c>
      <c r="M53" s="22">
        <f>IF($A53="","",IFERROR(IF(OR($C53="Dépense",$C53="Correction négative"),$K53,0),0))</f>
        <v/>
      </c>
      <c r="N53" s="22">
        <f>IF($A53="","",IFERROR(N52+$L53-$M53,0))</f>
        <v/>
      </c>
      <c r="O53" s="20" t="n"/>
      <c r="P53" s="20" t="n"/>
      <c r="Q53" s="21" t="n"/>
    </row>
    <row r="54">
      <c r="A54" s="19" t="n"/>
      <c r="B54" s="16" t="n"/>
      <c r="C54" s="20" t="n"/>
      <c r="D54" s="20" t="n"/>
      <c r="E54" s="21" t="n"/>
      <c r="F54" s="21" t="n"/>
      <c r="G54" s="17" t="n"/>
      <c r="H54" s="17" t="n"/>
      <c r="I54" s="22">
        <f>IF($A54="","",IFERROR(IF(AND($C54="Dépense",$H54="Taxable"),ROUND($G54*'Paramètres'!$B$11,2),0),0))</f>
        <v/>
      </c>
      <c r="J54" s="22">
        <f>IF($A54="","",IFERROR(IF(AND($C54="Dépense",$H54="Taxable"),ROUND($G54*'Paramètres'!$B$12,2),0),0))</f>
        <v/>
      </c>
      <c r="K54" s="22">
        <f>IF($A54="","",IFERROR(IF($C54="Dépense",ROUND($G54+$I54+$J54,2),$G54),0))</f>
        <v/>
      </c>
      <c r="L54" s="22">
        <f>IF($A54="","",IFERROR(IF(OR($C54="Approvisionnement",$C54="Remboursement",$C54="Correction positive"),$K54,0),0))</f>
        <v/>
      </c>
      <c r="M54" s="22">
        <f>IF($A54="","",IFERROR(IF(OR($C54="Dépense",$C54="Correction négative"),$K54,0),0))</f>
        <v/>
      </c>
      <c r="N54" s="22">
        <f>IF($A54="","",IFERROR(N53+$L54-$M54,0))</f>
        <v/>
      </c>
      <c r="O54" s="20" t="n"/>
      <c r="P54" s="20" t="n"/>
      <c r="Q54" s="21" t="n"/>
    </row>
    <row r="55">
      <c r="A55" s="19" t="n"/>
      <c r="B55" s="16" t="n"/>
      <c r="C55" s="20" t="n"/>
      <c r="D55" s="20" t="n"/>
      <c r="E55" s="21" t="n"/>
      <c r="F55" s="21" t="n"/>
      <c r="G55" s="17" t="n"/>
      <c r="H55" s="17" t="n"/>
      <c r="I55" s="22">
        <f>IF($A55="","",IFERROR(IF(AND($C55="Dépense",$H55="Taxable"),ROUND($G55*'Paramètres'!$B$11,2),0),0))</f>
        <v/>
      </c>
      <c r="J55" s="22">
        <f>IF($A55="","",IFERROR(IF(AND($C55="Dépense",$H55="Taxable"),ROUND($G55*'Paramètres'!$B$12,2),0),0))</f>
        <v/>
      </c>
      <c r="K55" s="22">
        <f>IF($A55="","",IFERROR(IF($C55="Dépense",ROUND($G55+$I55+$J55,2),$G55),0))</f>
        <v/>
      </c>
      <c r="L55" s="22">
        <f>IF($A55="","",IFERROR(IF(OR($C55="Approvisionnement",$C55="Remboursement",$C55="Correction positive"),$K55,0),0))</f>
        <v/>
      </c>
      <c r="M55" s="22">
        <f>IF($A55="","",IFERROR(IF(OR($C55="Dépense",$C55="Correction négative"),$K55,0),0))</f>
        <v/>
      </c>
      <c r="N55" s="22">
        <f>IF($A55="","",IFERROR(N54+$L55-$M55,0))</f>
        <v/>
      </c>
      <c r="O55" s="20" t="n"/>
      <c r="P55" s="20" t="n"/>
      <c r="Q55" s="21" t="n"/>
    </row>
    <row r="56">
      <c r="A56" s="19" t="n"/>
      <c r="B56" s="16" t="n"/>
      <c r="C56" s="20" t="n"/>
      <c r="D56" s="20" t="n"/>
      <c r="E56" s="21" t="n"/>
      <c r="F56" s="21" t="n"/>
      <c r="G56" s="17" t="n"/>
      <c r="H56" s="17" t="n"/>
      <c r="I56" s="22">
        <f>IF($A56="","",IFERROR(IF(AND($C56="Dépense",$H56="Taxable"),ROUND($G56*'Paramètres'!$B$11,2),0),0))</f>
        <v/>
      </c>
      <c r="J56" s="22">
        <f>IF($A56="","",IFERROR(IF(AND($C56="Dépense",$H56="Taxable"),ROUND($G56*'Paramètres'!$B$12,2),0),0))</f>
        <v/>
      </c>
      <c r="K56" s="22">
        <f>IF($A56="","",IFERROR(IF($C56="Dépense",ROUND($G56+$I56+$J56,2),$G56),0))</f>
        <v/>
      </c>
      <c r="L56" s="22">
        <f>IF($A56="","",IFERROR(IF(OR($C56="Approvisionnement",$C56="Remboursement",$C56="Correction positive"),$K56,0),0))</f>
        <v/>
      </c>
      <c r="M56" s="22">
        <f>IF($A56="","",IFERROR(IF(OR($C56="Dépense",$C56="Correction négative"),$K56,0),0))</f>
        <v/>
      </c>
      <c r="N56" s="22">
        <f>IF($A56="","",IFERROR(N55+$L56-$M56,0))</f>
        <v/>
      </c>
      <c r="O56" s="20" t="n"/>
      <c r="P56" s="20" t="n"/>
      <c r="Q56" s="21" t="n"/>
    </row>
    <row r="57">
      <c r="A57" s="19" t="n"/>
      <c r="B57" s="16" t="n"/>
      <c r="C57" s="20" t="n"/>
      <c r="D57" s="20" t="n"/>
      <c r="E57" s="21" t="n"/>
      <c r="F57" s="21" t="n"/>
      <c r="G57" s="17" t="n"/>
      <c r="H57" s="17" t="n"/>
      <c r="I57" s="22">
        <f>IF($A57="","",IFERROR(IF(AND($C57="Dépense",$H57="Taxable"),ROUND($G57*'Paramètres'!$B$11,2),0),0))</f>
        <v/>
      </c>
      <c r="J57" s="22">
        <f>IF($A57="","",IFERROR(IF(AND($C57="Dépense",$H57="Taxable"),ROUND($G57*'Paramètres'!$B$12,2),0),0))</f>
        <v/>
      </c>
      <c r="K57" s="22">
        <f>IF($A57="","",IFERROR(IF($C57="Dépense",ROUND($G57+$I57+$J57,2),$G57),0))</f>
        <v/>
      </c>
      <c r="L57" s="22">
        <f>IF($A57="","",IFERROR(IF(OR($C57="Approvisionnement",$C57="Remboursement",$C57="Correction positive"),$K57,0),0))</f>
        <v/>
      </c>
      <c r="M57" s="22">
        <f>IF($A57="","",IFERROR(IF(OR($C57="Dépense",$C57="Correction négative"),$K57,0),0))</f>
        <v/>
      </c>
      <c r="N57" s="22">
        <f>IF($A57="","",IFERROR(N56+$L57-$M57,0))</f>
        <v/>
      </c>
      <c r="O57" s="20" t="n"/>
      <c r="P57" s="20" t="n"/>
      <c r="Q57" s="21" t="n"/>
    </row>
    <row r="58">
      <c r="A58" s="19" t="n"/>
      <c r="B58" s="16" t="n"/>
      <c r="C58" s="20" t="n"/>
      <c r="D58" s="20" t="n"/>
      <c r="E58" s="21" t="n"/>
      <c r="F58" s="21" t="n"/>
      <c r="G58" s="17" t="n"/>
      <c r="H58" s="17" t="n"/>
      <c r="I58" s="22">
        <f>IF($A58="","",IFERROR(IF(AND($C58="Dépense",$H58="Taxable"),ROUND($G58*'Paramètres'!$B$11,2),0),0))</f>
        <v/>
      </c>
      <c r="J58" s="22">
        <f>IF($A58="","",IFERROR(IF(AND($C58="Dépense",$H58="Taxable"),ROUND($G58*'Paramètres'!$B$12,2),0),0))</f>
        <v/>
      </c>
      <c r="K58" s="22">
        <f>IF($A58="","",IFERROR(IF($C58="Dépense",ROUND($G58+$I58+$J58,2),$G58),0))</f>
        <v/>
      </c>
      <c r="L58" s="22">
        <f>IF($A58="","",IFERROR(IF(OR($C58="Approvisionnement",$C58="Remboursement",$C58="Correction positive"),$K58,0),0))</f>
        <v/>
      </c>
      <c r="M58" s="22">
        <f>IF($A58="","",IFERROR(IF(OR($C58="Dépense",$C58="Correction négative"),$K58,0),0))</f>
        <v/>
      </c>
      <c r="N58" s="22">
        <f>IF($A58="","",IFERROR(N57+$L58-$M58,0))</f>
        <v/>
      </c>
      <c r="O58" s="20" t="n"/>
      <c r="P58" s="20" t="n"/>
      <c r="Q58" s="21" t="n"/>
    </row>
    <row r="59">
      <c r="A59" s="19" t="n"/>
      <c r="B59" s="16" t="n"/>
      <c r="C59" s="20" t="n"/>
      <c r="D59" s="20" t="n"/>
      <c r="E59" s="21" t="n"/>
      <c r="F59" s="21" t="n"/>
      <c r="G59" s="17" t="n"/>
      <c r="H59" s="17" t="n"/>
      <c r="I59" s="22">
        <f>IF($A59="","",IFERROR(IF(AND($C59="Dépense",$H59="Taxable"),ROUND($G59*'Paramètres'!$B$11,2),0),0))</f>
        <v/>
      </c>
      <c r="J59" s="22">
        <f>IF($A59="","",IFERROR(IF(AND($C59="Dépense",$H59="Taxable"),ROUND($G59*'Paramètres'!$B$12,2),0),0))</f>
        <v/>
      </c>
      <c r="K59" s="22">
        <f>IF($A59="","",IFERROR(IF($C59="Dépense",ROUND($G59+$I59+$J59,2),$G59),0))</f>
        <v/>
      </c>
      <c r="L59" s="22">
        <f>IF($A59="","",IFERROR(IF(OR($C59="Approvisionnement",$C59="Remboursement",$C59="Correction positive"),$K59,0),0))</f>
        <v/>
      </c>
      <c r="M59" s="22">
        <f>IF($A59="","",IFERROR(IF(OR($C59="Dépense",$C59="Correction négative"),$K59,0),0))</f>
        <v/>
      </c>
      <c r="N59" s="22">
        <f>IF($A59="","",IFERROR(N58+$L59-$M59,0))</f>
        <v/>
      </c>
      <c r="O59" s="20" t="n"/>
      <c r="P59" s="20" t="n"/>
      <c r="Q59" s="21" t="n"/>
    </row>
    <row r="60">
      <c r="A60" s="19" t="n"/>
      <c r="B60" s="16" t="n"/>
      <c r="C60" s="20" t="n"/>
      <c r="D60" s="20" t="n"/>
      <c r="E60" s="21" t="n"/>
      <c r="F60" s="21" t="n"/>
      <c r="G60" s="17" t="n"/>
      <c r="H60" s="17" t="n"/>
      <c r="I60" s="22">
        <f>IF($A60="","",IFERROR(IF(AND($C60="Dépense",$H60="Taxable"),ROUND($G60*'Paramètres'!$B$11,2),0),0))</f>
        <v/>
      </c>
      <c r="J60" s="22">
        <f>IF($A60="","",IFERROR(IF(AND($C60="Dépense",$H60="Taxable"),ROUND($G60*'Paramètres'!$B$12,2),0),0))</f>
        <v/>
      </c>
      <c r="K60" s="22">
        <f>IF($A60="","",IFERROR(IF($C60="Dépense",ROUND($G60+$I60+$J60,2),$G60),0))</f>
        <v/>
      </c>
      <c r="L60" s="22">
        <f>IF($A60="","",IFERROR(IF(OR($C60="Approvisionnement",$C60="Remboursement",$C60="Correction positive"),$K60,0),0))</f>
        <v/>
      </c>
      <c r="M60" s="22">
        <f>IF($A60="","",IFERROR(IF(OR($C60="Dépense",$C60="Correction négative"),$K60,0),0))</f>
        <v/>
      </c>
      <c r="N60" s="22">
        <f>IF($A60="","",IFERROR(N59+$L60-$M60,0))</f>
        <v/>
      </c>
      <c r="O60" s="20" t="n"/>
      <c r="P60" s="20" t="n"/>
      <c r="Q60" s="21" t="n"/>
    </row>
    <row r="61">
      <c r="A61" s="19" t="n"/>
      <c r="B61" s="16" t="n"/>
      <c r="C61" s="20" t="n"/>
      <c r="D61" s="20" t="n"/>
      <c r="E61" s="21" t="n"/>
      <c r="F61" s="21" t="n"/>
      <c r="G61" s="17" t="n"/>
      <c r="H61" s="17" t="n"/>
      <c r="I61" s="22">
        <f>IF($A61="","",IFERROR(IF(AND($C61="Dépense",$H61="Taxable"),ROUND($G61*'Paramètres'!$B$11,2),0),0))</f>
        <v/>
      </c>
      <c r="J61" s="22">
        <f>IF($A61="","",IFERROR(IF(AND($C61="Dépense",$H61="Taxable"),ROUND($G61*'Paramètres'!$B$12,2),0),0))</f>
        <v/>
      </c>
      <c r="K61" s="22">
        <f>IF($A61="","",IFERROR(IF($C61="Dépense",ROUND($G61+$I61+$J61,2),$G61),0))</f>
        <v/>
      </c>
      <c r="L61" s="22">
        <f>IF($A61="","",IFERROR(IF(OR($C61="Approvisionnement",$C61="Remboursement",$C61="Correction positive"),$K61,0),0))</f>
        <v/>
      </c>
      <c r="M61" s="22">
        <f>IF($A61="","",IFERROR(IF(OR($C61="Dépense",$C61="Correction négative"),$K61,0),0))</f>
        <v/>
      </c>
      <c r="N61" s="22">
        <f>IF($A61="","",IFERROR(N60+$L61-$M61,0))</f>
        <v/>
      </c>
      <c r="O61" s="20" t="n"/>
      <c r="P61" s="20" t="n"/>
      <c r="Q61" s="21" t="n"/>
    </row>
    <row r="62">
      <c r="A62" s="19" t="n"/>
      <c r="B62" s="16" t="n"/>
      <c r="C62" s="20" t="n"/>
      <c r="D62" s="20" t="n"/>
      <c r="E62" s="21" t="n"/>
      <c r="F62" s="21" t="n"/>
      <c r="G62" s="17" t="n"/>
      <c r="H62" s="17" t="n"/>
      <c r="I62" s="22">
        <f>IF($A62="","",IFERROR(IF(AND($C62="Dépense",$H62="Taxable"),ROUND($G62*'Paramètres'!$B$11,2),0),0))</f>
        <v/>
      </c>
      <c r="J62" s="22">
        <f>IF($A62="","",IFERROR(IF(AND($C62="Dépense",$H62="Taxable"),ROUND($G62*'Paramètres'!$B$12,2),0),0))</f>
        <v/>
      </c>
      <c r="K62" s="22">
        <f>IF($A62="","",IFERROR(IF($C62="Dépense",ROUND($G62+$I62+$J62,2),$G62),0))</f>
        <v/>
      </c>
      <c r="L62" s="22">
        <f>IF($A62="","",IFERROR(IF(OR($C62="Approvisionnement",$C62="Remboursement",$C62="Correction positive"),$K62,0),0))</f>
        <v/>
      </c>
      <c r="M62" s="22">
        <f>IF($A62="","",IFERROR(IF(OR($C62="Dépense",$C62="Correction négative"),$K62,0),0))</f>
        <v/>
      </c>
      <c r="N62" s="22">
        <f>IF($A62="","",IFERROR(N61+$L62-$M62,0))</f>
        <v/>
      </c>
      <c r="O62" s="20" t="n"/>
      <c r="P62" s="20" t="n"/>
      <c r="Q62" s="21" t="n"/>
    </row>
    <row r="63">
      <c r="A63" s="19" t="n"/>
      <c r="B63" s="16" t="n"/>
      <c r="C63" s="20" t="n"/>
      <c r="D63" s="20" t="n"/>
      <c r="E63" s="21" t="n"/>
      <c r="F63" s="21" t="n"/>
      <c r="G63" s="17" t="n"/>
      <c r="H63" s="17" t="n"/>
      <c r="I63" s="22">
        <f>IF($A63="","",IFERROR(IF(AND($C63="Dépense",$H63="Taxable"),ROUND($G63*'Paramètres'!$B$11,2),0),0))</f>
        <v/>
      </c>
      <c r="J63" s="22">
        <f>IF($A63="","",IFERROR(IF(AND($C63="Dépense",$H63="Taxable"),ROUND($G63*'Paramètres'!$B$12,2),0),0))</f>
        <v/>
      </c>
      <c r="K63" s="22">
        <f>IF($A63="","",IFERROR(IF($C63="Dépense",ROUND($G63+$I63+$J63,2),$G63),0))</f>
        <v/>
      </c>
      <c r="L63" s="22">
        <f>IF($A63="","",IFERROR(IF(OR($C63="Approvisionnement",$C63="Remboursement",$C63="Correction positive"),$K63,0),0))</f>
        <v/>
      </c>
      <c r="M63" s="22">
        <f>IF($A63="","",IFERROR(IF(OR($C63="Dépense",$C63="Correction négative"),$K63,0),0))</f>
        <v/>
      </c>
      <c r="N63" s="22">
        <f>IF($A63="","",IFERROR(N62+$L63-$M63,0))</f>
        <v/>
      </c>
      <c r="O63" s="20" t="n"/>
      <c r="P63" s="20" t="n"/>
      <c r="Q63" s="21" t="n"/>
    </row>
    <row r="64">
      <c r="A64" s="19" t="n"/>
      <c r="B64" s="16" t="n"/>
      <c r="C64" s="20" t="n"/>
      <c r="D64" s="20" t="n"/>
      <c r="E64" s="21" t="n"/>
      <c r="F64" s="21" t="n"/>
      <c r="G64" s="17" t="n"/>
      <c r="H64" s="17" t="n"/>
      <c r="I64" s="22">
        <f>IF($A64="","",IFERROR(IF(AND($C64="Dépense",$H64="Taxable"),ROUND($G64*'Paramètres'!$B$11,2),0),0))</f>
        <v/>
      </c>
      <c r="J64" s="22">
        <f>IF($A64="","",IFERROR(IF(AND($C64="Dépense",$H64="Taxable"),ROUND($G64*'Paramètres'!$B$12,2),0),0))</f>
        <v/>
      </c>
      <c r="K64" s="22">
        <f>IF($A64="","",IFERROR(IF($C64="Dépense",ROUND($G64+$I64+$J64,2),$G64),0))</f>
        <v/>
      </c>
      <c r="L64" s="22">
        <f>IF($A64="","",IFERROR(IF(OR($C64="Approvisionnement",$C64="Remboursement",$C64="Correction positive"),$K64,0),0))</f>
        <v/>
      </c>
      <c r="M64" s="22">
        <f>IF($A64="","",IFERROR(IF(OR($C64="Dépense",$C64="Correction négative"),$K64,0),0))</f>
        <v/>
      </c>
      <c r="N64" s="22">
        <f>IF($A64="","",IFERROR(N63+$L64-$M64,0))</f>
        <v/>
      </c>
      <c r="O64" s="20" t="n"/>
      <c r="P64" s="20" t="n"/>
      <c r="Q64" s="21" t="n"/>
    </row>
    <row r="65">
      <c r="A65" s="19" t="n"/>
      <c r="B65" s="16" t="n"/>
      <c r="C65" s="20" t="n"/>
      <c r="D65" s="20" t="n"/>
      <c r="E65" s="21" t="n"/>
      <c r="F65" s="21" t="n"/>
      <c r="G65" s="17" t="n"/>
      <c r="H65" s="17" t="n"/>
      <c r="I65" s="22">
        <f>IF($A65="","",IFERROR(IF(AND($C65="Dépense",$H65="Taxable"),ROUND($G65*'Paramètres'!$B$11,2),0),0))</f>
        <v/>
      </c>
      <c r="J65" s="22">
        <f>IF($A65="","",IFERROR(IF(AND($C65="Dépense",$H65="Taxable"),ROUND($G65*'Paramètres'!$B$12,2),0),0))</f>
        <v/>
      </c>
      <c r="K65" s="22">
        <f>IF($A65="","",IFERROR(IF($C65="Dépense",ROUND($G65+$I65+$J65,2),$G65),0))</f>
        <v/>
      </c>
      <c r="L65" s="22">
        <f>IF($A65="","",IFERROR(IF(OR($C65="Approvisionnement",$C65="Remboursement",$C65="Correction positive"),$K65,0),0))</f>
        <v/>
      </c>
      <c r="M65" s="22">
        <f>IF($A65="","",IFERROR(IF(OR($C65="Dépense",$C65="Correction négative"),$K65,0),0))</f>
        <v/>
      </c>
      <c r="N65" s="22">
        <f>IF($A65="","",IFERROR(N64+$L65-$M65,0))</f>
        <v/>
      </c>
      <c r="O65" s="20" t="n"/>
      <c r="P65" s="20" t="n"/>
      <c r="Q65" s="21" t="n"/>
    </row>
    <row r="66">
      <c r="A66" s="19" t="n"/>
      <c r="B66" s="16" t="n"/>
      <c r="C66" s="20" t="n"/>
      <c r="D66" s="20" t="n"/>
      <c r="E66" s="21" t="n"/>
      <c r="F66" s="21" t="n"/>
      <c r="G66" s="17" t="n"/>
      <c r="H66" s="17" t="n"/>
      <c r="I66" s="22">
        <f>IF($A66="","",IFERROR(IF(AND($C66="Dépense",$H66="Taxable"),ROUND($G66*'Paramètres'!$B$11,2),0),0))</f>
        <v/>
      </c>
      <c r="J66" s="22">
        <f>IF($A66="","",IFERROR(IF(AND($C66="Dépense",$H66="Taxable"),ROUND($G66*'Paramètres'!$B$12,2),0),0))</f>
        <v/>
      </c>
      <c r="K66" s="22">
        <f>IF($A66="","",IFERROR(IF($C66="Dépense",ROUND($G66+$I66+$J66,2),$G66),0))</f>
        <v/>
      </c>
      <c r="L66" s="22">
        <f>IF($A66="","",IFERROR(IF(OR($C66="Approvisionnement",$C66="Remboursement",$C66="Correction positive"),$K66,0),0))</f>
        <v/>
      </c>
      <c r="M66" s="22">
        <f>IF($A66="","",IFERROR(IF(OR($C66="Dépense",$C66="Correction négative"),$K66,0),0))</f>
        <v/>
      </c>
      <c r="N66" s="22">
        <f>IF($A66="","",IFERROR(N65+$L66-$M66,0))</f>
        <v/>
      </c>
      <c r="O66" s="20" t="n"/>
      <c r="P66" s="20" t="n"/>
      <c r="Q66" s="21" t="n"/>
    </row>
    <row r="67">
      <c r="A67" s="19" t="n"/>
      <c r="B67" s="16" t="n"/>
      <c r="C67" s="20" t="n"/>
      <c r="D67" s="20" t="n"/>
      <c r="E67" s="21" t="n"/>
      <c r="F67" s="21" t="n"/>
      <c r="G67" s="17" t="n"/>
      <c r="H67" s="17" t="n"/>
      <c r="I67" s="22">
        <f>IF($A67="","",IFERROR(IF(AND($C67="Dépense",$H67="Taxable"),ROUND($G67*'Paramètres'!$B$11,2),0),0))</f>
        <v/>
      </c>
      <c r="J67" s="22">
        <f>IF($A67="","",IFERROR(IF(AND($C67="Dépense",$H67="Taxable"),ROUND($G67*'Paramètres'!$B$12,2),0),0))</f>
        <v/>
      </c>
      <c r="K67" s="22">
        <f>IF($A67="","",IFERROR(IF($C67="Dépense",ROUND($G67+$I67+$J67,2),$G67),0))</f>
        <v/>
      </c>
      <c r="L67" s="22">
        <f>IF($A67="","",IFERROR(IF(OR($C67="Approvisionnement",$C67="Remboursement",$C67="Correction positive"),$K67,0),0))</f>
        <v/>
      </c>
      <c r="M67" s="22">
        <f>IF($A67="","",IFERROR(IF(OR($C67="Dépense",$C67="Correction négative"),$K67,0),0))</f>
        <v/>
      </c>
      <c r="N67" s="22">
        <f>IF($A67="","",IFERROR(N66+$L67-$M67,0))</f>
        <v/>
      </c>
      <c r="O67" s="20" t="n"/>
      <c r="P67" s="20" t="n"/>
      <c r="Q67" s="21" t="n"/>
    </row>
    <row r="68">
      <c r="A68" s="19" t="n"/>
      <c r="B68" s="16" t="n"/>
      <c r="C68" s="20" t="n"/>
      <c r="D68" s="20" t="n"/>
      <c r="E68" s="21" t="n"/>
      <c r="F68" s="21" t="n"/>
      <c r="G68" s="17" t="n"/>
      <c r="H68" s="17" t="n"/>
      <c r="I68" s="22">
        <f>IF($A68="","",IFERROR(IF(AND($C68="Dépense",$H68="Taxable"),ROUND($G68*'Paramètres'!$B$11,2),0),0))</f>
        <v/>
      </c>
      <c r="J68" s="22">
        <f>IF($A68="","",IFERROR(IF(AND($C68="Dépense",$H68="Taxable"),ROUND($G68*'Paramètres'!$B$12,2),0),0))</f>
        <v/>
      </c>
      <c r="K68" s="22">
        <f>IF($A68="","",IFERROR(IF($C68="Dépense",ROUND($G68+$I68+$J68,2),$G68),0))</f>
        <v/>
      </c>
      <c r="L68" s="22">
        <f>IF($A68="","",IFERROR(IF(OR($C68="Approvisionnement",$C68="Remboursement",$C68="Correction positive"),$K68,0),0))</f>
        <v/>
      </c>
      <c r="M68" s="22">
        <f>IF($A68="","",IFERROR(IF(OR($C68="Dépense",$C68="Correction négative"),$K68,0),0))</f>
        <v/>
      </c>
      <c r="N68" s="22">
        <f>IF($A68="","",IFERROR(N67+$L68-$M68,0))</f>
        <v/>
      </c>
      <c r="O68" s="20" t="n"/>
      <c r="P68" s="20" t="n"/>
      <c r="Q68" s="21" t="n"/>
    </row>
    <row r="69">
      <c r="A69" s="19" t="n"/>
      <c r="B69" s="16" t="n"/>
      <c r="C69" s="20" t="n"/>
      <c r="D69" s="20" t="n"/>
      <c r="E69" s="21" t="n"/>
      <c r="F69" s="21" t="n"/>
      <c r="G69" s="17" t="n"/>
      <c r="H69" s="17" t="n"/>
      <c r="I69" s="22">
        <f>IF($A69="","",IFERROR(IF(AND($C69="Dépense",$H69="Taxable"),ROUND($G69*'Paramètres'!$B$11,2),0),0))</f>
        <v/>
      </c>
      <c r="J69" s="22">
        <f>IF($A69="","",IFERROR(IF(AND($C69="Dépense",$H69="Taxable"),ROUND($G69*'Paramètres'!$B$12,2),0),0))</f>
        <v/>
      </c>
      <c r="K69" s="22">
        <f>IF($A69="","",IFERROR(IF($C69="Dépense",ROUND($G69+$I69+$J69,2),$G69),0))</f>
        <v/>
      </c>
      <c r="L69" s="22">
        <f>IF($A69="","",IFERROR(IF(OR($C69="Approvisionnement",$C69="Remboursement",$C69="Correction positive"),$K69,0),0))</f>
        <v/>
      </c>
      <c r="M69" s="22">
        <f>IF($A69="","",IFERROR(IF(OR($C69="Dépense",$C69="Correction négative"),$K69,0),0))</f>
        <v/>
      </c>
      <c r="N69" s="22">
        <f>IF($A69="","",IFERROR(N68+$L69-$M69,0))</f>
        <v/>
      </c>
      <c r="O69" s="20" t="n"/>
      <c r="P69" s="20" t="n"/>
      <c r="Q69" s="21" t="n"/>
    </row>
    <row r="70">
      <c r="A70" s="19" t="n"/>
      <c r="B70" s="16" t="n"/>
      <c r="C70" s="20" t="n"/>
      <c r="D70" s="20" t="n"/>
      <c r="E70" s="21" t="n"/>
      <c r="F70" s="21" t="n"/>
      <c r="G70" s="17" t="n"/>
      <c r="H70" s="17" t="n"/>
      <c r="I70" s="22">
        <f>IF($A70="","",IFERROR(IF(AND($C70="Dépense",$H70="Taxable"),ROUND($G70*'Paramètres'!$B$11,2),0),0))</f>
        <v/>
      </c>
      <c r="J70" s="22">
        <f>IF($A70="","",IFERROR(IF(AND($C70="Dépense",$H70="Taxable"),ROUND($G70*'Paramètres'!$B$12,2),0),0))</f>
        <v/>
      </c>
      <c r="K70" s="22">
        <f>IF($A70="","",IFERROR(IF($C70="Dépense",ROUND($G70+$I70+$J70,2),$G70),0))</f>
        <v/>
      </c>
      <c r="L70" s="22">
        <f>IF($A70="","",IFERROR(IF(OR($C70="Approvisionnement",$C70="Remboursement",$C70="Correction positive"),$K70,0),0))</f>
        <v/>
      </c>
      <c r="M70" s="22">
        <f>IF($A70="","",IFERROR(IF(OR($C70="Dépense",$C70="Correction négative"),$K70,0),0))</f>
        <v/>
      </c>
      <c r="N70" s="22">
        <f>IF($A70="","",IFERROR(N69+$L70-$M70,0))</f>
        <v/>
      </c>
      <c r="O70" s="20" t="n"/>
      <c r="P70" s="20" t="n"/>
      <c r="Q70" s="21" t="n"/>
    </row>
    <row r="71">
      <c r="A71" s="19" t="n"/>
      <c r="B71" s="16" t="n"/>
      <c r="C71" s="20" t="n"/>
      <c r="D71" s="20" t="n"/>
      <c r="E71" s="21" t="n"/>
      <c r="F71" s="21" t="n"/>
      <c r="G71" s="17" t="n"/>
      <c r="H71" s="17" t="n"/>
      <c r="I71" s="22">
        <f>IF($A71="","",IFERROR(IF(AND($C71="Dépense",$H71="Taxable"),ROUND($G71*'Paramètres'!$B$11,2),0),0))</f>
        <v/>
      </c>
      <c r="J71" s="22">
        <f>IF($A71="","",IFERROR(IF(AND($C71="Dépense",$H71="Taxable"),ROUND($G71*'Paramètres'!$B$12,2),0),0))</f>
        <v/>
      </c>
      <c r="K71" s="22">
        <f>IF($A71="","",IFERROR(IF($C71="Dépense",ROUND($G71+$I71+$J71,2),$G71),0))</f>
        <v/>
      </c>
      <c r="L71" s="22">
        <f>IF($A71="","",IFERROR(IF(OR($C71="Approvisionnement",$C71="Remboursement",$C71="Correction positive"),$K71,0),0))</f>
        <v/>
      </c>
      <c r="M71" s="22">
        <f>IF($A71="","",IFERROR(IF(OR($C71="Dépense",$C71="Correction négative"),$K71,0),0))</f>
        <v/>
      </c>
      <c r="N71" s="22">
        <f>IF($A71="","",IFERROR(N70+$L71-$M71,0))</f>
        <v/>
      </c>
      <c r="O71" s="20" t="n"/>
      <c r="P71" s="20" t="n"/>
      <c r="Q71" s="21" t="n"/>
    </row>
    <row r="72">
      <c r="A72" s="19" t="n"/>
      <c r="B72" s="16" t="n"/>
      <c r="C72" s="20" t="n"/>
      <c r="D72" s="20" t="n"/>
      <c r="E72" s="21" t="n"/>
      <c r="F72" s="21" t="n"/>
      <c r="G72" s="17" t="n"/>
      <c r="H72" s="17" t="n"/>
      <c r="I72" s="22">
        <f>IF($A72="","",IFERROR(IF(AND($C72="Dépense",$H72="Taxable"),ROUND($G72*'Paramètres'!$B$11,2),0),0))</f>
        <v/>
      </c>
      <c r="J72" s="22">
        <f>IF($A72="","",IFERROR(IF(AND($C72="Dépense",$H72="Taxable"),ROUND($G72*'Paramètres'!$B$12,2),0),0))</f>
        <v/>
      </c>
      <c r="K72" s="22">
        <f>IF($A72="","",IFERROR(IF($C72="Dépense",ROUND($G72+$I72+$J72,2),$G72),0))</f>
        <v/>
      </c>
      <c r="L72" s="22">
        <f>IF($A72="","",IFERROR(IF(OR($C72="Approvisionnement",$C72="Remboursement",$C72="Correction positive"),$K72,0),0))</f>
        <v/>
      </c>
      <c r="M72" s="22">
        <f>IF($A72="","",IFERROR(IF(OR($C72="Dépense",$C72="Correction négative"),$K72,0),0))</f>
        <v/>
      </c>
      <c r="N72" s="22">
        <f>IF($A72="","",IFERROR(N71+$L72-$M72,0))</f>
        <v/>
      </c>
      <c r="O72" s="20" t="n"/>
      <c r="P72" s="20" t="n"/>
      <c r="Q72" s="21" t="n"/>
    </row>
    <row r="73">
      <c r="A73" s="19" t="n"/>
      <c r="B73" s="16" t="n"/>
      <c r="C73" s="20" t="n"/>
      <c r="D73" s="20" t="n"/>
      <c r="E73" s="21" t="n"/>
      <c r="F73" s="21" t="n"/>
      <c r="G73" s="17" t="n"/>
      <c r="H73" s="17" t="n"/>
      <c r="I73" s="22">
        <f>IF($A73="","",IFERROR(IF(AND($C73="Dépense",$H73="Taxable"),ROUND($G73*'Paramètres'!$B$11,2),0),0))</f>
        <v/>
      </c>
      <c r="J73" s="22">
        <f>IF($A73="","",IFERROR(IF(AND($C73="Dépense",$H73="Taxable"),ROUND($G73*'Paramètres'!$B$12,2),0),0))</f>
        <v/>
      </c>
      <c r="K73" s="22">
        <f>IF($A73="","",IFERROR(IF($C73="Dépense",ROUND($G73+$I73+$J73,2),$G73),0))</f>
        <v/>
      </c>
      <c r="L73" s="22">
        <f>IF($A73="","",IFERROR(IF(OR($C73="Approvisionnement",$C73="Remboursement",$C73="Correction positive"),$K73,0),0))</f>
        <v/>
      </c>
      <c r="M73" s="22">
        <f>IF($A73="","",IFERROR(IF(OR($C73="Dépense",$C73="Correction négative"),$K73,0),0))</f>
        <v/>
      </c>
      <c r="N73" s="22">
        <f>IF($A73="","",IFERROR(N72+$L73-$M73,0))</f>
        <v/>
      </c>
      <c r="O73" s="20" t="n"/>
      <c r="P73" s="20" t="n"/>
      <c r="Q73" s="21" t="n"/>
    </row>
    <row r="74">
      <c r="A74" s="19" t="n"/>
      <c r="B74" s="16" t="n"/>
      <c r="C74" s="20" t="n"/>
      <c r="D74" s="20" t="n"/>
      <c r="E74" s="21" t="n"/>
      <c r="F74" s="21" t="n"/>
      <c r="G74" s="17" t="n"/>
      <c r="H74" s="17" t="n"/>
      <c r="I74" s="22">
        <f>IF($A74="","",IFERROR(IF(AND($C74="Dépense",$H74="Taxable"),ROUND($G74*'Paramètres'!$B$11,2),0),0))</f>
        <v/>
      </c>
      <c r="J74" s="22">
        <f>IF($A74="","",IFERROR(IF(AND($C74="Dépense",$H74="Taxable"),ROUND($G74*'Paramètres'!$B$12,2),0),0))</f>
        <v/>
      </c>
      <c r="K74" s="22">
        <f>IF($A74="","",IFERROR(IF($C74="Dépense",ROUND($G74+$I74+$J74,2),$G74),0))</f>
        <v/>
      </c>
      <c r="L74" s="22">
        <f>IF($A74="","",IFERROR(IF(OR($C74="Approvisionnement",$C74="Remboursement",$C74="Correction positive"),$K74,0),0))</f>
        <v/>
      </c>
      <c r="M74" s="22">
        <f>IF($A74="","",IFERROR(IF(OR($C74="Dépense",$C74="Correction négative"),$K74,0),0))</f>
        <v/>
      </c>
      <c r="N74" s="22">
        <f>IF($A74="","",IFERROR(N73+$L74-$M74,0))</f>
        <v/>
      </c>
      <c r="O74" s="20" t="n"/>
      <c r="P74" s="20" t="n"/>
      <c r="Q74" s="21" t="n"/>
    </row>
    <row r="75">
      <c r="A75" s="19" t="n"/>
      <c r="B75" s="16" t="n"/>
      <c r="C75" s="20" t="n"/>
      <c r="D75" s="20" t="n"/>
      <c r="E75" s="21" t="n"/>
      <c r="F75" s="21" t="n"/>
      <c r="G75" s="17" t="n"/>
      <c r="H75" s="17" t="n"/>
      <c r="I75" s="22">
        <f>IF($A75="","",IFERROR(IF(AND($C75="Dépense",$H75="Taxable"),ROUND($G75*'Paramètres'!$B$11,2),0),0))</f>
        <v/>
      </c>
      <c r="J75" s="22">
        <f>IF($A75="","",IFERROR(IF(AND($C75="Dépense",$H75="Taxable"),ROUND($G75*'Paramètres'!$B$12,2),0),0))</f>
        <v/>
      </c>
      <c r="K75" s="22">
        <f>IF($A75="","",IFERROR(IF($C75="Dépense",ROUND($G75+$I75+$J75,2),$G75),0))</f>
        <v/>
      </c>
      <c r="L75" s="22">
        <f>IF($A75="","",IFERROR(IF(OR($C75="Approvisionnement",$C75="Remboursement",$C75="Correction positive"),$K75,0),0))</f>
        <v/>
      </c>
      <c r="M75" s="22">
        <f>IF($A75="","",IFERROR(IF(OR($C75="Dépense",$C75="Correction négative"),$K75,0),0))</f>
        <v/>
      </c>
      <c r="N75" s="22">
        <f>IF($A75="","",IFERROR(N74+$L75-$M75,0))</f>
        <v/>
      </c>
      <c r="O75" s="20" t="n"/>
      <c r="P75" s="20" t="n"/>
      <c r="Q75" s="21" t="n"/>
    </row>
    <row r="76">
      <c r="A76" s="19" t="n"/>
      <c r="B76" s="16" t="n"/>
      <c r="C76" s="20" t="n"/>
      <c r="D76" s="20" t="n"/>
      <c r="E76" s="21" t="n"/>
      <c r="F76" s="21" t="n"/>
      <c r="G76" s="17" t="n"/>
      <c r="H76" s="17" t="n"/>
      <c r="I76" s="22">
        <f>IF($A76="","",IFERROR(IF(AND($C76="Dépense",$H76="Taxable"),ROUND($G76*'Paramètres'!$B$11,2),0),0))</f>
        <v/>
      </c>
      <c r="J76" s="22">
        <f>IF($A76="","",IFERROR(IF(AND($C76="Dépense",$H76="Taxable"),ROUND($G76*'Paramètres'!$B$12,2),0),0))</f>
        <v/>
      </c>
      <c r="K76" s="22">
        <f>IF($A76="","",IFERROR(IF($C76="Dépense",ROUND($G76+$I76+$J76,2),$G76),0))</f>
        <v/>
      </c>
      <c r="L76" s="22">
        <f>IF($A76="","",IFERROR(IF(OR($C76="Approvisionnement",$C76="Remboursement",$C76="Correction positive"),$K76,0),0))</f>
        <v/>
      </c>
      <c r="M76" s="22">
        <f>IF($A76="","",IFERROR(IF(OR($C76="Dépense",$C76="Correction négative"),$K76,0),0))</f>
        <v/>
      </c>
      <c r="N76" s="22">
        <f>IF($A76="","",IFERROR(N75+$L76-$M76,0))</f>
        <v/>
      </c>
      <c r="O76" s="20" t="n"/>
      <c r="P76" s="20" t="n"/>
      <c r="Q76" s="21" t="n"/>
    </row>
    <row r="77">
      <c r="A77" s="19" t="n"/>
      <c r="B77" s="16" t="n"/>
      <c r="C77" s="20" t="n"/>
      <c r="D77" s="20" t="n"/>
      <c r="E77" s="21" t="n"/>
      <c r="F77" s="21" t="n"/>
      <c r="G77" s="17" t="n"/>
      <c r="H77" s="17" t="n"/>
      <c r="I77" s="22">
        <f>IF($A77="","",IFERROR(IF(AND($C77="Dépense",$H77="Taxable"),ROUND($G77*'Paramètres'!$B$11,2),0),0))</f>
        <v/>
      </c>
      <c r="J77" s="22">
        <f>IF($A77="","",IFERROR(IF(AND($C77="Dépense",$H77="Taxable"),ROUND($G77*'Paramètres'!$B$12,2),0),0))</f>
        <v/>
      </c>
      <c r="K77" s="22">
        <f>IF($A77="","",IFERROR(IF($C77="Dépense",ROUND($G77+$I77+$J77,2),$G77),0))</f>
        <v/>
      </c>
      <c r="L77" s="22">
        <f>IF($A77="","",IFERROR(IF(OR($C77="Approvisionnement",$C77="Remboursement",$C77="Correction positive"),$K77,0),0))</f>
        <v/>
      </c>
      <c r="M77" s="22">
        <f>IF($A77="","",IFERROR(IF(OR($C77="Dépense",$C77="Correction négative"),$K77,0),0))</f>
        <v/>
      </c>
      <c r="N77" s="22">
        <f>IF($A77="","",IFERROR(N76+$L77-$M77,0))</f>
        <v/>
      </c>
      <c r="O77" s="20" t="n"/>
      <c r="P77" s="20" t="n"/>
      <c r="Q77" s="21" t="n"/>
    </row>
    <row r="78">
      <c r="A78" s="19" t="n"/>
      <c r="B78" s="16" t="n"/>
      <c r="C78" s="20" t="n"/>
      <c r="D78" s="20" t="n"/>
      <c r="E78" s="21" t="n"/>
      <c r="F78" s="21" t="n"/>
      <c r="G78" s="17" t="n"/>
      <c r="H78" s="17" t="n"/>
      <c r="I78" s="22">
        <f>IF($A78="","",IFERROR(IF(AND($C78="Dépense",$H78="Taxable"),ROUND($G78*'Paramètres'!$B$11,2),0),0))</f>
        <v/>
      </c>
      <c r="J78" s="22">
        <f>IF($A78="","",IFERROR(IF(AND($C78="Dépense",$H78="Taxable"),ROUND($G78*'Paramètres'!$B$12,2),0),0))</f>
        <v/>
      </c>
      <c r="K78" s="22">
        <f>IF($A78="","",IFERROR(IF($C78="Dépense",ROUND($G78+$I78+$J78,2),$G78),0))</f>
        <v/>
      </c>
      <c r="L78" s="22">
        <f>IF($A78="","",IFERROR(IF(OR($C78="Approvisionnement",$C78="Remboursement",$C78="Correction positive"),$K78,0),0))</f>
        <v/>
      </c>
      <c r="M78" s="22">
        <f>IF($A78="","",IFERROR(IF(OR($C78="Dépense",$C78="Correction négative"),$K78,0),0))</f>
        <v/>
      </c>
      <c r="N78" s="22">
        <f>IF($A78="","",IFERROR(N77+$L78-$M78,0))</f>
        <v/>
      </c>
      <c r="O78" s="20" t="n"/>
      <c r="P78" s="20" t="n"/>
      <c r="Q78" s="21" t="n"/>
    </row>
    <row r="79">
      <c r="A79" s="19" t="n"/>
      <c r="B79" s="16" t="n"/>
      <c r="C79" s="20" t="n"/>
      <c r="D79" s="20" t="n"/>
      <c r="E79" s="21" t="n"/>
      <c r="F79" s="21" t="n"/>
      <c r="G79" s="17" t="n"/>
      <c r="H79" s="17" t="n"/>
      <c r="I79" s="22">
        <f>IF($A79="","",IFERROR(IF(AND($C79="Dépense",$H79="Taxable"),ROUND($G79*'Paramètres'!$B$11,2),0),0))</f>
        <v/>
      </c>
      <c r="J79" s="22">
        <f>IF($A79="","",IFERROR(IF(AND($C79="Dépense",$H79="Taxable"),ROUND($G79*'Paramètres'!$B$12,2),0),0))</f>
        <v/>
      </c>
      <c r="K79" s="22">
        <f>IF($A79="","",IFERROR(IF($C79="Dépense",ROUND($G79+$I79+$J79,2),$G79),0))</f>
        <v/>
      </c>
      <c r="L79" s="22">
        <f>IF($A79="","",IFERROR(IF(OR($C79="Approvisionnement",$C79="Remboursement",$C79="Correction positive"),$K79,0),0))</f>
        <v/>
      </c>
      <c r="M79" s="22">
        <f>IF($A79="","",IFERROR(IF(OR($C79="Dépense",$C79="Correction négative"),$K79,0),0))</f>
        <v/>
      </c>
      <c r="N79" s="22">
        <f>IF($A79="","",IFERROR(N78+$L79-$M79,0))</f>
        <v/>
      </c>
      <c r="O79" s="20" t="n"/>
      <c r="P79" s="20" t="n"/>
      <c r="Q79" s="21" t="n"/>
    </row>
    <row r="80">
      <c r="A80" s="19" t="n"/>
      <c r="B80" s="16" t="n"/>
      <c r="C80" s="20" t="n"/>
      <c r="D80" s="20" t="n"/>
      <c r="E80" s="21" t="n"/>
      <c r="F80" s="21" t="n"/>
      <c r="G80" s="17" t="n"/>
      <c r="H80" s="17" t="n"/>
      <c r="I80" s="22">
        <f>IF($A80="","",IFERROR(IF(AND($C80="Dépense",$H80="Taxable"),ROUND($G80*'Paramètres'!$B$11,2),0),0))</f>
        <v/>
      </c>
      <c r="J80" s="22">
        <f>IF($A80="","",IFERROR(IF(AND($C80="Dépense",$H80="Taxable"),ROUND($G80*'Paramètres'!$B$12,2),0),0))</f>
        <v/>
      </c>
      <c r="K80" s="22">
        <f>IF($A80="","",IFERROR(IF($C80="Dépense",ROUND($G80+$I80+$J80,2),$G80),0))</f>
        <v/>
      </c>
      <c r="L80" s="22">
        <f>IF($A80="","",IFERROR(IF(OR($C80="Approvisionnement",$C80="Remboursement",$C80="Correction positive"),$K80,0),0))</f>
        <v/>
      </c>
      <c r="M80" s="22">
        <f>IF($A80="","",IFERROR(IF(OR($C80="Dépense",$C80="Correction négative"),$K80,0),0))</f>
        <v/>
      </c>
      <c r="N80" s="22">
        <f>IF($A80="","",IFERROR(N79+$L80-$M80,0))</f>
        <v/>
      </c>
      <c r="O80" s="20" t="n"/>
      <c r="P80" s="20" t="n"/>
      <c r="Q80" s="21" t="n"/>
    </row>
    <row r="81">
      <c r="A81" s="19" t="n"/>
      <c r="B81" s="16" t="n"/>
      <c r="C81" s="20" t="n"/>
      <c r="D81" s="20" t="n"/>
      <c r="E81" s="21" t="n"/>
      <c r="F81" s="21" t="n"/>
      <c r="G81" s="17" t="n"/>
      <c r="H81" s="17" t="n"/>
      <c r="I81" s="22">
        <f>IF($A81="","",IFERROR(IF(AND($C81="Dépense",$H81="Taxable"),ROUND($G81*'Paramètres'!$B$11,2),0),0))</f>
        <v/>
      </c>
      <c r="J81" s="22">
        <f>IF($A81="","",IFERROR(IF(AND($C81="Dépense",$H81="Taxable"),ROUND($G81*'Paramètres'!$B$12,2),0),0))</f>
        <v/>
      </c>
      <c r="K81" s="22">
        <f>IF($A81="","",IFERROR(IF($C81="Dépense",ROUND($G81+$I81+$J81,2),$G81),0))</f>
        <v/>
      </c>
      <c r="L81" s="22">
        <f>IF($A81="","",IFERROR(IF(OR($C81="Approvisionnement",$C81="Remboursement",$C81="Correction positive"),$K81,0),0))</f>
        <v/>
      </c>
      <c r="M81" s="22">
        <f>IF($A81="","",IFERROR(IF(OR($C81="Dépense",$C81="Correction négative"),$K81,0),0))</f>
        <v/>
      </c>
      <c r="N81" s="22">
        <f>IF($A81="","",IFERROR(N80+$L81-$M81,0))</f>
        <v/>
      </c>
      <c r="O81" s="20" t="n"/>
      <c r="P81" s="20" t="n"/>
      <c r="Q81" s="21" t="n"/>
    </row>
    <row r="82">
      <c r="A82" s="19" t="n"/>
      <c r="B82" s="16" t="n"/>
      <c r="C82" s="20" t="n"/>
      <c r="D82" s="20" t="n"/>
      <c r="E82" s="21" t="n"/>
      <c r="F82" s="21" t="n"/>
      <c r="G82" s="17" t="n"/>
      <c r="H82" s="17" t="n"/>
      <c r="I82" s="22">
        <f>IF($A82="","",IFERROR(IF(AND($C82="Dépense",$H82="Taxable"),ROUND($G82*'Paramètres'!$B$11,2),0),0))</f>
        <v/>
      </c>
      <c r="J82" s="22">
        <f>IF($A82="","",IFERROR(IF(AND($C82="Dépense",$H82="Taxable"),ROUND($G82*'Paramètres'!$B$12,2),0),0))</f>
        <v/>
      </c>
      <c r="K82" s="22">
        <f>IF($A82="","",IFERROR(IF($C82="Dépense",ROUND($G82+$I82+$J82,2),$G82),0))</f>
        <v/>
      </c>
      <c r="L82" s="22">
        <f>IF($A82="","",IFERROR(IF(OR($C82="Approvisionnement",$C82="Remboursement",$C82="Correction positive"),$K82,0),0))</f>
        <v/>
      </c>
      <c r="M82" s="22">
        <f>IF($A82="","",IFERROR(IF(OR($C82="Dépense",$C82="Correction négative"),$K82,0),0))</f>
        <v/>
      </c>
      <c r="N82" s="22">
        <f>IF($A82="","",IFERROR(N81+$L82-$M82,0))</f>
        <v/>
      </c>
      <c r="O82" s="20" t="n"/>
      <c r="P82" s="20" t="n"/>
      <c r="Q82" s="21" t="n"/>
    </row>
    <row r="83">
      <c r="A83" s="19" t="n"/>
      <c r="B83" s="16" t="n"/>
      <c r="C83" s="20" t="n"/>
      <c r="D83" s="20" t="n"/>
      <c r="E83" s="21" t="n"/>
      <c r="F83" s="21" t="n"/>
      <c r="G83" s="17" t="n"/>
      <c r="H83" s="17" t="n"/>
      <c r="I83" s="22">
        <f>IF($A83="","",IFERROR(IF(AND($C83="Dépense",$H83="Taxable"),ROUND($G83*'Paramètres'!$B$11,2),0),0))</f>
        <v/>
      </c>
      <c r="J83" s="22">
        <f>IF($A83="","",IFERROR(IF(AND($C83="Dépense",$H83="Taxable"),ROUND($G83*'Paramètres'!$B$12,2),0),0))</f>
        <v/>
      </c>
      <c r="K83" s="22">
        <f>IF($A83="","",IFERROR(IF($C83="Dépense",ROUND($G83+$I83+$J83,2),$G83),0))</f>
        <v/>
      </c>
      <c r="L83" s="22">
        <f>IF($A83="","",IFERROR(IF(OR($C83="Approvisionnement",$C83="Remboursement",$C83="Correction positive"),$K83,0),0))</f>
        <v/>
      </c>
      <c r="M83" s="22">
        <f>IF($A83="","",IFERROR(IF(OR($C83="Dépense",$C83="Correction négative"),$K83,0),0))</f>
        <v/>
      </c>
      <c r="N83" s="22">
        <f>IF($A83="","",IFERROR(N82+$L83-$M83,0))</f>
        <v/>
      </c>
      <c r="O83" s="20" t="n"/>
      <c r="P83" s="20" t="n"/>
      <c r="Q83" s="21" t="n"/>
    </row>
    <row r="84">
      <c r="A84" s="19" t="n"/>
      <c r="B84" s="16" t="n"/>
      <c r="C84" s="20" t="n"/>
      <c r="D84" s="20" t="n"/>
      <c r="E84" s="21" t="n"/>
      <c r="F84" s="21" t="n"/>
      <c r="G84" s="17" t="n"/>
      <c r="H84" s="17" t="n"/>
      <c r="I84" s="22">
        <f>IF($A84="","",IFERROR(IF(AND($C84="Dépense",$H84="Taxable"),ROUND($G84*'Paramètres'!$B$11,2),0),0))</f>
        <v/>
      </c>
      <c r="J84" s="22">
        <f>IF($A84="","",IFERROR(IF(AND($C84="Dépense",$H84="Taxable"),ROUND($G84*'Paramètres'!$B$12,2),0),0))</f>
        <v/>
      </c>
      <c r="K84" s="22">
        <f>IF($A84="","",IFERROR(IF($C84="Dépense",ROUND($G84+$I84+$J84,2),$G84),0))</f>
        <v/>
      </c>
      <c r="L84" s="22">
        <f>IF($A84="","",IFERROR(IF(OR($C84="Approvisionnement",$C84="Remboursement",$C84="Correction positive"),$K84,0),0))</f>
        <v/>
      </c>
      <c r="M84" s="22">
        <f>IF($A84="","",IFERROR(IF(OR($C84="Dépense",$C84="Correction négative"),$K84,0),0))</f>
        <v/>
      </c>
      <c r="N84" s="22">
        <f>IF($A84="","",IFERROR(N83+$L84-$M84,0))</f>
        <v/>
      </c>
      <c r="O84" s="20" t="n"/>
      <c r="P84" s="20" t="n"/>
      <c r="Q84" s="21" t="n"/>
    </row>
    <row r="85">
      <c r="A85" s="19" t="n"/>
      <c r="B85" s="16" t="n"/>
      <c r="C85" s="20" t="n"/>
      <c r="D85" s="20" t="n"/>
      <c r="E85" s="21" t="n"/>
      <c r="F85" s="21" t="n"/>
      <c r="G85" s="17" t="n"/>
      <c r="H85" s="17" t="n"/>
      <c r="I85" s="22">
        <f>IF($A85="","",IFERROR(IF(AND($C85="Dépense",$H85="Taxable"),ROUND($G85*'Paramètres'!$B$11,2),0),0))</f>
        <v/>
      </c>
      <c r="J85" s="22">
        <f>IF($A85="","",IFERROR(IF(AND($C85="Dépense",$H85="Taxable"),ROUND($G85*'Paramètres'!$B$12,2),0),0))</f>
        <v/>
      </c>
      <c r="K85" s="22">
        <f>IF($A85="","",IFERROR(IF($C85="Dépense",ROUND($G85+$I85+$J85,2),$G85),0))</f>
        <v/>
      </c>
      <c r="L85" s="22">
        <f>IF($A85="","",IFERROR(IF(OR($C85="Approvisionnement",$C85="Remboursement",$C85="Correction positive"),$K85,0),0))</f>
        <v/>
      </c>
      <c r="M85" s="22">
        <f>IF($A85="","",IFERROR(IF(OR($C85="Dépense",$C85="Correction négative"),$K85,0),0))</f>
        <v/>
      </c>
      <c r="N85" s="22">
        <f>IF($A85="","",IFERROR(N84+$L85-$M85,0))</f>
        <v/>
      </c>
      <c r="O85" s="20" t="n"/>
      <c r="P85" s="20" t="n"/>
      <c r="Q85" s="21" t="n"/>
    </row>
    <row r="86">
      <c r="A86" s="19" t="n"/>
      <c r="B86" s="16" t="n"/>
      <c r="C86" s="20" t="n"/>
      <c r="D86" s="20" t="n"/>
      <c r="E86" s="21" t="n"/>
      <c r="F86" s="21" t="n"/>
      <c r="G86" s="17" t="n"/>
      <c r="H86" s="17" t="n"/>
      <c r="I86" s="22">
        <f>IF($A86="","",IFERROR(IF(AND($C86="Dépense",$H86="Taxable"),ROUND($G86*'Paramètres'!$B$11,2),0),0))</f>
        <v/>
      </c>
      <c r="J86" s="22">
        <f>IF($A86="","",IFERROR(IF(AND($C86="Dépense",$H86="Taxable"),ROUND($G86*'Paramètres'!$B$12,2),0),0))</f>
        <v/>
      </c>
      <c r="K86" s="22">
        <f>IF($A86="","",IFERROR(IF($C86="Dépense",ROUND($G86+$I86+$J86,2),$G86),0))</f>
        <v/>
      </c>
      <c r="L86" s="22">
        <f>IF($A86="","",IFERROR(IF(OR($C86="Approvisionnement",$C86="Remboursement",$C86="Correction positive"),$K86,0),0))</f>
        <v/>
      </c>
      <c r="M86" s="22">
        <f>IF($A86="","",IFERROR(IF(OR($C86="Dépense",$C86="Correction négative"),$K86,0),0))</f>
        <v/>
      </c>
      <c r="N86" s="22">
        <f>IF($A86="","",IFERROR(N85+$L86-$M86,0))</f>
        <v/>
      </c>
      <c r="O86" s="20" t="n"/>
      <c r="P86" s="20" t="n"/>
      <c r="Q86" s="21" t="n"/>
    </row>
    <row r="87">
      <c r="A87" s="19" t="n"/>
      <c r="B87" s="16" t="n"/>
      <c r="C87" s="20" t="n"/>
      <c r="D87" s="20" t="n"/>
      <c r="E87" s="21" t="n"/>
      <c r="F87" s="21" t="n"/>
      <c r="G87" s="17" t="n"/>
      <c r="H87" s="17" t="n"/>
      <c r="I87" s="22">
        <f>IF($A87="","",IFERROR(IF(AND($C87="Dépense",$H87="Taxable"),ROUND($G87*'Paramètres'!$B$11,2),0),0))</f>
        <v/>
      </c>
      <c r="J87" s="22">
        <f>IF($A87="","",IFERROR(IF(AND($C87="Dépense",$H87="Taxable"),ROUND($G87*'Paramètres'!$B$12,2),0),0))</f>
        <v/>
      </c>
      <c r="K87" s="22">
        <f>IF($A87="","",IFERROR(IF($C87="Dépense",ROUND($G87+$I87+$J87,2),$G87),0))</f>
        <v/>
      </c>
      <c r="L87" s="22">
        <f>IF($A87="","",IFERROR(IF(OR($C87="Approvisionnement",$C87="Remboursement",$C87="Correction positive"),$K87,0),0))</f>
        <v/>
      </c>
      <c r="M87" s="22">
        <f>IF($A87="","",IFERROR(IF(OR($C87="Dépense",$C87="Correction négative"),$K87,0),0))</f>
        <v/>
      </c>
      <c r="N87" s="22">
        <f>IF($A87="","",IFERROR(N86+$L87-$M87,0))</f>
        <v/>
      </c>
      <c r="O87" s="20" t="n"/>
      <c r="P87" s="20" t="n"/>
      <c r="Q87" s="21" t="n"/>
    </row>
    <row r="88">
      <c r="A88" s="19" t="n"/>
      <c r="B88" s="16" t="n"/>
      <c r="C88" s="20" t="n"/>
      <c r="D88" s="20" t="n"/>
      <c r="E88" s="21" t="n"/>
      <c r="F88" s="21" t="n"/>
      <c r="G88" s="17" t="n"/>
      <c r="H88" s="17" t="n"/>
      <c r="I88" s="22">
        <f>IF($A88="","",IFERROR(IF(AND($C88="Dépense",$H88="Taxable"),ROUND($G88*'Paramètres'!$B$11,2),0),0))</f>
        <v/>
      </c>
      <c r="J88" s="22">
        <f>IF($A88="","",IFERROR(IF(AND($C88="Dépense",$H88="Taxable"),ROUND($G88*'Paramètres'!$B$12,2),0),0))</f>
        <v/>
      </c>
      <c r="K88" s="22">
        <f>IF($A88="","",IFERROR(IF($C88="Dépense",ROUND($G88+$I88+$J88,2),$G88),0))</f>
        <v/>
      </c>
      <c r="L88" s="22">
        <f>IF($A88="","",IFERROR(IF(OR($C88="Approvisionnement",$C88="Remboursement",$C88="Correction positive"),$K88,0),0))</f>
        <v/>
      </c>
      <c r="M88" s="22">
        <f>IF($A88="","",IFERROR(IF(OR($C88="Dépense",$C88="Correction négative"),$K88,0),0))</f>
        <v/>
      </c>
      <c r="N88" s="22">
        <f>IF($A88="","",IFERROR(N87+$L88-$M88,0))</f>
        <v/>
      </c>
      <c r="O88" s="20" t="n"/>
      <c r="P88" s="20" t="n"/>
      <c r="Q88" s="21" t="n"/>
    </row>
    <row r="89">
      <c r="A89" s="19" t="n"/>
      <c r="B89" s="16" t="n"/>
      <c r="C89" s="20" t="n"/>
      <c r="D89" s="20" t="n"/>
      <c r="E89" s="21" t="n"/>
      <c r="F89" s="21" t="n"/>
      <c r="G89" s="17" t="n"/>
      <c r="H89" s="17" t="n"/>
      <c r="I89" s="22">
        <f>IF($A89="","",IFERROR(IF(AND($C89="Dépense",$H89="Taxable"),ROUND($G89*'Paramètres'!$B$11,2),0),0))</f>
        <v/>
      </c>
      <c r="J89" s="22">
        <f>IF($A89="","",IFERROR(IF(AND($C89="Dépense",$H89="Taxable"),ROUND($G89*'Paramètres'!$B$12,2),0),0))</f>
        <v/>
      </c>
      <c r="K89" s="22">
        <f>IF($A89="","",IFERROR(IF($C89="Dépense",ROUND($G89+$I89+$J89,2),$G89),0))</f>
        <v/>
      </c>
      <c r="L89" s="22">
        <f>IF($A89="","",IFERROR(IF(OR($C89="Approvisionnement",$C89="Remboursement",$C89="Correction positive"),$K89,0),0))</f>
        <v/>
      </c>
      <c r="M89" s="22">
        <f>IF($A89="","",IFERROR(IF(OR($C89="Dépense",$C89="Correction négative"),$K89,0),0))</f>
        <v/>
      </c>
      <c r="N89" s="22">
        <f>IF($A89="","",IFERROR(N88+$L89-$M89,0))</f>
        <v/>
      </c>
      <c r="O89" s="20" t="n"/>
      <c r="P89" s="20" t="n"/>
      <c r="Q89" s="21" t="n"/>
    </row>
    <row r="90">
      <c r="A90" s="19" t="n"/>
      <c r="B90" s="16" t="n"/>
      <c r="C90" s="20" t="n"/>
      <c r="D90" s="20" t="n"/>
      <c r="E90" s="21" t="n"/>
      <c r="F90" s="21" t="n"/>
      <c r="G90" s="17" t="n"/>
      <c r="H90" s="17" t="n"/>
      <c r="I90" s="22">
        <f>IF($A90="","",IFERROR(IF(AND($C90="Dépense",$H90="Taxable"),ROUND($G90*'Paramètres'!$B$11,2),0),0))</f>
        <v/>
      </c>
      <c r="J90" s="22">
        <f>IF($A90="","",IFERROR(IF(AND($C90="Dépense",$H90="Taxable"),ROUND($G90*'Paramètres'!$B$12,2),0),0))</f>
        <v/>
      </c>
      <c r="K90" s="22">
        <f>IF($A90="","",IFERROR(IF($C90="Dépense",ROUND($G90+$I90+$J90,2),$G90),0))</f>
        <v/>
      </c>
      <c r="L90" s="22">
        <f>IF($A90="","",IFERROR(IF(OR($C90="Approvisionnement",$C90="Remboursement",$C90="Correction positive"),$K90,0),0))</f>
        <v/>
      </c>
      <c r="M90" s="22">
        <f>IF($A90="","",IFERROR(IF(OR($C90="Dépense",$C90="Correction négative"),$K90,0),0))</f>
        <v/>
      </c>
      <c r="N90" s="22">
        <f>IF($A90="","",IFERROR(N89+$L90-$M90,0))</f>
        <v/>
      </c>
      <c r="O90" s="20" t="n"/>
      <c r="P90" s="20" t="n"/>
      <c r="Q90" s="21" t="n"/>
    </row>
    <row r="91">
      <c r="A91" s="19" t="n"/>
      <c r="B91" s="16" t="n"/>
      <c r="C91" s="20" t="n"/>
      <c r="D91" s="20" t="n"/>
      <c r="E91" s="21" t="n"/>
      <c r="F91" s="21" t="n"/>
      <c r="G91" s="17" t="n"/>
      <c r="H91" s="17" t="n"/>
      <c r="I91" s="22">
        <f>IF($A91="","",IFERROR(IF(AND($C91="Dépense",$H91="Taxable"),ROUND($G91*'Paramètres'!$B$11,2),0),0))</f>
        <v/>
      </c>
      <c r="J91" s="22">
        <f>IF($A91="","",IFERROR(IF(AND($C91="Dépense",$H91="Taxable"),ROUND($G91*'Paramètres'!$B$12,2),0),0))</f>
        <v/>
      </c>
      <c r="K91" s="22">
        <f>IF($A91="","",IFERROR(IF($C91="Dépense",ROUND($G91+$I91+$J91,2),$G91),0))</f>
        <v/>
      </c>
      <c r="L91" s="22">
        <f>IF($A91="","",IFERROR(IF(OR($C91="Approvisionnement",$C91="Remboursement",$C91="Correction positive"),$K91,0),0))</f>
        <v/>
      </c>
      <c r="M91" s="22">
        <f>IF($A91="","",IFERROR(IF(OR($C91="Dépense",$C91="Correction négative"),$K91,0),0))</f>
        <v/>
      </c>
      <c r="N91" s="22">
        <f>IF($A91="","",IFERROR(N90+$L91-$M91,0))</f>
        <v/>
      </c>
      <c r="O91" s="20" t="n"/>
      <c r="P91" s="20" t="n"/>
      <c r="Q91" s="21" t="n"/>
    </row>
    <row r="92">
      <c r="A92" s="19" t="n"/>
      <c r="B92" s="16" t="n"/>
      <c r="C92" s="20" t="n"/>
      <c r="D92" s="20" t="n"/>
      <c r="E92" s="21" t="n"/>
      <c r="F92" s="21" t="n"/>
      <c r="G92" s="17" t="n"/>
      <c r="H92" s="17" t="n"/>
      <c r="I92" s="22">
        <f>IF($A92="","",IFERROR(IF(AND($C92="Dépense",$H92="Taxable"),ROUND($G92*'Paramètres'!$B$11,2),0),0))</f>
        <v/>
      </c>
      <c r="J92" s="22">
        <f>IF($A92="","",IFERROR(IF(AND($C92="Dépense",$H92="Taxable"),ROUND($G92*'Paramètres'!$B$12,2),0),0))</f>
        <v/>
      </c>
      <c r="K92" s="22">
        <f>IF($A92="","",IFERROR(IF($C92="Dépense",ROUND($G92+$I92+$J92,2),$G92),0))</f>
        <v/>
      </c>
      <c r="L92" s="22">
        <f>IF($A92="","",IFERROR(IF(OR($C92="Approvisionnement",$C92="Remboursement",$C92="Correction positive"),$K92,0),0))</f>
        <v/>
      </c>
      <c r="M92" s="22">
        <f>IF($A92="","",IFERROR(IF(OR($C92="Dépense",$C92="Correction négative"),$K92,0),0))</f>
        <v/>
      </c>
      <c r="N92" s="22">
        <f>IF($A92="","",IFERROR(N91+$L92-$M92,0))</f>
        <v/>
      </c>
      <c r="O92" s="20" t="n"/>
      <c r="P92" s="20" t="n"/>
      <c r="Q92" s="21" t="n"/>
    </row>
    <row r="93">
      <c r="A93" s="19" t="n"/>
      <c r="B93" s="16" t="n"/>
      <c r="C93" s="20" t="n"/>
      <c r="D93" s="20" t="n"/>
      <c r="E93" s="21" t="n"/>
      <c r="F93" s="21" t="n"/>
      <c r="G93" s="17" t="n"/>
      <c r="H93" s="17" t="n"/>
      <c r="I93" s="22">
        <f>IF($A93="","",IFERROR(IF(AND($C93="Dépense",$H93="Taxable"),ROUND($G93*'Paramètres'!$B$11,2),0),0))</f>
        <v/>
      </c>
      <c r="J93" s="22">
        <f>IF($A93="","",IFERROR(IF(AND($C93="Dépense",$H93="Taxable"),ROUND($G93*'Paramètres'!$B$12,2),0),0))</f>
        <v/>
      </c>
      <c r="K93" s="22">
        <f>IF($A93="","",IFERROR(IF($C93="Dépense",ROUND($G93+$I93+$J93,2),$G93),0))</f>
        <v/>
      </c>
      <c r="L93" s="22">
        <f>IF($A93="","",IFERROR(IF(OR($C93="Approvisionnement",$C93="Remboursement",$C93="Correction positive"),$K93,0),0))</f>
        <v/>
      </c>
      <c r="M93" s="22">
        <f>IF($A93="","",IFERROR(IF(OR($C93="Dépense",$C93="Correction négative"),$K93,0),0))</f>
        <v/>
      </c>
      <c r="N93" s="22">
        <f>IF($A93="","",IFERROR(N92+$L93-$M93,0))</f>
        <v/>
      </c>
      <c r="O93" s="20" t="n"/>
      <c r="P93" s="20" t="n"/>
      <c r="Q93" s="21" t="n"/>
    </row>
    <row r="94">
      <c r="A94" s="19" t="n"/>
      <c r="B94" s="16" t="n"/>
      <c r="C94" s="20" t="n"/>
      <c r="D94" s="20" t="n"/>
      <c r="E94" s="21" t="n"/>
      <c r="F94" s="21" t="n"/>
      <c r="G94" s="17" t="n"/>
      <c r="H94" s="17" t="n"/>
      <c r="I94" s="22">
        <f>IF($A94="","",IFERROR(IF(AND($C94="Dépense",$H94="Taxable"),ROUND($G94*'Paramètres'!$B$11,2),0),0))</f>
        <v/>
      </c>
      <c r="J94" s="22">
        <f>IF($A94="","",IFERROR(IF(AND($C94="Dépense",$H94="Taxable"),ROUND($G94*'Paramètres'!$B$12,2),0),0))</f>
        <v/>
      </c>
      <c r="K94" s="22">
        <f>IF($A94="","",IFERROR(IF($C94="Dépense",ROUND($G94+$I94+$J94,2),$G94),0))</f>
        <v/>
      </c>
      <c r="L94" s="22">
        <f>IF($A94="","",IFERROR(IF(OR($C94="Approvisionnement",$C94="Remboursement",$C94="Correction positive"),$K94,0),0))</f>
        <v/>
      </c>
      <c r="M94" s="22">
        <f>IF($A94="","",IFERROR(IF(OR($C94="Dépense",$C94="Correction négative"),$K94,0),0))</f>
        <v/>
      </c>
      <c r="N94" s="22">
        <f>IF($A94="","",IFERROR(N93+$L94-$M94,0))</f>
        <v/>
      </c>
      <c r="O94" s="20" t="n"/>
      <c r="P94" s="20" t="n"/>
      <c r="Q94" s="21" t="n"/>
    </row>
    <row r="95">
      <c r="A95" s="19" t="n"/>
      <c r="B95" s="16" t="n"/>
      <c r="C95" s="20" t="n"/>
      <c r="D95" s="20" t="n"/>
      <c r="E95" s="21" t="n"/>
      <c r="F95" s="21" t="n"/>
      <c r="G95" s="17" t="n"/>
      <c r="H95" s="17" t="n"/>
      <c r="I95" s="22">
        <f>IF($A95="","",IFERROR(IF(AND($C95="Dépense",$H95="Taxable"),ROUND($G95*'Paramètres'!$B$11,2),0),0))</f>
        <v/>
      </c>
      <c r="J95" s="22">
        <f>IF($A95="","",IFERROR(IF(AND($C95="Dépense",$H95="Taxable"),ROUND($G95*'Paramètres'!$B$12,2),0),0))</f>
        <v/>
      </c>
      <c r="K95" s="22">
        <f>IF($A95="","",IFERROR(IF($C95="Dépense",ROUND($G95+$I95+$J95,2),$G95),0))</f>
        <v/>
      </c>
      <c r="L95" s="22">
        <f>IF($A95="","",IFERROR(IF(OR($C95="Approvisionnement",$C95="Remboursement",$C95="Correction positive"),$K95,0),0))</f>
        <v/>
      </c>
      <c r="M95" s="22">
        <f>IF($A95="","",IFERROR(IF(OR($C95="Dépense",$C95="Correction négative"),$K95,0),0))</f>
        <v/>
      </c>
      <c r="N95" s="22">
        <f>IF($A95="","",IFERROR(N94+$L95-$M95,0))</f>
        <v/>
      </c>
      <c r="O95" s="20" t="n"/>
      <c r="P95" s="20" t="n"/>
      <c r="Q95" s="21" t="n"/>
    </row>
    <row r="96">
      <c r="A96" s="19" t="n"/>
      <c r="B96" s="16" t="n"/>
      <c r="C96" s="20" t="n"/>
      <c r="D96" s="20" t="n"/>
      <c r="E96" s="21" t="n"/>
      <c r="F96" s="21" t="n"/>
      <c r="G96" s="17" t="n"/>
      <c r="H96" s="17" t="n"/>
      <c r="I96" s="22">
        <f>IF($A96="","",IFERROR(IF(AND($C96="Dépense",$H96="Taxable"),ROUND($G96*'Paramètres'!$B$11,2),0),0))</f>
        <v/>
      </c>
      <c r="J96" s="22">
        <f>IF($A96="","",IFERROR(IF(AND($C96="Dépense",$H96="Taxable"),ROUND($G96*'Paramètres'!$B$12,2),0),0))</f>
        <v/>
      </c>
      <c r="K96" s="22">
        <f>IF($A96="","",IFERROR(IF($C96="Dépense",ROUND($G96+$I96+$J96,2),$G96),0))</f>
        <v/>
      </c>
      <c r="L96" s="22">
        <f>IF($A96="","",IFERROR(IF(OR($C96="Approvisionnement",$C96="Remboursement",$C96="Correction positive"),$K96,0),0))</f>
        <v/>
      </c>
      <c r="M96" s="22">
        <f>IF($A96="","",IFERROR(IF(OR($C96="Dépense",$C96="Correction négative"),$K96,0),0))</f>
        <v/>
      </c>
      <c r="N96" s="22">
        <f>IF($A96="","",IFERROR(N95+$L96-$M96,0))</f>
        <v/>
      </c>
      <c r="O96" s="20" t="n"/>
      <c r="P96" s="20" t="n"/>
      <c r="Q96" s="21" t="n"/>
    </row>
    <row r="97">
      <c r="A97" s="19" t="n"/>
      <c r="B97" s="16" t="n"/>
      <c r="C97" s="20" t="n"/>
      <c r="D97" s="20" t="n"/>
      <c r="E97" s="21" t="n"/>
      <c r="F97" s="21" t="n"/>
      <c r="G97" s="17" t="n"/>
      <c r="H97" s="17" t="n"/>
      <c r="I97" s="22">
        <f>IF($A97="","",IFERROR(IF(AND($C97="Dépense",$H97="Taxable"),ROUND($G97*'Paramètres'!$B$11,2),0),0))</f>
        <v/>
      </c>
      <c r="J97" s="22">
        <f>IF($A97="","",IFERROR(IF(AND($C97="Dépense",$H97="Taxable"),ROUND($G97*'Paramètres'!$B$12,2),0),0))</f>
        <v/>
      </c>
      <c r="K97" s="22">
        <f>IF($A97="","",IFERROR(IF($C97="Dépense",ROUND($G97+$I97+$J97,2),$G97),0))</f>
        <v/>
      </c>
      <c r="L97" s="22">
        <f>IF($A97="","",IFERROR(IF(OR($C97="Approvisionnement",$C97="Remboursement",$C97="Correction positive"),$K97,0),0))</f>
        <v/>
      </c>
      <c r="M97" s="22">
        <f>IF($A97="","",IFERROR(IF(OR($C97="Dépense",$C97="Correction négative"),$K97,0),0))</f>
        <v/>
      </c>
      <c r="N97" s="22">
        <f>IF($A97="","",IFERROR(N96+$L97-$M97,0))</f>
        <v/>
      </c>
      <c r="O97" s="20" t="n"/>
      <c r="P97" s="20" t="n"/>
      <c r="Q97" s="21" t="n"/>
    </row>
    <row r="98">
      <c r="A98" s="19" t="n"/>
      <c r="B98" s="16" t="n"/>
      <c r="C98" s="20" t="n"/>
      <c r="D98" s="20" t="n"/>
      <c r="E98" s="21" t="n"/>
      <c r="F98" s="21" t="n"/>
      <c r="G98" s="17" t="n"/>
      <c r="H98" s="17" t="n"/>
      <c r="I98" s="22">
        <f>IF($A98="","",IFERROR(IF(AND($C98="Dépense",$H98="Taxable"),ROUND($G98*'Paramètres'!$B$11,2),0),0))</f>
        <v/>
      </c>
      <c r="J98" s="22">
        <f>IF($A98="","",IFERROR(IF(AND($C98="Dépense",$H98="Taxable"),ROUND($G98*'Paramètres'!$B$12,2),0),0))</f>
        <v/>
      </c>
      <c r="K98" s="22">
        <f>IF($A98="","",IFERROR(IF($C98="Dépense",ROUND($G98+$I98+$J98,2),$G98),0))</f>
        <v/>
      </c>
      <c r="L98" s="22">
        <f>IF($A98="","",IFERROR(IF(OR($C98="Approvisionnement",$C98="Remboursement",$C98="Correction positive"),$K98,0),0))</f>
        <v/>
      </c>
      <c r="M98" s="22">
        <f>IF($A98="","",IFERROR(IF(OR($C98="Dépense",$C98="Correction négative"),$K98,0),0))</f>
        <v/>
      </c>
      <c r="N98" s="22">
        <f>IF($A98="","",IFERROR(N97+$L98-$M98,0))</f>
        <v/>
      </c>
      <c r="O98" s="20" t="n"/>
      <c r="P98" s="20" t="n"/>
      <c r="Q98" s="21" t="n"/>
    </row>
    <row r="99">
      <c r="A99" s="19" t="n"/>
      <c r="B99" s="16" t="n"/>
      <c r="C99" s="20" t="n"/>
      <c r="D99" s="20" t="n"/>
      <c r="E99" s="21" t="n"/>
      <c r="F99" s="21" t="n"/>
      <c r="G99" s="17" t="n"/>
      <c r="H99" s="17" t="n"/>
      <c r="I99" s="22">
        <f>IF($A99="","",IFERROR(IF(AND($C99="Dépense",$H99="Taxable"),ROUND($G99*'Paramètres'!$B$11,2),0),0))</f>
        <v/>
      </c>
      <c r="J99" s="22">
        <f>IF($A99="","",IFERROR(IF(AND($C99="Dépense",$H99="Taxable"),ROUND($G99*'Paramètres'!$B$12,2),0),0))</f>
        <v/>
      </c>
      <c r="K99" s="22">
        <f>IF($A99="","",IFERROR(IF($C99="Dépense",ROUND($G99+$I99+$J99,2),$G99),0))</f>
        <v/>
      </c>
      <c r="L99" s="22">
        <f>IF($A99="","",IFERROR(IF(OR($C99="Approvisionnement",$C99="Remboursement",$C99="Correction positive"),$K99,0),0))</f>
        <v/>
      </c>
      <c r="M99" s="22">
        <f>IF($A99="","",IFERROR(IF(OR($C99="Dépense",$C99="Correction négative"),$K99,0),0))</f>
        <v/>
      </c>
      <c r="N99" s="22">
        <f>IF($A99="","",IFERROR(N98+$L99-$M99,0))</f>
        <v/>
      </c>
      <c r="O99" s="20" t="n"/>
      <c r="P99" s="20" t="n"/>
      <c r="Q99" s="21" t="n"/>
    </row>
    <row r="100">
      <c r="A100" s="19" t="n"/>
      <c r="B100" s="16" t="n"/>
      <c r="C100" s="20" t="n"/>
      <c r="D100" s="20" t="n"/>
      <c r="E100" s="21" t="n"/>
      <c r="F100" s="21" t="n"/>
      <c r="G100" s="17" t="n"/>
      <c r="H100" s="17" t="n"/>
      <c r="I100" s="22">
        <f>IF($A100="","",IFERROR(IF(AND($C100="Dépense",$H100="Taxable"),ROUND($G100*'Paramètres'!$B$11,2),0),0))</f>
        <v/>
      </c>
      <c r="J100" s="22">
        <f>IF($A100="","",IFERROR(IF(AND($C100="Dépense",$H100="Taxable"),ROUND($G100*'Paramètres'!$B$12,2),0),0))</f>
        <v/>
      </c>
      <c r="K100" s="22">
        <f>IF($A100="","",IFERROR(IF($C100="Dépense",ROUND($G100+$I100+$J100,2),$G100),0))</f>
        <v/>
      </c>
      <c r="L100" s="22">
        <f>IF($A100="","",IFERROR(IF(OR($C100="Approvisionnement",$C100="Remboursement",$C100="Correction positive"),$K100,0),0))</f>
        <v/>
      </c>
      <c r="M100" s="22">
        <f>IF($A100="","",IFERROR(IF(OR($C100="Dépense",$C100="Correction négative"),$K100,0),0))</f>
        <v/>
      </c>
      <c r="N100" s="22">
        <f>IF($A100="","",IFERROR(N99+$L100-$M100,0))</f>
        <v/>
      </c>
      <c r="O100" s="20" t="n"/>
      <c r="P100" s="20" t="n"/>
      <c r="Q100" s="21" t="n"/>
    </row>
    <row r="101">
      <c r="A101" s="19" t="n"/>
      <c r="B101" s="16" t="n"/>
      <c r="C101" s="20" t="n"/>
      <c r="D101" s="20" t="n"/>
      <c r="E101" s="21" t="n"/>
      <c r="F101" s="21" t="n"/>
      <c r="G101" s="17" t="n"/>
      <c r="H101" s="17" t="n"/>
      <c r="I101" s="22">
        <f>IF($A101="","",IFERROR(IF(AND($C101="Dépense",$H101="Taxable"),ROUND($G101*'Paramètres'!$B$11,2),0),0))</f>
        <v/>
      </c>
      <c r="J101" s="22">
        <f>IF($A101="","",IFERROR(IF(AND($C101="Dépense",$H101="Taxable"),ROUND($G101*'Paramètres'!$B$12,2),0),0))</f>
        <v/>
      </c>
      <c r="K101" s="22">
        <f>IF($A101="","",IFERROR(IF($C101="Dépense",ROUND($G101+$I101+$J101,2),$G101),0))</f>
        <v/>
      </c>
      <c r="L101" s="22">
        <f>IF($A101="","",IFERROR(IF(OR($C101="Approvisionnement",$C101="Remboursement",$C101="Correction positive"),$K101,0),0))</f>
        <v/>
      </c>
      <c r="M101" s="22">
        <f>IF($A101="","",IFERROR(IF(OR($C101="Dépense",$C101="Correction négative"),$K101,0),0))</f>
        <v/>
      </c>
      <c r="N101" s="22">
        <f>IF($A101="","",IFERROR(N100+$L101-$M101,0))</f>
        <v/>
      </c>
      <c r="O101" s="20" t="n"/>
      <c r="P101" s="20" t="n"/>
      <c r="Q101" s="21" t="n"/>
    </row>
    <row r="102">
      <c r="A102" s="19" t="n"/>
      <c r="B102" s="16" t="n"/>
      <c r="C102" s="20" t="n"/>
      <c r="D102" s="20" t="n"/>
      <c r="E102" s="21" t="n"/>
      <c r="F102" s="21" t="n"/>
      <c r="G102" s="17" t="n"/>
      <c r="H102" s="17" t="n"/>
      <c r="I102" s="22">
        <f>IF($A102="","",IFERROR(IF(AND($C102="Dépense",$H102="Taxable"),ROUND($G102*'Paramètres'!$B$11,2),0),0))</f>
        <v/>
      </c>
      <c r="J102" s="22">
        <f>IF($A102="","",IFERROR(IF(AND($C102="Dépense",$H102="Taxable"),ROUND($G102*'Paramètres'!$B$12,2),0),0))</f>
        <v/>
      </c>
      <c r="K102" s="22">
        <f>IF($A102="","",IFERROR(IF($C102="Dépense",ROUND($G102+$I102+$J102,2),$G102),0))</f>
        <v/>
      </c>
      <c r="L102" s="22">
        <f>IF($A102="","",IFERROR(IF(OR($C102="Approvisionnement",$C102="Remboursement",$C102="Correction positive"),$K102,0),0))</f>
        <v/>
      </c>
      <c r="M102" s="22">
        <f>IF($A102="","",IFERROR(IF(OR($C102="Dépense",$C102="Correction négative"),$K102,0),0))</f>
        <v/>
      </c>
      <c r="N102" s="22">
        <f>IF($A102="","",IFERROR(N101+$L102-$M102,0))</f>
        <v/>
      </c>
      <c r="O102" s="20" t="n"/>
      <c r="P102" s="20" t="n"/>
      <c r="Q102" s="21" t="n"/>
    </row>
    <row r="103">
      <c r="A103" s="19" t="n"/>
      <c r="B103" s="16" t="n"/>
      <c r="C103" s="20" t="n"/>
      <c r="D103" s="20" t="n"/>
      <c r="E103" s="21" t="n"/>
      <c r="F103" s="21" t="n"/>
      <c r="G103" s="17" t="n"/>
      <c r="H103" s="17" t="n"/>
      <c r="I103" s="22">
        <f>IF($A103="","",IFERROR(IF(AND($C103="Dépense",$H103="Taxable"),ROUND($G103*'Paramètres'!$B$11,2),0),0))</f>
        <v/>
      </c>
      <c r="J103" s="22">
        <f>IF($A103="","",IFERROR(IF(AND($C103="Dépense",$H103="Taxable"),ROUND($G103*'Paramètres'!$B$12,2),0),0))</f>
        <v/>
      </c>
      <c r="K103" s="22">
        <f>IF($A103="","",IFERROR(IF($C103="Dépense",ROUND($G103+$I103+$J103,2),$G103),0))</f>
        <v/>
      </c>
      <c r="L103" s="22">
        <f>IF($A103="","",IFERROR(IF(OR($C103="Approvisionnement",$C103="Remboursement",$C103="Correction positive"),$K103,0),0))</f>
        <v/>
      </c>
      <c r="M103" s="22">
        <f>IF($A103="","",IFERROR(IF(OR($C103="Dépense",$C103="Correction négative"),$K103,0),0))</f>
        <v/>
      </c>
      <c r="N103" s="22">
        <f>IF($A103="","",IFERROR(N102+$L103-$M103,0))</f>
        <v/>
      </c>
      <c r="O103" s="20" t="n"/>
      <c r="P103" s="20" t="n"/>
      <c r="Q103" s="21" t="n"/>
    </row>
    <row r="104">
      <c r="A104" s="19" t="n"/>
      <c r="B104" s="16" t="n"/>
      <c r="C104" s="20" t="n"/>
      <c r="D104" s="20" t="n"/>
      <c r="E104" s="21" t="n"/>
      <c r="F104" s="21" t="n"/>
      <c r="G104" s="17" t="n"/>
      <c r="H104" s="17" t="n"/>
      <c r="I104" s="22">
        <f>IF($A104="","",IFERROR(IF(AND($C104="Dépense",$H104="Taxable"),ROUND($G104*'Paramètres'!$B$11,2),0),0))</f>
        <v/>
      </c>
      <c r="J104" s="22">
        <f>IF($A104="","",IFERROR(IF(AND($C104="Dépense",$H104="Taxable"),ROUND($G104*'Paramètres'!$B$12,2),0),0))</f>
        <v/>
      </c>
      <c r="K104" s="22">
        <f>IF($A104="","",IFERROR(IF($C104="Dépense",ROUND($G104+$I104+$J104,2),$G104),0))</f>
        <v/>
      </c>
      <c r="L104" s="22">
        <f>IF($A104="","",IFERROR(IF(OR($C104="Approvisionnement",$C104="Remboursement",$C104="Correction positive"),$K104,0),0))</f>
        <v/>
      </c>
      <c r="M104" s="22">
        <f>IF($A104="","",IFERROR(IF(OR($C104="Dépense",$C104="Correction négative"),$K104,0),0))</f>
        <v/>
      </c>
      <c r="N104" s="22">
        <f>IF($A104="","",IFERROR(N103+$L104-$M104,0))</f>
        <v/>
      </c>
      <c r="O104" s="20" t="n"/>
      <c r="P104" s="20" t="n"/>
      <c r="Q104" s="21" t="n"/>
    </row>
    <row r="105">
      <c r="A105" s="19" t="n"/>
      <c r="B105" s="16" t="n"/>
      <c r="C105" s="20" t="n"/>
      <c r="D105" s="20" t="n"/>
      <c r="E105" s="21" t="n"/>
      <c r="F105" s="21" t="n"/>
      <c r="G105" s="17" t="n"/>
      <c r="H105" s="17" t="n"/>
      <c r="I105" s="22">
        <f>IF($A105="","",IFERROR(IF(AND($C105="Dépense",$H105="Taxable"),ROUND($G105*'Paramètres'!$B$11,2),0),0))</f>
        <v/>
      </c>
      <c r="J105" s="22">
        <f>IF($A105="","",IFERROR(IF(AND($C105="Dépense",$H105="Taxable"),ROUND($G105*'Paramètres'!$B$12,2),0),0))</f>
        <v/>
      </c>
      <c r="K105" s="22">
        <f>IF($A105="","",IFERROR(IF($C105="Dépense",ROUND($G105+$I105+$J105,2),$G105),0))</f>
        <v/>
      </c>
      <c r="L105" s="22">
        <f>IF($A105="","",IFERROR(IF(OR($C105="Approvisionnement",$C105="Remboursement",$C105="Correction positive"),$K105,0),0))</f>
        <v/>
      </c>
      <c r="M105" s="22">
        <f>IF($A105="","",IFERROR(IF(OR($C105="Dépense",$C105="Correction négative"),$K105,0),0))</f>
        <v/>
      </c>
      <c r="N105" s="22">
        <f>IF($A105="","",IFERROR(N104+$L105-$M105,0))</f>
        <v/>
      </c>
      <c r="O105" s="20" t="n"/>
      <c r="P105" s="20" t="n"/>
      <c r="Q105" s="21" t="n"/>
    </row>
    <row r="106">
      <c r="A106" s="19" t="n"/>
      <c r="B106" s="16" t="n"/>
      <c r="C106" s="20" t="n"/>
      <c r="D106" s="20" t="n"/>
      <c r="E106" s="21" t="n"/>
      <c r="F106" s="21" t="n"/>
      <c r="G106" s="17" t="n"/>
      <c r="H106" s="17" t="n"/>
      <c r="I106" s="22">
        <f>IF($A106="","",IFERROR(IF(AND($C106="Dépense",$H106="Taxable"),ROUND($G106*'Paramètres'!$B$11,2),0),0))</f>
        <v/>
      </c>
      <c r="J106" s="22">
        <f>IF($A106="","",IFERROR(IF(AND($C106="Dépense",$H106="Taxable"),ROUND($G106*'Paramètres'!$B$12,2),0),0))</f>
        <v/>
      </c>
      <c r="K106" s="22">
        <f>IF($A106="","",IFERROR(IF($C106="Dépense",ROUND($G106+$I106+$J106,2),$G106),0))</f>
        <v/>
      </c>
      <c r="L106" s="22">
        <f>IF($A106="","",IFERROR(IF(OR($C106="Approvisionnement",$C106="Remboursement",$C106="Correction positive"),$K106,0),0))</f>
        <v/>
      </c>
      <c r="M106" s="22">
        <f>IF($A106="","",IFERROR(IF(OR($C106="Dépense",$C106="Correction négative"),$K106,0),0))</f>
        <v/>
      </c>
      <c r="N106" s="22">
        <f>IF($A106="","",IFERROR(N105+$L106-$M106,0))</f>
        <v/>
      </c>
      <c r="O106" s="20" t="n"/>
      <c r="P106" s="20" t="n"/>
      <c r="Q106" s="21" t="n"/>
    </row>
    <row r="107">
      <c r="A107" s="19" t="n"/>
      <c r="B107" s="16" t="n"/>
      <c r="C107" s="20" t="n"/>
      <c r="D107" s="20" t="n"/>
      <c r="E107" s="21" t="n"/>
      <c r="F107" s="21" t="n"/>
      <c r="G107" s="17" t="n"/>
      <c r="H107" s="17" t="n"/>
      <c r="I107" s="22">
        <f>IF($A107="","",IFERROR(IF(AND($C107="Dépense",$H107="Taxable"),ROUND($G107*'Paramètres'!$B$11,2),0),0))</f>
        <v/>
      </c>
      <c r="J107" s="22">
        <f>IF($A107="","",IFERROR(IF(AND($C107="Dépense",$H107="Taxable"),ROUND($G107*'Paramètres'!$B$12,2),0),0))</f>
        <v/>
      </c>
      <c r="K107" s="22">
        <f>IF($A107="","",IFERROR(IF($C107="Dépense",ROUND($G107+$I107+$J107,2),$G107),0))</f>
        <v/>
      </c>
      <c r="L107" s="22">
        <f>IF($A107="","",IFERROR(IF(OR($C107="Approvisionnement",$C107="Remboursement",$C107="Correction positive"),$K107,0),0))</f>
        <v/>
      </c>
      <c r="M107" s="22">
        <f>IF($A107="","",IFERROR(IF(OR($C107="Dépense",$C107="Correction négative"),$K107,0),0))</f>
        <v/>
      </c>
      <c r="N107" s="22">
        <f>IF($A107="","",IFERROR(N106+$L107-$M107,0))</f>
        <v/>
      </c>
      <c r="O107" s="20" t="n"/>
      <c r="P107" s="20" t="n"/>
      <c r="Q107" s="21" t="n"/>
    </row>
    <row r="108">
      <c r="A108" s="19" t="n"/>
      <c r="B108" s="16" t="n"/>
      <c r="C108" s="20" t="n"/>
      <c r="D108" s="20" t="n"/>
      <c r="E108" s="21" t="n"/>
      <c r="F108" s="21" t="n"/>
      <c r="G108" s="17" t="n"/>
      <c r="H108" s="17" t="n"/>
      <c r="I108" s="22">
        <f>IF($A108="","",IFERROR(IF(AND($C108="Dépense",$H108="Taxable"),ROUND($G108*'Paramètres'!$B$11,2),0),0))</f>
        <v/>
      </c>
      <c r="J108" s="22">
        <f>IF($A108="","",IFERROR(IF(AND($C108="Dépense",$H108="Taxable"),ROUND($G108*'Paramètres'!$B$12,2),0),0))</f>
        <v/>
      </c>
      <c r="K108" s="22">
        <f>IF($A108="","",IFERROR(IF($C108="Dépense",ROUND($G108+$I108+$J108,2),$G108),0))</f>
        <v/>
      </c>
      <c r="L108" s="22">
        <f>IF($A108="","",IFERROR(IF(OR($C108="Approvisionnement",$C108="Remboursement",$C108="Correction positive"),$K108,0),0))</f>
        <v/>
      </c>
      <c r="M108" s="22">
        <f>IF($A108="","",IFERROR(IF(OR($C108="Dépense",$C108="Correction négative"),$K108,0),0))</f>
        <v/>
      </c>
      <c r="N108" s="22">
        <f>IF($A108="","",IFERROR(N107+$L108-$M108,0))</f>
        <v/>
      </c>
      <c r="O108" s="20" t="n"/>
      <c r="P108" s="20" t="n"/>
      <c r="Q108" s="21" t="n"/>
    </row>
    <row r="109">
      <c r="A109" s="19" t="n"/>
      <c r="B109" s="16" t="n"/>
      <c r="C109" s="20" t="n"/>
      <c r="D109" s="20" t="n"/>
      <c r="E109" s="21" t="n"/>
      <c r="F109" s="21" t="n"/>
      <c r="G109" s="17" t="n"/>
      <c r="H109" s="17" t="n"/>
      <c r="I109" s="22">
        <f>IF($A109="","",IFERROR(IF(AND($C109="Dépense",$H109="Taxable"),ROUND($G109*'Paramètres'!$B$11,2),0),0))</f>
        <v/>
      </c>
      <c r="J109" s="22">
        <f>IF($A109="","",IFERROR(IF(AND($C109="Dépense",$H109="Taxable"),ROUND($G109*'Paramètres'!$B$12,2),0),0))</f>
        <v/>
      </c>
      <c r="K109" s="22">
        <f>IF($A109="","",IFERROR(IF($C109="Dépense",ROUND($G109+$I109+$J109,2),$G109),0))</f>
        <v/>
      </c>
      <c r="L109" s="22">
        <f>IF($A109="","",IFERROR(IF(OR($C109="Approvisionnement",$C109="Remboursement",$C109="Correction positive"),$K109,0),0))</f>
        <v/>
      </c>
      <c r="M109" s="22">
        <f>IF($A109="","",IFERROR(IF(OR($C109="Dépense",$C109="Correction négative"),$K109,0),0))</f>
        <v/>
      </c>
      <c r="N109" s="22">
        <f>IF($A109="","",IFERROR(N108+$L109-$M109,0))</f>
        <v/>
      </c>
      <c r="O109" s="20" t="n"/>
      <c r="P109" s="20" t="n"/>
      <c r="Q109" s="21" t="n"/>
    </row>
    <row r="110">
      <c r="A110" s="19" t="n"/>
      <c r="B110" s="16" t="n"/>
      <c r="C110" s="20" t="n"/>
      <c r="D110" s="20" t="n"/>
      <c r="E110" s="21" t="n"/>
      <c r="F110" s="21" t="n"/>
      <c r="G110" s="17" t="n"/>
      <c r="H110" s="17" t="n"/>
      <c r="I110" s="22">
        <f>IF($A110="","",IFERROR(IF(AND($C110="Dépense",$H110="Taxable"),ROUND($G110*'Paramètres'!$B$11,2),0),0))</f>
        <v/>
      </c>
      <c r="J110" s="22">
        <f>IF($A110="","",IFERROR(IF(AND($C110="Dépense",$H110="Taxable"),ROUND($G110*'Paramètres'!$B$12,2),0),0))</f>
        <v/>
      </c>
      <c r="K110" s="22">
        <f>IF($A110="","",IFERROR(IF($C110="Dépense",ROUND($G110+$I110+$J110,2),$G110),0))</f>
        <v/>
      </c>
      <c r="L110" s="22">
        <f>IF($A110="","",IFERROR(IF(OR($C110="Approvisionnement",$C110="Remboursement",$C110="Correction positive"),$K110,0),0))</f>
        <v/>
      </c>
      <c r="M110" s="22">
        <f>IF($A110="","",IFERROR(IF(OR($C110="Dépense",$C110="Correction négative"),$K110,0),0))</f>
        <v/>
      </c>
      <c r="N110" s="22">
        <f>IF($A110="","",IFERROR(N109+$L110-$M110,0))</f>
        <v/>
      </c>
      <c r="O110" s="20" t="n"/>
      <c r="P110" s="20" t="n"/>
      <c r="Q110" s="21" t="n"/>
    </row>
    <row r="111">
      <c r="A111" s="19" t="n"/>
      <c r="B111" s="16" t="n"/>
      <c r="C111" s="20" t="n"/>
      <c r="D111" s="20" t="n"/>
      <c r="E111" s="21" t="n"/>
      <c r="F111" s="21" t="n"/>
      <c r="G111" s="17" t="n"/>
      <c r="H111" s="17" t="n"/>
      <c r="I111" s="22">
        <f>IF($A111="","",IFERROR(IF(AND($C111="Dépense",$H111="Taxable"),ROUND($G111*'Paramètres'!$B$11,2),0),0))</f>
        <v/>
      </c>
      <c r="J111" s="22">
        <f>IF($A111="","",IFERROR(IF(AND($C111="Dépense",$H111="Taxable"),ROUND($G111*'Paramètres'!$B$12,2),0),0))</f>
        <v/>
      </c>
      <c r="K111" s="22">
        <f>IF($A111="","",IFERROR(IF($C111="Dépense",ROUND($G111+$I111+$J111,2),$G111),0))</f>
        <v/>
      </c>
      <c r="L111" s="22">
        <f>IF($A111="","",IFERROR(IF(OR($C111="Approvisionnement",$C111="Remboursement",$C111="Correction positive"),$K111,0),0))</f>
        <v/>
      </c>
      <c r="M111" s="22">
        <f>IF($A111="","",IFERROR(IF(OR($C111="Dépense",$C111="Correction négative"),$K111,0),0))</f>
        <v/>
      </c>
      <c r="N111" s="22">
        <f>IF($A111="","",IFERROR(N110+$L111-$M111,0))</f>
        <v/>
      </c>
      <c r="O111" s="20" t="n"/>
      <c r="P111" s="20" t="n"/>
      <c r="Q111" s="21" t="n"/>
    </row>
    <row r="112">
      <c r="A112" s="19" t="n"/>
      <c r="B112" s="16" t="n"/>
      <c r="C112" s="20" t="n"/>
      <c r="D112" s="20" t="n"/>
      <c r="E112" s="21" t="n"/>
      <c r="F112" s="21" t="n"/>
      <c r="G112" s="17" t="n"/>
      <c r="H112" s="17" t="n"/>
      <c r="I112" s="22">
        <f>IF($A112="","",IFERROR(IF(AND($C112="Dépense",$H112="Taxable"),ROUND($G112*'Paramètres'!$B$11,2),0),0))</f>
        <v/>
      </c>
      <c r="J112" s="22">
        <f>IF($A112="","",IFERROR(IF(AND($C112="Dépense",$H112="Taxable"),ROUND($G112*'Paramètres'!$B$12,2),0),0))</f>
        <v/>
      </c>
      <c r="K112" s="22">
        <f>IF($A112="","",IFERROR(IF($C112="Dépense",ROUND($G112+$I112+$J112,2),$G112),0))</f>
        <v/>
      </c>
      <c r="L112" s="22">
        <f>IF($A112="","",IFERROR(IF(OR($C112="Approvisionnement",$C112="Remboursement",$C112="Correction positive"),$K112,0),0))</f>
        <v/>
      </c>
      <c r="M112" s="22">
        <f>IF($A112="","",IFERROR(IF(OR($C112="Dépense",$C112="Correction négative"),$K112,0),0))</f>
        <v/>
      </c>
      <c r="N112" s="22">
        <f>IF($A112="","",IFERROR(N111+$L112-$M112,0))</f>
        <v/>
      </c>
      <c r="O112" s="20" t="n"/>
      <c r="P112" s="20" t="n"/>
      <c r="Q112" s="21" t="n"/>
    </row>
    <row r="113">
      <c r="A113" s="19" t="n"/>
      <c r="B113" s="16" t="n"/>
      <c r="C113" s="20" t="n"/>
      <c r="D113" s="20" t="n"/>
      <c r="E113" s="21" t="n"/>
      <c r="F113" s="21" t="n"/>
      <c r="G113" s="17" t="n"/>
      <c r="H113" s="17" t="n"/>
      <c r="I113" s="22">
        <f>IF($A113="","",IFERROR(IF(AND($C113="Dépense",$H113="Taxable"),ROUND($G113*'Paramètres'!$B$11,2),0),0))</f>
        <v/>
      </c>
      <c r="J113" s="22">
        <f>IF($A113="","",IFERROR(IF(AND($C113="Dépense",$H113="Taxable"),ROUND($G113*'Paramètres'!$B$12,2),0),0))</f>
        <v/>
      </c>
      <c r="K113" s="22">
        <f>IF($A113="","",IFERROR(IF($C113="Dépense",ROUND($G113+$I113+$J113,2),$G113),0))</f>
        <v/>
      </c>
      <c r="L113" s="22">
        <f>IF($A113="","",IFERROR(IF(OR($C113="Approvisionnement",$C113="Remboursement",$C113="Correction positive"),$K113,0),0))</f>
        <v/>
      </c>
      <c r="M113" s="22">
        <f>IF($A113="","",IFERROR(IF(OR($C113="Dépense",$C113="Correction négative"),$K113,0),0))</f>
        <v/>
      </c>
      <c r="N113" s="22">
        <f>IF($A113="","",IFERROR(N112+$L113-$M113,0))</f>
        <v/>
      </c>
      <c r="O113" s="20" t="n"/>
      <c r="P113" s="20" t="n"/>
      <c r="Q113" s="21" t="n"/>
    </row>
    <row r="114">
      <c r="A114" s="19" t="n"/>
      <c r="B114" s="16" t="n"/>
      <c r="C114" s="20" t="n"/>
      <c r="D114" s="20" t="n"/>
      <c r="E114" s="21" t="n"/>
      <c r="F114" s="21" t="n"/>
      <c r="G114" s="17" t="n"/>
      <c r="H114" s="17" t="n"/>
      <c r="I114" s="22">
        <f>IF($A114="","",IFERROR(IF(AND($C114="Dépense",$H114="Taxable"),ROUND($G114*'Paramètres'!$B$11,2),0),0))</f>
        <v/>
      </c>
      <c r="J114" s="22">
        <f>IF($A114="","",IFERROR(IF(AND($C114="Dépense",$H114="Taxable"),ROUND($G114*'Paramètres'!$B$12,2),0),0))</f>
        <v/>
      </c>
      <c r="K114" s="22">
        <f>IF($A114="","",IFERROR(IF($C114="Dépense",ROUND($G114+$I114+$J114,2),$G114),0))</f>
        <v/>
      </c>
      <c r="L114" s="22">
        <f>IF($A114="","",IFERROR(IF(OR($C114="Approvisionnement",$C114="Remboursement",$C114="Correction positive"),$K114,0),0))</f>
        <v/>
      </c>
      <c r="M114" s="22">
        <f>IF($A114="","",IFERROR(IF(OR($C114="Dépense",$C114="Correction négative"),$K114,0),0))</f>
        <v/>
      </c>
      <c r="N114" s="22">
        <f>IF($A114="","",IFERROR(N113+$L114-$M114,0))</f>
        <v/>
      </c>
      <c r="O114" s="20" t="n"/>
      <c r="P114" s="20" t="n"/>
      <c r="Q114" s="21" t="n"/>
    </row>
    <row r="115">
      <c r="A115" s="19" t="n"/>
      <c r="B115" s="16" t="n"/>
      <c r="C115" s="20" t="n"/>
      <c r="D115" s="20" t="n"/>
      <c r="E115" s="21" t="n"/>
      <c r="F115" s="21" t="n"/>
      <c r="G115" s="17" t="n"/>
      <c r="H115" s="17" t="n"/>
      <c r="I115" s="22">
        <f>IF($A115="","",IFERROR(IF(AND($C115="Dépense",$H115="Taxable"),ROUND($G115*'Paramètres'!$B$11,2),0),0))</f>
        <v/>
      </c>
      <c r="J115" s="22">
        <f>IF($A115="","",IFERROR(IF(AND($C115="Dépense",$H115="Taxable"),ROUND($G115*'Paramètres'!$B$12,2),0),0))</f>
        <v/>
      </c>
      <c r="K115" s="22">
        <f>IF($A115="","",IFERROR(IF($C115="Dépense",ROUND($G115+$I115+$J115,2),$G115),0))</f>
        <v/>
      </c>
      <c r="L115" s="22">
        <f>IF($A115="","",IFERROR(IF(OR($C115="Approvisionnement",$C115="Remboursement",$C115="Correction positive"),$K115,0),0))</f>
        <v/>
      </c>
      <c r="M115" s="22">
        <f>IF($A115="","",IFERROR(IF(OR($C115="Dépense",$C115="Correction négative"),$K115,0),0))</f>
        <v/>
      </c>
      <c r="N115" s="22">
        <f>IF($A115="","",IFERROR(N114+$L115-$M115,0))</f>
        <v/>
      </c>
      <c r="O115" s="20" t="n"/>
      <c r="P115" s="20" t="n"/>
      <c r="Q115" s="21" t="n"/>
    </row>
    <row r="116">
      <c r="A116" s="19" t="n"/>
      <c r="B116" s="16" t="n"/>
      <c r="C116" s="20" t="n"/>
      <c r="D116" s="20" t="n"/>
      <c r="E116" s="21" t="n"/>
      <c r="F116" s="21" t="n"/>
      <c r="G116" s="17" t="n"/>
      <c r="H116" s="17" t="n"/>
      <c r="I116" s="22">
        <f>IF($A116="","",IFERROR(IF(AND($C116="Dépense",$H116="Taxable"),ROUND($G116*'Paramètres'!$B$11,2),0),0))</f>
        <v/>
      </c>
      <c r="J116" s="22">
        <f>IF($A116="","",IFERROR(IF(AND($C116="Dépense",$H116="Taxable"),ROUND($G116*'Paramètres'!$B$12,2),0),0))</f>
        <v/>
      </c>
      <c r="K116" s="22">
        <f>IF($A116="","",IFERROR(IF($C116="Dépense",ROUND($G116+$I116+$J116,2),$G116),0))</f>
        <v/>
      </c>
      <c r="L116" s="22">
        <f>IF($A116="","",IFERROR(IF(OR($C116="Approvisionnement",$C116="Remboursement",$C116="Correction positive"),$K116,0),0))</f>
        <v/>
      </c>
      <c r="M116" s="22">
        <f>IF($A116="","",IFERROR(IF(OR($C116="Dépense",$C116="Correction négative"),$K116,0),0))</f>
        <v/>
      </c>
      <c r="N116" s="22">
        <f>IF($A116="","",IFERROR(N115+$L116-$M116,0))</f>
        <v/>
      </c>
      <c r="O116" s="20" t="n"/>
      <c r="P116" s="20" t="n"/>
      <c r="Q116" s="21" t="n"/>
    </row>
    <row r="117">
      <c r="A117" s="19" t="n"/>
      <c r="B117" s="16" t="n"/>
      <c r="C117" s="20" t="n"/>
      <c r="D117" s="20" t="n"/>
      <c r="E117" s="21" t="n"/>
      <c r="F117" s="21" t="n"/>
      <c r="G117" s="17" t="n"/>
      <c r="H117" s="17" t="n"/>
      <c r="I117" s="22">
        <f>IF($A117="","",IFERROR(IF(AND($C117="Dépense",$H117="Taxable"),ROUND($G117*'Paramètres'!$B$11,2),0),0))</f>
        <v/>
      </c>
      <c r="J117" s="22">
        <f>IF($A117="","",IFERROR(IF(AND($C117="Dépense",$H117="Taxable"),ROUND($G117*'Paramètres'!$B$12,2),0),0))</f>
        <v/>
      </c>
      <c r="K117" s="22">
        <f>IF($A117="","",IFERROR(IF($C117="Dépense",ROUND($G117+$I117+$J117,2),$G117),0))</f>
        <v/>
      </c>
      <c r="L117" s="22">
        <f>IF($A117="","",IFERROR(IF(OR($C117="Approvisionnement",$C117="Remboursement",$C117="Correction positive"),$K117,0),0))</f>
        <v/>
      </c>
      <c r="M117" s="22">
        <f>IF($A117="","",IFERROR(IF(OR($C117="Dépense",$C117="Correction négative"),$K117,0),0))</f>
        <v/>
      </c>
      <c r="N117" s="22">
        <f>IF($A117="","",IFERROR(N116+$L117-$M117,0))</f>
        <v/>
      </c>
      <c r="O117" s="20" t="n"/>
      <c r="P117" s="20" t="n"/>
      <c r="Q117" s="21" t="n"/>
    </row>
    <row r="118">
      <c r="A118" s="19" t="n"/>
      <c r="B118" s="16" t="n"/>
      <c r="C118" s="20" t="n"/>
      <c r="D118" s="20" t="n"/>
      <c r="E118" s="21" t="n"/>
      <c r="F118" s="21" t="n"/>
      <c r="G118" s="17" t="n"/>
      <c r="H118" s="17" t="n"/>
      <c r="I118" s="22">
        <f>IF($A118="","",IFERROR(IF(AND($C118="Dépense",$H118="Taxable"),ROUND($G118*'Paramètres'!$B$11,2),0),0))</f>
        <v/>
      </c>
      <c r="J118" s="22">
        <f>IF($A118="","",IFERROR(IF(AND($C118="Dépense",$H118="Taxable"),ROUND($G118*'Paramètres'!$B$12,2),0),0))</f>
        <v/>
      </c>
      <c r="K118" s="22">
        <f>IF($A118="","",IFERROR(IF($C118="Dépense",ROUND($G118+$I118+$J118,2),$G118),0))</f>
        <v/>
      </c>
      <c r="L118" s="22">
        <f>IF($A118="","",IFERROR(IF(OR($C118="Approvisionnement",$C118="Remboursement",$C118="Correction positive"),$K118,0),0))</f>
        <v/>
      </c>
      <c r="M118" s="22">
        <f>IF($A118="","",IFERROR(IF(OR($C118="Dépense",$C118="Correction négative"),$K118,0),0))</f>
        <v/>
      </c>
      <c r="N118" s="22">
        <f>IF($A118="","",IFERROR(N117+$L118-$M118,0))</f>
        <v/>
      </c>
      <c r="O118" s="20" t="n"/>
      <c r="P118" s="20" t="n"/>
      <c r="Q118" s="21" t="n"/>
    </row>
    <row r="119">
      <c r="A119" s="19" t="n"/>
      <c r="B119" s="16" t="n"/>
      <c r="C119" s="20" t="n"/>
      <c r="D119" s="20" t="n"/>
      <c r="E119" s="21" t="n"/>
      <c r="F119" s="21" t="n"/>
      <c r="G119" s="17" t="n"/>
      <c r="H119" s="17" t="n"/>
      <c r="I119" s="22">
        <f>IF($A119="","",IFERROR(IF(AND($C119="Dépense",$H119="Taxable"),ROUND($G119*'Paramètres'!$B$11,2),0),0))</f>
        <v/>
      </c>
      <c r="J119" s="22">
        <f>IF($A119="","",IFERROR(IF(AND($C119="Dépense",$H119="Taxable"),ROUND($G119*'Paramètres'!$B$12,2),0),0))</f>
        <v/>
      </c>
      <c r="K119" s="22">
        <f>IF($A119="","",IFERROR(IF($C119="Dépense",ROUND($G119+$I119+$J119,2),$G119),0))</f>
        <v/>
      </c>
      <c r="L119" s="22">
        <f>IF($A119="","",IFERROR(IF(OR($C119="Approvisionnement",$C119="Remboursement",$C119="Correction positive"),$K119,0),0))</f>
        <v/>
      </c>
      <c r="M119" s="22">
        <f>IF($A119="","",IFERROR(IF(OR($C119="Dépense",$C119="Correction négative"),$K119,0),0))</f>
        <v/>
      </c>
      <c r="N119" s="22">
        <f>IF($A119="","",IFERROR(N118+$L119-$M119,0))</f>
        <v/>
      </c>
      <c r="O119" s="20" t="n"/>
      <c r="P119" s="20" t="n"/>
      <c r="Q119" s="21" t="n"/>
    </row>
    <row r="120">
      <c r="A120" s="19" t="n"/>
      <c r="B120" s="16" t="n"/>
      <c r="C120" s="20" t="n"/>
      <c r="D120" s="20" t="n"/>
      <c r="E120" s="21" t="n"/>
      <c r="F120" s="21" t="n"/>
      <c r="G120" s="17" t="n"/>
      <c r="H120" s="17" t="n"/>
      <c r="I120" s="22">
        <f>IF($A120="","",IFERROR(IF(AND($C120="Dépense",$H120="Taxable"),ROUND($G120*'Paramètres'!$B$11,2),0),0))</f>
        <v/>
      </c>
      <c r="J120" s="22">
        <f>IF($A120="","",IFERROR(IF(AND($C120="Dépense",$H120="Taxable"),ROUND($G120*'Paramètres'!$B$12,2),0),0))</f>
        <v/>
      </c>
      <c r="K120" s="22">
        <f>IF($A120="","",IFERROR(IF($C120="Dépense",ROUND($G120+$I120+$J120,2),$G120),0))</f>
        <v/>
      </c>
      <c r="L120" s="22">
        <f>IF($A120="","",IFERROR(IF(OR($C120="Approvisionnement",$C120="Remboursement",$C120="Correction positive"),$K120,0),0))</f>
        <v/>
      </c>
      <c r="M120" s="22">
        <f>IF($A120="","",IFERROR(IF(OR($C120="Dépense",$C120="Correction négative"),$K120,0),0))</f>
        <v/>
      </c>
      <c r="N120" s="22">
        <f>IF($A120="","",IFERROR(N119+$L120-$M120,0))</f>
        <v/>
      </c>
      <c r="O120" s="20" t="n"/>
      <c r="P120" s="20" t="n"/>
      <c r="Q120" s="21" t="n"/>
    </row>
    <row r="121">
      <c r="A121" s="19" t="n"/>
      <c r="B121" s="16" t="n"/>
      <c r="C121" s="20" t="n"/>
      <c r="D121" s="20" t="n"/>
      <c r="E121" s="21" t="n"/>
      <c r="F121" s="21" t="n"/>
      <c r="G121" s="17" t="n"/>
      <c r="H121" s="17" t="n"/>
      <c r="I121" s="22">
        <f>IF($A121="","",IFERROR(IF(AND($C121="Dépense",$H121="Taxable"),ROUND($G121*'Paramètres'!$B$11,2),0),0))</f>
        <v/>
      </c>
      <c r="J121" s="22">
        <f>IF($A121="","",IFERROR(IF(AND($C121="Dépense",$H121="Taxable"),ROUND($G121*'Paramètres'!$B$12,2),0),0))</f>
        <v/>
      </c>
      <c r="K121" s="22">
        <f>IF($A121="","",IFERROR(IF($C121="Dépense",ROUND($G121+$I121+$J121,2),$G121),0))</f>
        <v/>
      </c>
      <c r="L121" s="22">
        <f>IF($A121="","",IFERROR(IF(OR($C121="Approvisionnement",$C121="Remboursement",$C121="Correction positive"),$K121,0),0))</f>
        <v/>
      </c>
      <c r="M121" s="22">
        <f>IF($A121="","",IFERROR(IF(OR($C121="Dépense",$C121="Correction négative"),$K121,0),0))</f>
        <v/>
      </c>
      <c r="N121" s="22">
        <f>IF($A121="","",IFERROR(N120+$L121-$M121,0))</f>
        <v/>
      </c>
      <c r="O121" s="20" t="n"/>
      <c r="P121" s="20" t="n"/>
      <c r="Q121" s="21" t="n"/>
    </row>
    <row r="122">
      <c r="A122" s="19" t="n"/>
      <c r="B122" s="16" t="n"/>
      <c r="C122" s="20" t="n"/>
      <c r="D122" s="20" t="n"/>
      <c r="E122" s="21" t="n"/>
      <c r="F122" s="21" t="n"/>
      <c r="G122" s="17" t="n"/>
      <c r="H122" s="17" t="n"/>
      <c r="I122" s="22">
        <f>IF($A122="","",IFERROR(IF(AND($C122="Dépense",$H122="Taxable"),ROUND($G122*'Paramètres'!$B$11,2),0),0))</f>
        <v/>
      </c>
      <c r="J122" s="22">
        <f>IF($A122="","",IFERROR(IF(AND($C122="Dépense",$H122="Taxable"),ROUND($G122*'Paramètres'!$B$12,2),0),0))</f>
        <v/>
      </c>
      <c r="K122" s="22">
        <f>IF($A122="","",IFERROR(IF($C122="Dépense",ROUND($G122+$I122+$J122,2),$G122),0))</f>
        <v/>
      </c>
      <c r="L122" s="22">
        <f>IF($A122="","",IFERROR(IF(OR($C122="Approvisionnement",$C122="Remboursement",$C122="Correction positive"),$K122,0),0))</f>
        <v/>
      </c>
      <c r="M122" s="22">
        <f>IF($A122="","",IFERROR(IF(OR($C122="Dépense",$C122="Correction négative"),$K122,0),0))</f>
        <v/>
      </c>
      <c r="N122" s="22">
        <f>IF($A122="","",IFERROR(N121+$L122-$M122,0))</f>
        <v/>
      </c>
      <c r="O122" s="20" t="n"/>
      <c r="P122" s="20" t="n"/>
      <c r="Q122" s="21" t="n"/>
    </row>
    <row r="123">
      <c r="A123" s="19" t="n"/>
      <c r="B123" s="16" t="n"/>
      <c r="C123" s="20" t="n"/>
      <c r="D123" s="20" t="n"/>
      <c r="E123" s="21" t="n"/>
      <c r="F123" s="21" t="n"/>
      <c r="G123" s="17" t="n"/>
      <c r="H123" s="17" t="n"/>
      <c r="I123" s="22">
        <f>IF($A123="","",IFERROR(IF(AND($C123="Dépense",$H123="Taxable"),ROUND($G123*'Paramètres'!$B$11,2),0),0))</f>
        <v/>
      </c>
      <c r="J123" s="22">
        <f>IF($A123="","",IFERROR(IF(AND($C123="Dépense",$H123="Taxable"),ROUND($G123*'Paramètres'!$B$12,2),0),0))</f>
        <v/>
      </c>
      <c r="K123" s="22">
        <f>IF($A123="","",IFERROR(IF($C123="Dépense",ROUND($G123+$I123+$J123,2),$G123),0))</f>
        <v/>
      </c>
      <c r="L123" s="22">
        <f>IF($A123="","",IFERROR(IF(OR($C123="Approvisionnement",$C123="Remboursement",$C123="Correction positive"),$K123,0),0))</f>
        <v/>
      </c>
      <c r="M123" s="22">
        <f>IF($A123="","",IFERROR(IF(OR($C123="Dépense",$C123="Correction négative"),$K123,0),0))</f>
        <v/>
      </c>
      <c r="N123" s="22">
        <f>IF($A123="","",IFERROR(N122+$L123-$M123,0))</f>
        <v/>
      </c>
      <c r="O123" s="20" t="n"/>
      <c r="P123" s="20" t="n"/>
      <c r="Q123" s="21" t="n"/>
    </row>
    <row r="124">
      <c r="A124" s="19" t="n"/>
      <c r="B124" s="16" t="n"/>
      <c r="C124" s="20" t="n"/>
      <c r="D124" s="20" t="n"/>
      <c r="E124" s="21" t="n"/>
      <c r="F124" s="21" t="n"/>
      <c r="G124" s="17" t="n"/>
      <c r="H124" s="17" t="n"/>
      <c r="I124" s="22">
        <f>IF($A124="","",IFERROR(IF(AND($C124="Dépense",$H124="Taxable"),ROUND($G124*'Paramètres'!$B$11,2),0),0))</f>
        <v/>
      </c>
      <c r="J124" s="22">
        <f>IF($A124="","",IFERROR(IF(AND($C124="Dépense",$H124="Taxable"),ROUND($G124*'Paramètres'!$B$12,2),0),0))</f>
        <v/>
      </c>
      <c r="K124" s="22">
        <f>IF($A124="","",IFERROR(IF($C124="Dépense",ROUND($G124+$I124+$J124,2),$G124),0))</f>
        <v/>
      </c>
      <c r="L124" s="22">
        <f>IF($A124="","",IFERROR(IF(OR($C124="Approvisionnement",$C124="Remboursement",$C124="Correction positive"),$K124,0),0))</f>
        <v/>
      </c>
      <c r="M124" s="22">
        <f>IF($A124="","",IFERROR(IF(OR($C124="Dépense",$C124="Correction négative"),$K124,0),0))</f>
        <v/>
      </c>
      <c r="N124" s="22">
        <f>IF($A124="","",IFERROR(N123+$L124-$M124,0))</f>
        <v/>
      </c>
      <c r="O124" s="20" t="n"/>
      <c r="P124" s="20" t="n"/>
      <c r="Q124" s="21" t="n"/>
    </row>
    <row r="125">
      <c r="A125" s="19" t="n"/>
      <c r="B125" s="16" t="n"/>
      <c r="C125" s="20" t="n"/>
      <c r="D125" s="20" t="n"/>
      <c r="E125" s="21" t="n"/>
      <c r="F125" s="21" t="n"/>
      <c r="G125" s="17" t="n"/>
      <c r="H125" s="17" t="n"/>
      <c r="I125" s="22">
        <f>IF($A125="","",IFERROR(IF(AND($C125="Dépense",$H125="Taxable"),ROUND($G125*'Paramètres'!$B$11,2),0),0))</f>
        <v/>
      </c>
      <c r="J125" s="22">
        <f>IF($A125="","",IFERROR(IF(AND($C125="Dépense",$H125="Taxable"),ROUND($G125*'Paramètres'!$B$12,2),0),0))</f>
        <v/>
      </c>
      <c r="K125" s="22">
        <f>IF($A125="","",IFERROR(IF($C125="Dépense",ROUND($G125+$I125+$J125,2),$G125),0))</f>
        <v/>
      </c>
      <c r="L125" s="22">
        <f>IF($A125="","",IFERROR(IF(OR($C125="Approvisionnement",$C125="Remboursement",$C125="Correction positive"),$K125,0),0))</f>
        <v/>
      </c>
      <c r="M125" s="22">
        <f>IF($A125="","",IFERROR(IF(OR($C125="Dépense",$C125="Correction négative"),$K125,0),0))</f>
        <v/>
      </c>
      <c r="N125" s="22">
        <f>IF($A125="","",IFERROR(N124+$L125-$M125,0))</f>
        <v/>
      </c>
      <c r="O125" s="20" t="n"/>
      <c r="P125" s="20" t="n"/>
      <c r="Q125" s="21" t="n"/>
    </row>
    <row r="126">
      <c r="A126" s="19" t="n"/>
      <c r="B126" s="16" t="n"/>
      <c r="C126" s="20" t="n"/>
      <c r="D126" s="20" t="n"/>
      <c r="E126" s="21" t="n"/>
      <c r="F126" s="21" t="n"/>
      <c r="G126" s="17" t="n"/>
      <c r="H126" s="17" t="n"/>
      <c r="I126" s="22">
        <f>IF($A126="","",IFERROR(IF(AND($C126="Dépense",$H126="Taxable"),ROUND($G126*'Paramètres'!$B$11,2),0),0))</f>
        <v/>
      </c>
      <c r="J126" s="22">
        <f>IF($A126="","",IFERROR(IF(AND($C126="Dépense",$H126="Taxable"),ROUND($G126*'Paramètres'!$B$12,2),0),0))</f>
        <v/>
      </c>
      <c r="K126" s="22">
        <f>IF($A126="","",IFERROR(IF($C126="Dépense",ROUND($G126+$I126+$J126,2),$G126),0))</f>
        <v/>
      </c>
      <c r="L126" s="22">
        <f>IF($A126="","",IFERROR(IF(OR($C126="Approvisionnement",$C126="Remboursement",$C126="Correction positive"),$K126,0),0))</f>
        <v/>
      </c>
      <c r="M126" s="22">
        <f>IF($A126="","",IFERROR(IF(OR($C126="Dépense",$C126="Correction négative"),$K126,0),0))</f>
        <v/>
      </c>
      <c r="N126" s="22">
        <f>IF($A126="","",IFERROR(N125+$L126-$M126,0))</f>
        <v/>
      </c>
      <c r="O126" s="20" t="n"/>
      <c r="P126" s="20" t="n"/>
      <c r="Q126" s="21" t="n"/>
    </row>
    <row r="127">
      <c r="A127" s="19" t="n"/>
      <c r="B127" s="16" t="n"/>
      <c r="C127" s="20" t="n"/>
      <c r="D127" s="20" t="n"/>
      <c r="E127" s="21" t="n"/>
      <c r="F127" s="21" t="n"/>
      <c r="G127" s="17" t="n"/>
      <c r="H127" s="17" t="n"/>
      <c r="I127" s="22">
        <f>IF($A127="","",IFERROR(IF(AND($C127="Dépense",$H127="Taxable"),ROUND($G127*'Paramètres'!$B$11,2),0),0))</f>
        <v/>
      </c>
      <c r="J127" s="22">
        <f>IF($A127="","",IFERROR(IF(AND($C127="Dépense",$H127="Taxable"),ROUND($G127*'Paramètres'!$B$12,2),0),0))</f>
        <v/>
      </c>
      <c r="K127" s="22">
        <f>IF($A127="","",IFERROR(IF($C127="Dépense",ROUND($G127+$I127+$J127,2),$G127),0))</f>
        <v/>
      </c>
      <c r="L127" s="22">
        <f>IF($A127="","",IFERROR(IF(OR($C127="Approvisionnement",$C127="Remboursement",$C127="Correction positive"),$K127,0),0))</f>
        <v/>
      </c>
      <c r="M127" s="22">
        <f>IF($A127="","",IFERROR(IF(OR($C127="Dépense",$C127="Correction négative"),$K127,0),0))</f>
        <v/>
      </c>
      <c r="N127" s="22">
        <f>IF($A127="","",IFERROR(N126+$L127-$M127,0))</f>
        <v/>
      </c>
      <c r="O127" s="20" t="n"/>
      <c r="P127" s="20" t="n"/>
      <c r="Q127" s="21" t="n"/>
    </row>
    <row r="128">
      <c r="A128" s="19" t="n"/>
      <c r="B128" s="16" t="n"/>
      <c r="C128" s="20" t="n"/>
      <c r="D128" s="20" t="n"/>
      <c r="E128" s="21" t="n"/>
      <c r="F128" s="21" t="n"/>
      <c r="G128" s="17" t="n"/>
      <c r="H128" s="17" t="n"/>
      <c r="I128" s="22">
        <f>IF($A128="","",IFERROR(IF(AND($C128="Dépense",$H128="Taxable"),ROUND($G128*'Paramètres'!$B$11,2),0),0))</f>
        <v/>
      </c>
      <c r="J128" s="22">
        <f>IF($A128="","",IFERROR(IF(AND($C128="Dépense",$H128="Taxable"),ROUND($G128*'Paramètres'!$B$12,2),0),0))</f>
        <v/>
      </c>
      <c r="K128" s="22">
        <f>IF($A128="","",IFERROR(IF($C128="Dépense",ROUND($G128+$I128+$J128,2),$G128),0))</f>
        <v/>
      </c>
      <c r="L128" s="22">
        <f>IF($A128="","",IFERROR(IF(OR($C128="Approvisionnement",$C128="Remboursement",$C128="Correction positive"),$K128,0),0))</f>
        <v/>
      </c>
      <c r="M128" s="22">
        <f>IF($A128="","",IFERROR(IF(OR($C128="Dépense",$C128="Correction négative"),$K128,0),0))</f>
        <v/>
      </c>
      <c r="N128" s="22">
        <f>IF($A128="","",IFERROR(N127+$L128-$M128,0))</f>
        <v/>
      </c>
      <c r="O128" s="20" t="n"/>
      <c r="P128" s="20" t="n"/>
      <c r="Q128" s="21" t="n"/>
    </row>
    <row r="129">
      <c r="A129" s="19" t="n"/>
      <c r="B129" s="16" t="n"/>
      <c r="C129" s="20" t="n"/>
      <c r="D129" s="20" t="n"/>
      <c r="E129" s="21" t="n"/>
      <c r="F129" s="21" t="n"/>
      <c r="G129" s="17" t="n"/>
      <c r="H129" s="17" t="n"/>
      <c r="I129" s="22">
        <f>IF($A129="","",IFERROR(IF(AND($C129="Dépense",$H129="Taxable"),ROUND($G129*'Paramètres'!$B$11,2),0),0))</f>
        <v/>
      </c>
      <c r="J129" s="22">
        <f>IF($A129="","",IFERROR(IF(AND($C129="Dépense",$H129="Taxable"),ROUND($G129*'Paramètres'!$B$12,2),0),0))</f>
        <v/>
      </c>
      <c r="K129" s="22">
        <f>IF($A129="","",IFERROR(IF($C129="Dépense",ROUND($G129+$I129+$J129,2),$G129),0))</f>
        <v/>
      </c>
      <c r="L129" s="22">
        <f>IF($A129="","",IFERROR(IF(OR($C129="Approvisionnement",$C129="Remboursement",$C129="Correction positive"),$K129,0),0))</f>
        <v/>
      </c>
      <c r="M129" s="22">
        <f>IF($A129="","",IFERROR(IF(OR($C129="Dépense",$C129="Correction négative"),$K129,0),0))</f>
        <v/>
      </c>
      <c r="N129" s="22">
        <f>IF($A129="","",IFERROR(N128+$L129-$M129,0))</f>
        <v/>
      </c>
      <c r="O129" s="20" t="n"/>
      <c r="P129" s="20" t="n"/>
      <c r="Q129" s="21" t="n"/>
    </row>
    <row r="130">
      <c r="A130" s="19" t="n"/>
      <c r="B130" s="16" t="n"/>
      <c r="C130" s="20" t="n"/>
      <c r="D130" s="20" t="n"/>
      <c r="E130" s="21" t="n"/>
      <c r="F130" s="21" t="n"/>
      <c r="G130" s="17" t="n"/>
      <c r="H130" s="17" t="n"/>
      <c r="I130" s="22">
        <f>IF($A130="","",IFERROR(IF(AND($C130="Dépense",$H130="Taxable"),ROUND($G130*'Paramètres'!$B$11,2),0),0))</f>
        <v/>
      </c>
      <c r="J130" s="22">
        <f>IF($A130="","",IFERROR(IF(AND($C130="Dépense",$H130="Taxable"),ROUND($G130*'Paramètres'!$B$12,2),0),0))</f>
        <v/>
      </c>
      <c r="K130" s="22">
        <f>IF($A130="","",IFERROR(IF($C130="Dépense",ROUND($G130+$I130+$J130,2),$G130),0))</f>
        <v/>
      </c>
      <c r="L130" s="22">
        <f>IF($A130="","",IFERROR(IF(OR($C130="Approvisionnement",$C130="Remboursement",$C130="Correction positive"),$K130,0),0))</f>
        <v/>
      </c>
      <c r="M130" s="22">
        <f>IF($A130="","",IFERROR(IF(OR($C130="Dépense",$C130="Correction négative"),$K130,0),0))</f>
        <v/>
      </c>
      <c r="N130" s="22">
        <f>IF($A130="","",IFERROR(N129+$L130-$M130,0))</f>
        <v/>
      </c>
      <c r="O130" s="20" t="n"/>
      <c r="P130" s="20" t="n"/>
      <c r="Q130" s="21" t="n"/>
    </row>
    <row r="131">
      <c r="A131" s="19" t="n"/>
      <c r="B131" s="16" t="n"/>
      <c r="C131" s="20" t="n"/>
      <c r="D131" s="20" t="n"/>
      <c r="E131" s="21" t="n"/>
      <c r="F131" s="21" t="n"/>
      <c r="G131" s="17" t="n"/>
      <c r="H131" s="17" t="n"/>
      <c r="I131" s="22">
        <f>IF($A131="","",IFERROR(IF(AND($C131="Dépense",$H131="Taxable"),ROUND($G131*'Paramètres'!$B$11,2),0),0))</f>
        <v/>
      </c>
      <c r="J131" s="22">
        <f>IF($A131="","",IFERROR(IF(AND($C131="Dépense",$H131="Taxable"),ROUND($G131*'Paramètres'!$B$12,2),0),0))</f>
        <v/>
      </c>
      <c r="K131" s="22">
        <f>IF($A131="","",IFERROR(IF($C131="Dépense",ROUND($G131+$I131+$J131,2),$G131),0))</f>
        <v/>
      </c>
      <c r="L131" s="22">
        <f>IF($A131="","",IFERROR(IF(OR($C131="Approvisionnement",$C131="Remboursement",$C131="Correction positive"),$K131,0),0))</f>
        <v/>
      </c>
      <c r="M131" s="22">
        <f>IF($A131="","",IFERROR(IF(OR($C131="Dépense",$C131="Correction négative"),$K131,0),0))</f>
        <v/>
      </c>
      <c r="N131" s="22">
        <f>IF($A131="","",IFERROR(N130+$L131-$M131,0))</f>
        <v/>
      </c>
      <c r="O131" s="20" t="n"/>
      <c r="P131" s="20" t="n"/>
      <c r="Q131" s="21" t="n"/>
    </row>
    <row r="132">
      <c r="A132" s="19" t="n"/>
      <c r="B132" s="16" t="n"/>
      <c r="C132" s="20" t="n"/>
      <c r="D132" s="20" t="n"/>
      <c r="E132" s="21" t="n"/>
      <c r="F132" s="21" t="n"/>
      <c r="G132" s="17" t="n"/>
      <c r="H132" s="17" t="n"/>
      <c r="I132" s="22">
        <f>IF($A132="","",IFERROR(IF(AND($C132="Dépense",$H132="Taxable"),ROUND($G132*'Paramètres'!$B$11,2),0),0))</f>
        <v/>
      </c>
      <c r="J132" s="22">
        <f>IF($A132="","",IFERROR(IF(AND($C132="Dépense",$H132="Taxable"),ROUND($G132*'Paramètres'!$B$12,2),0),0))</f>
        <v/>
      </c>
      <c r="K132" s="22">
        <f>IF($A132="","",IFERROR(IF($C132="Dépense",ROUND($G132+$I132+$J132,2),$G132),0))</f>
        <v/>
      </c>
      <c r="L132" s="22">
        <f>IF($A132="","",IFERROR(IF(OR($C132="Approvisionnement",$C132="Remboursement",$C132="Correction positive"),$K132,0),0))</f>
        <v/>
      </c>
      <c r="M132" s="22">
        <f>IF($A132="","",IFERROR(IF(OR($C132="Dépense",$C132="Correction négative"),$K132,0),0))</f>
        <v/>
      </c>
      <c r="N132" s="22">
        <f>IF($A132="","",IFERROR(N131+$L132-$M132,0))</f>
        <v/>
      </c>
      <c r="O132" s="20" t="n"/>
      <c r="P132" s="20" t="n"/>
      <c r="Q132" s="21" t="n"/>
    </row>
    <row r="133">
      <c r="A133" s="19" t="n"/>
      <c r="B133" s="16" t="n"/>
      <c r="C133" s="20" t="n"/>
      <c r="D133" s="20" t="n"/>
      <c r="E133" s="21" t="n"/>
      <c r="F133" s="21" t="n"/>
      <c r="G133" s="17" t="n"/>
      <c r="H133" s="17" t="n"/>
      <c r="I133" s="22">
        <f>IF($A133="","",IFERROR(IF(AND($C133="Dépense",$H133="Taxable"),ROUND($G133*'Paramètres'!$B$11,2),0),0))</f>
        <v/>
      </c>
      <c r="J133" s="22">
        <f>IF($A133="","",IFERROR(IF(AND($C133="Dépense",$H133="Taxable"),ROUND($G133*'Paramètres'!$B$12,2),0),0))</f>
        <v/>
      </c>
      <c r="K133" s="22">
        <f>IF($A133="","",IFERROR(IF($C133="Dépense",ROUND($G133+$I133+$J133,2),$G133),0))</f>
        <v/>
      </c>
      <c r="L133" s="22">
        <f>IF($A133="","",IFERROR(IF(OR($C133="Approvisionnement",$C133="Remboursement",$C133="Correction positive"),$K133,0),0))</f>
        <v/>
      </c>
      <c r="M133" s="22">
        <f>IF($A133="","",IFERROR(IF(OR($C133="Dépense",$C133="Correction négative"),$K133,0),0))</f>
        <v/>
      </c>
      <c r="N133" s="22">
        <f>IF($A133="","",IFERROR(N132+$L133-$M133,0))</f>
        <v/>
      </c>
      <c r="O133" s="20" t="n"/>
      <c r="P133" s="20" t="n"/>
      <c r="Q133" s="21" t="n"/>
    </row>
    <row r="134">
      <c r="A134" s="19" t="n"/>
      <c r="B134" s="16" t="n"/>
      <c r="C134" s="20" t="n"/>
      <c r="D134" s="20" t="n"/>
      <c r="E134" s="21" t="n"/>
      <c r="F134" s="21" t="n"/>
      <c r="G134" s="17" t="n"/>
      <c r="H134" s="17" t="n"/>
      <c r="I134" s="22">
        <f>IF($A134="","",IFERROR(IF(AND($C134="Dépense",$H134="Taxable"),ROUND($G134*'Paramètres'!$B$11,2),0),0))</f>
        <v/>
      </c>
      <c r="J134" s="22">
        <f>IF($A134="","",IFERROR(IF(AND($C134="Dépense",$H134="Taxable"),ROUND($G134*'Paramètres'!$B$12,2),0),0))</f>
        <v/>
      </c>
      <c r="K134" s="22">
        <f>IF($A134="","",IFERROR(IF($C134="Dépense",ROUND($G134+$I134+$J134,2),$G134),0))</f>
        <v/>
      </c>
      <c r="L134" s="22">
        <f>IF($A134="","",IFERROR(IF(OR($C134="Approvisionnement",$C134="Remboursement",$C134="Correction positive"),$K134,0),0))</f>
        <v/>
      </c>
      <c r="M134" s="22">
        <f>IF($A134="","",IFERROR(IF(OR($C134="Dépense",$C134="Correction négative"),$K134,0),0))</f>
        <v/>
      </c>
      <c r="N134" s="22">
        <f>IF($A134="","",IFERROR(N133+$L134-$M134,0))</f>
        <v/>
      </c>
      <c r="O134" s="20" t="n"/>
      <c r="P134" s="20" t="n"/>
      <c r="Q134" s="21" t="n"/>
    </row>
    <row r="135">
      <c r="A135" s="19" t="n"/>
      <c r="B135" s="16" t="n"/>
      <c r="C135" s="20" t="n"/>
      <c r="D135" s="20" t="n"/>
      <c r="E135" s="21" t="n"/>
      <c r="F135" s="21" t="n"/>
      <c r="G135" s="17" t="n"/>
      <c r="H135" s="17" t="n"/>
      <c r="I135" s="22">
        <f>IF($A135="","",IFERROR(IF(AND($C135="Dépense",$H135="Taxable"),ROUND($G135*'Paramètres'!$B$11,2),0),0))</f>
        <v/>
      </c>
      <c r="J135" s="22">
        <f>IF($A135="","",IFERROR(IF(AND($C135="Dépense",$H135="Taxable"),ROUND($G135*'Paramètres'!$B$12,2),0),0))</f>
        <v/>
      </c>
      <c r="K135" s="22">
        <f>IF($A135="","",IFERROR(IF($C135="Dépense",ROUND($G135+$I135+$J135,2),$G135),0))</f>
        <v/>
      </c>
      <c r="L135" s="22">
        <f>IF($A135="","",IFERROR(IF(OR($C135="Approvisionnement",$C135="Remboursement",$C135="Correction positive"),$K135,0),0))</f>
        <v/>
      </c>
      <c r="M135" s="22">
        <f>IF($A135="","",IFERROR(IF(OR($C135="Dépense",$C135="Correction négative"),$K135,0),0))</f>
        <v/>
      </c>
      <c r="N135" s="22">
        <f>IF($A135="","",IFERROR(N134+$L135-$M135,0))</f>
        <v/>
      </c>
      <c r="O135" s="20" t="n"/>
      <c r="P135" s="20" t="n"/>
      <c r="Q135" s="21" t="n"/>
    </row>
    <row r="136">
      <c r="A136" s="19" t="n"/>
      <c r="B136" s="16" t="n"/>
      <c r="C136" s="20" t="n"/>
      <c r="D136" s="20" t="n"/>
      <c r="E136" s="21" t="n"/>
      <c r="F136" s="21" t="n"/>
      <c r="G136" s="17" t="n"/>
      <c r="H136" s="17" t="n"/>
      <c r="I136" s="22">
        <f>IF($A136="","",IFERROR(IF(AND($C136="Dépense",$H136="Taxable"),ROUND($G136*'Paramètres'!$B$11,2),0),0))</f>
        <v/>
      </c>
      <c r="J136" s="22">
        <f>IF($A136="","",IFERROR(IF(AND($C136="Dépense",$H136="Taxable"),ROUND($G136*'Paramètres'!$B$12,2),0),0))</f>
        <v/>
      </c>
      <c r="K136" s="22">
        <f>IF($A136="","",IFERROR(IF($C136="Dépense",ROUND($G136+$I136+$J136,2),$G136),0))</f>
        <v/>
      </c>
      <c r="L136" s="22">
        <f>IF($A136="","",IFERROR(IF(OR($C136="Approvisionnement",$C136="Remboursement",$C136="Correction positive"),$K136,0),0))</f>
        <v/>
      </c>
      <c r="M136" s="22">
        <f>IF($A136="","",IFERROR(IF(OR($C136="Dépense",$C136="Correction négative"),$K136,0),0))</f>
        <v/>
      </c>
      <c r="N136" s="22">
        <f>IF($A136="","",IFERROR(N135+$L136-$M136,0))</f>
        <v/>
      </c>
      <c r="O136" s="20" t="n"/>
      <c r="P136" s="20" t="n"/>
      <c r="Q136" s="21" t="n"/>
    </row>
    <row r="137">
      <c r="A137" s="19" t="n"/>
      <c r="B137" s="16" t="n"/>
      <c r="C137" s="20" t="n"/>
      <c r="D137" s="20" t="n"/>
      <c r="E137" s="21" t="n"/>
      <c r="F137" s="21" t="n"/>
      <c r="G137" s="17" t="n"/>
      <c r="H137" s="17" t="n"/>
      <c r="I137" s="22">
        <f>IF($A137="","",IFERROR(IF(AND($C137="Dépense",$H137="Taxable"),ROUND($G137*'Paramètres'!$B$11,2),0),0))</f>
        <v/>
      </c>
      <c r="J137" s="22">
        <f>IF($A137="","",IFERROR(IF(AND($C137="Dépense",$H137="Taxable"),ROUND($G137*'Paramètres'!$B$12,2),0),0))</f>
        <v/>
      </c>
      <c r="K137" s="22">
        <f>IF($A137="","",IFERROR(IF($C137="Dépense",ROUND($G137+$I137+$J137,2),$G137),0))</f>
        <v/>
      </c>
      <c r="L137" s="22">
        <f>IF($A137="","",IFERROR(IF(OR($C137="Approvisionnement",$C137="Remboursement",$C137="Correction positive"),$K137,0),0))</f>
        <v/>
      </c>
      <c r="M137" s="22">
        <f>IF($A137="","",IFERROR(IF(OR($C137="Dépense",$C137="Correction négative"),$K137,0),0))</f>
        <v/>
      </c>
      <c r="N137" s="22">
        <f>IF($A137="","",IFERROR(N136+$L137-$M137,0))</f>
        <v/>
      </c>
      <c r="O137" s="20" t="n"/>
      <c r="P137" s="20" t="n"/>
      <c r="Q137" s="21" t="n"/>
    </row>
    <row r="138">
      <c r="A138" s="19" t="n"/>
      <c r="B138" s="16" t="n"/>
      <c r="C138" s="20" t="n"/>
      <c r="D138" s="20" t="n"/>
      <c r="E138" s="21" t="n"/>
      <c r="F138" s="21" t="n"/>
      <c r="G138" s="17" t="n"/>
      <c r="H138" s="17" t="n"/>
      <c r="I138" s="22">
        <f>IF($A138="","",IFERROR(IF(AND($C138="Dépense",$H138="Taxable"),ROUND($G138*'Paramètres'!$B$11,2),0),0))</f>
        <v/>
      </c>
      <c r="J138" s="22">
        <f>IF($A138="","",IFERROR(IF(AND($C138="Dépense",$H138="Taxable"),ROUND($G138*'Paramètres'!$B$12,2),0),0))</f>
        <v/>
      </c>
      <c r="K138" s="22">
        <f>IF($A138="","",IFERROR(IF($C138="Dépense",ROUND($G138+$I138+$J138,2),$G138),0))</f>
        <v/>
      </c>
      <c r="L138" s="22">
        <f>IF($A138="","",IFERROR(IF(OR($C138="Approvisionnement",$C138="Remboursement",$C138="Correction positive"),$K138,0),0))</f>
        <v/>
      </c>
      <c r="M138" s="22">
        <f>IF($A138="","",IFERROR(IF(OR($C138="Dépense",$C138="Correction négative"),$K138,0),0))</f>
        <v/>
      </c>
      <c r="N138" s="22">
        <f>IF($A138="","",IFERROR(N137+$L138-$M138,0))</f>
        <v/>
      </c>
      <c r="O138" s="20" t="n"/>
      <c r="P138" s="20" t="n"/>
      <c r="Q138" s="21" t="n"/>
    </row>
    <row r="139">
      <c r="A139" s="19" t="n"/>
      <c r="B139" s="16" t="n"/>
      <c r="C139" s="20" t="n"/>
      <c r="D139" s="20" t="n"/>
      <c r="E139" s="21" t="n"/>
      <c r="F139" s="21" t="n"/>
      <c r="G139" s="17" t="n"/>
      <c r="H139" s="17" t="n"/>
      <c r="I139" s="22">
        <f>IF($A139="","",IFERROR(IF(AND($C139="Dépense",$H139="Taxable"),ROUND($G139*'Paramètres'!$B$11,2),0),0))</f>
        <v/>
      </c>
      <c r="J139" s="22">
        <f>IF($A139="","",IFERROR(IF(AND($C139="Dépense",$H139="Taxable"),ROUND($G139*'Paramètres'!$B$12,2),0),0))</f>
        <v/>
      </c>
      <c r="K139" s="22">
        <f>IF($A139="","",IFERROR(IF($C139="Dépense",ROUND($G139+$I139+$J139,2),$G139),0))</f>
        <v/>
      </c>
      <c r="L139" s="22">
        <f>IF($A139="","",IFERROR(IF(OR($C139="Approvisionnement",$C139="Remboursement",$C139="Correction positive"),$K139,0),0))</f>
        <v/>
      </c>
      <c r="M139" s="22">
        <f>IF($A139="","",IFERROR(IF(OR($C139="Dépense",$C139="Correction négative"),$K139,0),0))</f>
        <v/>
      </c>
      <c r="N139" s="22">
        <f>IF($A139="","",IFERROR(N138+$L139-$M139,0))</f>
        <v/>
      </c>
      <c r="O139" s="20" t="n"/>
      <c r="P139" s="20" t="n"/>
      <c r="Q139" s="21" t="n"/>
    </row>
    <row r="140">
      <c r="A140" s="19" t="n"/>
      <c r="B140" s="16" t="n"/>
      <c r="C140" s="20" t="n"/>
      <c r="D140" s="20" t="n"/>
      <c r="E140" s="21" t="n"/>
      <c r="F140" s="21" t="n"/>
      <c r="G140" s="17" t="n"/>
      <c r="H140" s="17" t="n"/>
      <c r="I140" s="22">
        <f>IF($A140="","",IFERROR(IF(AND($C140="Dépense",$H140="Taxable"),ROUND($G140*'Paramètres'!$B$11,2),0),0))</f>
        <v/>
      </c>
      <c r="J140" s="22">
        <f>IF($A140="","",IFERROR(IF(AND($C140="Dépense",$H140="Taxable"),ROUND($G140*'Paramètres'!$B$12,2),0),0))</f>
        <v/>
      </c>
      <c r="K140" s="22">
        <f>IF($A140="","",IFERROR(IF($C140="Dépense",ROUND($G140+$I140+$J140,2),$G140),0))</f>
        <v/>
      </c>
      <c r="L140" s="22">
        <f>IF($A140="","",IFERROR(IF(OR($C140="Approvisionnement",$C140="Remboursement",$C140="Correction positive"),$K140,0),0))</f>
        <v/>
      </c>
      <c r="M140" s="22">
        <f>IF($A140="","",IFERROR(IF(OR($C140="Dépense",$C140="Correction négative"),$K140,0),0))</f>
        <v/>
      </c>
      <c r="N140" s="22">
        <f>IF($A140="","",IFERROR(N139+$L140-$M140,0))</f>
        <v/>
      </c>
      <c r="O140" s="20" t="n"/>
      <c r="P140" s="20" t="n"/>
      <c r="Q140" s="21" t="n"/>
    </row>
    <row r="141">
      <c r="A141" s="19" t="n"/>
      <c r="B141" s="16" t="n"/>
      <c r="C141" s="20" t="n"/>
      <c r="D141" s="20" t="n"/>
      <c r="E141" s="21" t="n"/>
      <c r="F141" s="21" t="n"/>
      <c r="G141" s="17" t="n"/>
      <c r="H141" s="17" t="n"/>
      <c r="I141" s="22">
        <f>IF($A141="","",IFERROR(IF(AND($C141="Dépense",$H141="Taxable"),ROUND($G141*'Paramètres'!$B$11,2),0),0))</f>
        <v/>
      </c>
      <c r="J141" s="22">
        <f>IF($A141="","",IFERROR(IF(AND($C141="Dépense",$H141="Taxable"),ROUND($G141*'Paramètres'!$B$12,2),0),0))</f>
        <v/>
      </c>
      <c r="K141" s="22">
        <f>IF($A141="","",IFERROR(IF($C141="Dépense",ROUND($G141+$I141+$J141,2),$G141),0))</f>
        <v/>
      </c>
      <c r="L141" s="22">
        <f>IF($A141="","",IFERROR(IF(OR($C141="Approvisionnement",$C141="Remboursement",$C141="Correction positive"),$K141,0),0))</f>
        <v/>
      </c>
      <c r="M141" s="22">
        <f>IF($A141="","",IFERROR(IF(OR($C141="Dépense",$C141="Correction négative"),$K141,0),0))</f>
        <v/>
      </c>
      <c r="N141" s="22">
        <f>IF($A141="","",IFERROR(N140+$L141-$M141,0))</f>
        <v/>
      </c>
      <c r="O141" s="20" t="n"/>
      <c r="P141" s="20" t="n"/>
      <c r="Q141" s="21" t="n"/>
    </row>
    <row r="142">
      <c r="A142" s="19" t="n"/>
      <c r="B142" s="16" t="n"/>
      <c r="C142" s="20" t="n"/>
      <c r="D142" s="20" t="n"/>
      <c r="E142" s="21" t="n"/>
      <c r="F142" s="21" t="n"/>
      <c r="G142" s="17" t="n"/>
      <c r="H142" s="17" t="n"/>
      <c r="I142" s="22">
        <f>IF($A142="","",IFERROR(IF(AND($C142="Dépense",$H142="Taxable"),ROUND($G142*'Paramètres'!$B$11,2),0),0))</f>
        <v/>
      </c>
      <c r="J142" s="22">
        <f>IF($A142="","",IFERROR(IF(AND($C142="Dépense",$H142="Taxable"),ROUND($G142*'Paramètres'!$B$12,2),0),0))</f>
        <v/>
      </c>
      <c r="K142" s="22">
        <f>IF($A142="","",IFERROR(IF($C142="Dépense",ROUND($G142+$I142+$J142,2),$G142),0))</f>
        <v/>
      </c>
      <c r="L142" s="22">
        <f>IF($A142="","",IFERROR(IF(OR($C142="Approvisionnement",$C142="Remboursement",$C142="Correction positive"),$K142,0),0))</f>
        <v/>
      </c>
      <c r="M142" s="22">
        <f>IF($A142="","",IFERROR(IF(OR($C142="Dépense",$C142="Correction négative"),$K142,0),0))</f>
        <v/>
      </c>
      <c r="N142" s="22">
        <f>IF($A142="","",IFERROR(N141+$L142-$M142,0))</f>
        <v/>
      </c>
      <c r="O142" s="20" t="n"/>
      <c r="P142" s="20" t="n"/>
      <c r="Q142" s="21" t="n"/>
    </row>
    <row r="143">
      <c r="A143" s="19" t="n"/>
      <c r="B143" s="16" t="n"/>
      <c r="C143" s="20" t="n"/>
      <c r="D143" s="20" t="n"/>
      <c r="E143" s="21" t="n"/>
      <c r="F143" s="21" t="n"/>
      <c r="G143" s="17" t="n"/>
      <c r="H143" s="17" t="n"/>
      <c r="I143" s="22">
        <f>IF($A143="","",IFERROR(IF(AND($C143="Dépense",$H143="Taxable"),ROUND($G143*'Paramètres'!$B$11,2),0),0))</f>
        <v/>
      </c>
      <c r="J143" s="22">
        <f>IF($A143="","",IFERROR(IF(AND($C143="Dépense",$H143="Taxable"),ROUND($G143*'Paramètres'!$B$12,2),0),0))</f>
        <v/>
      </c>
      <c r="K143" s="22">
        <f>IF($A143="","",IFERROR(IF($C143="Dépense",ROUND($G143+$I143+$J143,2),$G143),0))</f>
        <v/>
      </c>
      <c r="L143" s="22">
        <f>IF($A143="","",IFERROR(IF(OR($C143="Approvisionnement",$C143="Remboursement",$C143="Correction positive"),$K143,0),0))</f>
        <v/>
      </c>
      <c r="M143" s="22">
        <f>IF($A143="","",IFERROR(IF(OR($C143="Dépense",$C143="Correction négative"),$K143,0),0))</f>
        <v/>
      </c>
      <c r="N143" s="22">
        <f>IF($A143="","",IFERROR(N142+$L143-$M143,0))</f>
        <v/>
      </c>
      <c r="O143" s="20" t="n"/>
      <c r="P143" s="20" t="n"/>
      <c r="Q143" s="21" t="n"/>
    </row>
    <row r="144">
      <c r="A144" s="19" t="n"/>
      <c r="B144" s="16" t="n"/>
      <c r="C144" s="20" t="n"/>
      <c r="D144" s="20" t="n"/>
      <c r="E144" s="21" t="n"/>
      <c r="F144" s="21" t="n"/>
      <c r="G144" s="17" t="n"/>
      <c r="H144" s="17" t="n"/>
      <c r="I144" s="22">
        <f>IF($A144="","",IFERROR(IF(AND($C144="Dépense",$H144="Taxable"),ROUND($G144*'Paramètres'!$B$11,2),0),0))</f>
        <v/>
      </c>
      <c r="J144" s="22">
        <f>IF($A144="","",IFERROR(IF(AND($C144="Dépense",$H144="Taxable"),ROUND($G144*'Paramètres'!$B$12,2),0),0))</f>
        <v/>
      </c>
      <c r="K144" s="22">
        <f>IF($A144="","",IFERROR(IF($C144="Dépense",ROUND($G144+$I144+$J144,2),$G144),0))</f>
        <v/>
      </c>
      <c r="L144" s="22">
        <f>IF($A144="","",IFERROR(IF(OR($C144="Approvisionnement",$C144="Remboursement",$C144="Correction positive"),$K144,0),0))</f>
        <v/>
      </c>
      <c r="M144" s="22">
        <f>IF($A144="","",IFERROR(IF(OR($C144="Dépense",$C144="Correction négative"),$K144,0),0))</f>
        <v/>
      </c>
      <c r="N144" s="22">
        <f>IF($A144="","",IFERROR(N143+$L144-$M144,0))</f>
        <v/>
      </c>
      <c r="O144" s="20" t="n"/>
      <c r="P144" s="20" t="n"/>
      <c r="Q144" s="21" t="n"/>
    </row>
    <row r="145">
      <c r="A145" s="19" t="n"/>
      <c r="B145" s="16" t="n"/>
      <c r="C145" s="20" t="n"/>
      <c r="D145" s="20" t="n"/>
      <c r="E145" s="21" t="n"/>
      <c r="F145" s="21" t="n"/>
      <c r="G145" s="17" t="n"/>
      <c r="H145" s="17" t="n"/>
      <c r="I145" s="22">
        <f>IF($A145="","",IFERROR(IF(AND($C145="Dépense",$H145="Taxable"),ROUND($G145*'Paramètres'!$B$11,2),0),0))</f>
        <v/>
      </c>
      <c r="J145" s="22">
        <f>IF($A145="","",IFERROR(IF(AND($C145="Dépense",$H145="Taxable"),ROUND($G145*'Paramètres'!$B$12,2),0),0))</f>
        <v/>
      </c>
      <c r="K145" s="22">
        <f>IF($A145="","",IFERROR(IF($C145="Dépense",ROUND($G145+$I145+$J145,2),$G145),0))</f>
        <v/>
      </c>
      <c r="L145" s="22">
        <f>IF($A145="","",IFERROR(IF(OR($C145="Approvisionnement",$C145="Remboursement",$C145="Correction positive"),$K145,0),0))</f>
        <v/>
      </c>
      <c r="M145" s="22">
        <f>IF($A145="","",IFERROR(IF(OR($C145="Dépense",$C145="Correction négative"),$K145,0),0))</f>
        <v/>
      </c>
      <c r="N145" s="22">
        <f>IF($A145="","",IFERROR(N144+$L145-$M145,0))</f>
        <v/>
      </c>
      <c r="O145" s="20" t="n"/>
      <c r="P145" s="20" t="n"/>
      <c r="Q145" s="21" t="n"/>
    </row>
    <row r="146">
      <c r="A146" s="19" t="n"/>
      <c r="B146" s="16" t="n"/>
      <c r="C146" s="20" t="n"/>
      <c r="D146" s="20" t="n"/>
      <c r="E146" s="21" t="n"/>
      <c r="F146" s="21" t="n"/>
      <c r="G146" s="17" t="n"/>
      <c r="H146" s="17" t="n"/>
      <c r="I146" s="22">
        <f>IF($A146="","",IFERROR(IF(AND($C146="Dépense",$H146="Taxable"),ROUND($G146*'Paramètres'!$B$11,2),0),0))</f>
        <v/>
      </c>
      <c r="J146" s="22">
        <f>IF($A146="","",IFERROR(IF(AND($C146="Dépense",$H146="Taxable"),ROUND($G146*'Paramètres'!$B$12,2),0),0))</f>
        <v/>
      </c>
      <c r="K146" s="22">
        <f>IF($A146="","",IFERROR(IF($C146="Dépense",ROUND($G146+$I146+$J146,2),$G146),0))</f>
        <v/>
      </c>
      <c r="L146" s="22">
        <f>IF($A146="","",IFERROR(IF(OR($C146="Approvisionnement",$C146="Remboursement",$C146="Correction positive"),$K146,0),0))</f>
        <v/>
      </c>
      <c r="M146" s="22">
        <f>IF($A146="","",IFERROR(IF(OR($C146="Dépense",$C146="Correction négative"),$K146,0),0))</f>
        <v/>
      </c>
      <c r="N146" s="22">
        <f>IF($A146="","",IFERROR(N145+$L146-$M146,0))</f>
        <v/>
      </c>
      <c r="O146" s="20" t="n"/>
      <c r="P146" s="20" t="n"/>
      <c r="Q146" s="21" t="n"/>
    </row>
    <row r="147">
      <c r="A147" s="19" t="n"/>
      <c r="B147" s="16" t="n"/>
      <c r="C147" s="20" t="n"/>
      <c r="D147" s="20" t="n"/>
      <c r="E147" s="21" t="n"/>
      <c r="F147" s="21" t="n"/>
      <c r="G147" s="17" t="n"/>
      <c r="H147" s="17" t="n"/>
      <c r="I147" s="22">
        <f>IF($A147="","",IFERROR(IF(AND($C147="Dépense",$H147="Taxable"),ROUND($G147*'Paramètres'!$B$11,2),0),0))</f>
        <v/>
      </c>
      <c r="J147" s="22">
        <f>IF($A147="","",IFERROR(IF(AND($C147="Dépense",$H147="Taxable"),ROUND($G147*'Paramètres'!$B$12,2),0),0))</f>
        <v/>
      </c>
      <c r="K147" s="22">
        <f>IF($A147="","",IFERROR(IF($C147="Dépense",ROUND($G147+$I147+$J147,2),$G147),0))</f>
        <v/>
      </c>
      <c r="L147" s="22">
        <f>IF($A147="","",IFERROR(IF(OR($C147="Approvisionnement",$C147="Remboursement",$C147="Correction positive"),$K147,0),0))</f>
        <v/>
      </c>
      <c r="M147" s="22">
        <f>IF($A147="","",IFERROR(IF(OR($C147="Dépense",$C147="Correction négative"),$K147,0),0))</f>
        <v/>
      </c>
      <c r="N147" s="22">
        <f>IF($A147="","",IFERROR(N146+$L147-$M147,0))</f>
        <v/>
      </c>
      <c r="O147" s="20" t="n"/>
      <c r="P147" s="20" t="n"/>
      <c r="Q147" s="21" t="n"/>
    </row>
    <row r="148">
      <c r="A148" s="19" t="n"/>
      <c r="B148" s="16" t="n"/>
      <c r="C148" s="20" t="n"/>
      <c r="D148" s="20" t="n"/>
      <c r="E148" s="21" t="n"/>
      <c r="F148" s="21" t="n"/>
      <c r="G148" s="17" t="n"/>
      <c r="H148" s="17" t="n"/>
      <c r="I148" s="22">
        <f>IF($A148="","",IFERROR(IF(AND($C148="Dépense",$H148="Taxable"),ROUND($G148*'Paramètres'!$B$11,2),0),0))</f>
        <v/>
      </c>
      <c r="J148" s="22">
        <f>IF($A148="","",IFERROR(IF(AND($C148="Dépense",$H148="Taxable"),ROUND($G148*'Paramètres'!$B$12,2),0),0))</f>
        <v/>
      </c>
      <c r="K148" s="22">
        <f>IF($A148="","",IFERROR(IF($C148="Dépense",ROUND($G148+$I148+$J148,2),$G148),0))</f>
        <v/>
      </c>
      <c r="L148" s="22">
        <f>IF($A148="","",IFERROR(IF(OR($C148="Approvisionnement",$C148="Remboursement",$C148="Correction positive"),$K148,0),0))</f>
        <v/>
      </c>
      <c r="M148" s="22">
        <f>IF($A148="","",IFERROR(IF(OR($C148="Dépense",$C148="Correction négative"),$K148,0),0))</f>
        <v/>
      </c>
      <c r="N148" s="22">
        <f>IF($A148="","",IFERROR(N147+$L148-$M148,0))</f>
        <v/>
      </c>
      <c r="O148" s="20" t="n"/>
      <c r="P148" s="20" t="n"/>
      <c r="Q148" s="21" t="n"/>
    </row>
    <row r="149">
      <c r="A149" s="19" t="n"/>
      <c r="B149" s="16" t="n"/>
      <c r="C149" s="20" t="n"/>
      <c r="D149" s="20" t="n"/>
      <c r="E149" s="21" t="n"/>
      <c r="F149" s="21" t="n"/>
      <c r="G149" s="17" t="n"/>
      <c r="H149" s="17" t="n"/>
      <c r="I149" s="22">
        <f>IF($A149="","",IFERROR(IF(AND($C149="Dépense",$H149="Taxable"),ROUND($G149*'Paramètres'!$B$11,2),0),0))</f>
        <v/>
      </c>
      <c r="J149" s="22">
        <f>IF($A149="","",IFERROR(IF(AND($C149="Dépense",$H149="Taxable"),ROUND($G149*'Paramètres'!$B$12,2),0),0))</f>
        <v/>
      </c>
      <c r="K149" s="22">
        <f>IF($A149="","",IFERROR(IF($C149="Dépense",ROUND($G149+$I149+$J149,2),$G149),0))</f>
        <v/>
      </c>
      <c r="L149" s="22">
        <f>IF($A149="","",IFERROR(IF(OR($C149="Approvisionnement",$C149="Remboursement",$C149="Correction positive"),$K149,0),0))</f>
        <v/>
      </c>
      <c r="M149" s="22">
        <f>IF($A149="","",IFERROR(IF(OR($C149="Dépense",$C149="Correction négative"),$K149,0),0))</f>
        <v/>
      </c>
      <c r="N149" s="22">
        <f>IF($A149="","",IFERROR(N148+$L149-$M149,0))</f>
        <v/>
      </c>
      <c r="O149" s="20" t="n"/>
      <c r="P149" s="20" t="n"/>
      <c r="Q149" s="21" t="n"/>
    </row>
    <row r="150">
      <c r="A150" s="19" t="n"/>
      <c r="B150" s="16" t="n"/>
      <c r="C150" s="20" t="n"/>
      <c r="D150" s="20" t="n"/>
      <c r="E150" s="21" t="n"/>
      <c r="F150" s="21" t="n"/>
      <c r="G150" s="17" t="n"/>
      <c r="H150" s="17" t="n"/>
      <c r="I150" s="22">
        <f>IF($A150="","",IFERROR(IF(AND($C150="Dépense",$H150="Taxable"),ROUND($G150*'Paramètres'!$B$11,2),0),0))</f>
        <v/>
      </c>
      <c r="J150" s="22">
        <f>IF($A150="","",IFERROR(IF(AND($C150="Dépense",$H150="Taxable"),ROUND($G150*'Paramètres'!$B$12,2),0),0))</f>
        <v/>
      </c>
      <c r="K150" s="22">
        <f>IF($A150="","",IFERROR(IF($C150="Dépense",ROUND($G150+$I150+$J150,2),$G150),0))</f>
        <v/>
      </c>
      <c r="L150" s="22">
        <f>IF($A150="","",IFERROR(IF(OR($C150="Approvisionnement",$C150="Remboursement",$C150="Correction positive"),$K150,0),0))</f>
        <v/>
      </c>
      <c r="M150" s="22">
        <f>IF($A150="","",IFERROR(IF(OR($C150="Dépense",$C150="Correction négative"),$K150,0),0))</f>
        <v/>
      </c>
      <c r="N150" s="22">
        <f>IF($A150="","",IFERROR(N149+$L150-$M150,0))</f>
        <v/>
      </c>
      <c r="O150" s="20" t="n"/>
      <c r="P150" s="20" t="n"/>
      <c r="Q150" s="21" t="n"/>
    </row>
    <row r="151">
      <c r="A151" s="19" t="n"/>
      <c r="B151" s="16" t="n"/>
      <c r="C151" s="20" t="n"/>
      <c r="D151" s="20" t="n"/>
      <c r="E151" s="21" t="n"/>
      <c r="F151" s="21" t="n"/>
      <c r="G151" s="17" t="n"/>
      <c r="H151" s="17" t="n"/>
      <c r="I151" s="22">
        <f>IF($A151="","",IFERROR(IF(AND($C151="Dépense",$H151="Taxable"),ROUND($G151*'Paramètres'!$B$11,2),0),0))</f>
        <v/>
      </c>
      <c r="J151" s="22">
        <f>IF($A151="","",IFERROR(IF(AND($C151="Dépense",$H151="Taxable"),ROUND($G151*'Paramètres'!$B$12,2),0),0))</f>
        <v/>
      </c>
      <c r="K151" s="22">
        <f>IF($A151="","",IFERROR(IF($C151="Dépense",ROUND($G151+$I151+$J151,2),$G151),0))</f>
        <v/>
      </c>
      <c r="L151" s="22">
        <f>IF($A151="","",IFERROR(IF(OR($C151="Approvisionnement",$C151="Remboursement",$C151="Correction positive"),$K151,0),0))</f>
        <v/>
      </c>
      <c r="M151" s="22">
        <f>IF($A151="","",IFERROR(IF(OR($C151="Dépense",$C151="Correction négative"),$K151,0),0))</f>
        <v/>
      </c>
      <c r="N151" s="22">
        <f>IF($A151="","",IFERROR(N150+$L151-$M151,0))</f>
        <v/>
      </c>
      <c r="O151" s="20" t="n"/>
      <c r="P151" s="20" t="n"/>
      <c r="Q151" s="21" t="n"/>
    </row>
    <row r="152">
      <c r="A152" s="19" t="n"/>
      <c r="B152" s="16" t="n"/>
      <c r="C152" s="20" t="n"/>
      <c r="D152" s="20" t="n"/>
      <c r="E152" s="21" t="n"/>
      <c r="F152" s="21" t="n"/>
      <c r="G152" s="17" t="n"/>
      <c r="H152" s="17" t="n"/>
      <c r="I152" s="22">
        <f>IF($A152="","",IFERROR(IF(AND($C152="Dépense",$H152="Taxable"),ROUND($G152*'Paramètres'!$B$11,2),0),0))</f>
        <v/>
      </c>
      <c r="J152" s="22">
        <f>IF($A152="","",IFERROR(IF(AND($C152="Dépense",$H152="Taxable"),ROUND($G152*'Paramètres'!$B$12,2),0),0))</f>
        <v/>
      </c>
      <c r="K152" s="22">
        <f>IF($A152="","",IFERROR(IF($C152="Dépense",ROUND($G152+$I152+$J152,2),$G152),0))</f>
        <v/>
      </c>
      <c r="L152" s="22">
        <f>IF($A152="","",IFERROR(IF(OR($C152="Approvisionnement",$C152="Remboursement",$C152="Correction positive"),$K152,0),0))</f>
        <v/>
      </c>
      <c r="M152" s="22">
        <f>IF($A152="","",IFERROR(IF(OR($C152="Dépense",$C152="Correction négative"),$K152,0),0))</f>
        <v/>
      </c>
      <c r="N152" s="22">
        <f>IF($A152="","",IFERROR(N151+$L152-$M152,0))</f>
        <v/>
      </c>
      <c r="O152" s="20" t="n"/>
      <c r="P152" s="20" t="n"/>
      <c r="Q152" s="21" t="n"/>
    </row>
    <row r="153">
      <c r="A153" s="19" t="n"/>
      <c r="B153" s="16" t="n"/>
      <c r="C153" s="20" t="n"/>
      <c r="D153" s="20" t="n"/>
      <c r="E153" s="21" t="n"/>
      <c r="F153" s="21" t="n"/>
      <c r="G153" s="17" t="n"/>
      <c r="H153" s="17" t="n"/>
      <c r="I153" s="22">
        <f>IF($A153="","",IFERROR(IF(AND($C153="Dépense",$H153="Taxable"),ROUND($G153*'Paramètres'!$B$11,2),0),0))</f>
        <v/>
      </c>
      <c r="J153" s="22">
        <f>IF($A153="","",IFERROR(IF(AND($C153="Dépense",$H153="Taxable"),ROUND($G153*'Paramètres'!$B$12,2),0),0))</f>
        <v/>
      </c>
      <c r="K153" s="22">
        <f>IF($A153="","",IFERROR(IF($C153="Dépense",ROUND($G153+$I153+$J153,2),$G153),0))</f>
        <v/>
      </c>
      <c r="L153" s="22">
        <f>IF($A153="","",IFERROR(IF(OR($C153="Approvisionnement",$C153="Remboursement",$C153="Correction positive"),$K153,0),0))</f>
        <v/>
      </c>
      <c r="M153" s="22">
        <f>IF($A153="","",IFERROR(IF(OR($C153="Dépense",$C153="Correction négative"),$K153,0),0))</f>
        <v/>
      </c>
      <c r="N153" s="22">
        <f>IF($A153="","",IFERROR(N152+$L153-$M153,0))</f>
        <v/>
      </c>
      <c r="O153" s="20" t="n"/>
      <c r="P153" s="20" t="n"/>
      <c r="Q153" s="21" t="n"/>
    </row>
    <row r="154">
      <c r="A154" s="19" t="n"/>
      <c r="B154" s="16" t="n"/>
      <c r="C154" s="20" t="n"/>
      <c r="D154" s="20" t="n"/>
      <c r="E154" s="21" t="n"/>
      <c r="F154" s="21" t="n"/>
      <c r="G154" s="17" t="n"/>
      <c r="H154" s="17" t="n"/>
      <c r="I154" s="22">
        <f>IF($A154="","",IFERROR(IF(AND($C154="Dépense",$H154="Taxable"),ROUND($G154*'Paramètres'!$B$11,2),0),0))</f>
        <v/>
      </c>
      <c r="J154" s="22">
        <f>IF($A154="","",IFERROR(IF(AND($C154="Dépense",$H154="Taxable"),ROUND($G154*'Paramètres'!$B$12,2),0),0))</f>
        <v/>
      </c>
      <c r="K154" s="22">
        <f>IF($A154="","",IFERROR(IF($C154="Dépense",ROUND($G154+$I154+$J154,2),$G154),0))</f>
        <v/>
      </c>
      <c r="L154" s="22">
        <f>IF($A154="","",IFERROR(IF(OR($C154="Approvisionnement",$C154="Remboursement",$C154="Correction positive"),$K154,0),0))</f>
        <v/>
      </c>
      <c r="M154" s="22">
        <f>IF($A154="","",IFERROR(IF(OR($C154="Dépense",$C154="Correction négative"),$K154,0),0))</f>
        <v/>
      </c>
      <c r="N154" s="22">
        <f>IF($A154="","",IFERROR(N153+$L154-$M154,0))</f>
        <v/>
      </c>
      <c r="O154" s="20" t="n"/>
      <c r="P154" s="20" t="n"/>
      <c r="Q154" s="21" t="n"/>
    </row>
    <row r="155">
      <c r="A155" s="19" t="n"/>
      <c r="B155" s="16" t="n"/>
      <c r="C155" s="20" t="n"/>
      <c r="D155" s="20" t="n"/>
      <c r="E155" s="21" t="n"/>
      <c r="F155" s="21" t="n"/>
      <c r="G155" s="17" t="n"/>
      <c r="H155" s="17" t="n"/>
      <c r="I155" s="22">
        <f>IF($A155="","",IFERROR(IF(AND($C155="Dépense",$H155="Taxable"),ROUND($G155*'Paramètres'!$B$11,2),0),0))</f>
        <v/>
      </c>
      <c r="J155" s="22">
        <f>IF($A155="","",IFERROR(IF(AND($C155="Dépense",$H155="Taxable"),ROUND($G155*'Paramètres'!$B$12,2),0),0))</f>
        <v/>
      </c>
      <c r="K155" s="22">
        <f>IF($A155="","",IFERROR(IF($C155="Dépense",ROUND($G155+$I155+$J155,2),$G155),0))</f>
        <v/>
      </c>
      <c r="L155" s="22">
        <f>IF($A155="","",IFERROR(IF(OR($C155="Approvisionnement",$C155="Remboursement",$C155="Correction positive"),$K155,0),0))</f>
        <v/>
      </c>
      <c r="M155" s="22">
        <f>IF($A155="","",IFERROR(IF(OR($C155="Dépense",$C155="Correction négative"),$K155,0),0))</f>
        <v/>
      </c>
      <c r="N155" s="22">
        <f>IF($A155="","",IFERROR(N154+$L155-$M155,0))</f>
        <v/>
      </c>
      <c r="O155" s="20" t="n"/>
      <c r="P155" s="20" t="n"/>
      <c r="Q155" s="21" t="n"/>
    </row>
    <row r="156">
      <c r="A156" s="19" t="n"/>
      <c r="B156" s="16" t="n"/>
      <c r="C156" s="20" t="n"/>
      <c r="D156" s="20" t="n"/>
      <c r="E156" s="21" t="n"/>
      <c r="F156" s="21" t="n"/>
      <c r="G156" s="17" t="n"/>
      <c r="H156" s="17" t="n"/>
      <c r="I156" s="22">
        <f>IF($A156="","",IFERROR(IF(AND($C156="Dépense",$H156="Taxable"),ROUND($G156*'Paramètres'!$B$11,2),0),0))</f>
        <v/>
      </c>
      <c r="J156" s="22">
        <f>IF($A156="","",IFERROR(IF(AND($C156="Dépense",$H156="Taxable"),ROUND($G156*'Paramètres'!$B$12,2),0),0))</f>
        <v/>
      </c>
      <c r="K156" s="22">
        <f>IF($A156="","",IFERROR(IF($C156="Dépense",ROUND($G156+$I156+$J156,2),$G156),0))</f>
        <v/>
      </c>
      <c r="L156" s="22">
        <f>IF($A156="","",IFERROR(IF(OR($C156="Approvisionnement",$C156="Remboursement",$C156="Correction positive"),$K156,0),0))</f>
        <v/>
      </c>
      <c r="M156" s="22">
        <f>IF($A156="","",IFERROR(IF(OR($C156="Dépense",$C156="Correction négative"),$K156,0),0))</f>
        <v/>
      </c>
      <c r="N156" s="22">
        <f>IF($A156="","",IFERROR(N155+$L156-$M156,0))</f>
        <v/>
      </c>
      <c r="O156" s="20" t="n"/>
      <c r="P156" s="20" t="n"/>
      <c r="Q156" s="21" t="n"/>
    </row>
    <row r="157">
      <c r="A157" s="19" t="n"/>
      <c r="B157" s="16" t="n"/>
      <c r="C157" s="20" t="n"/>
      <c r="D157" s="20" t="n"/>
      <c r="E157" s="21" t="n"/>
      <c r="F157" s="21" t="n"/>
      <c r="G157" s="17" t="n"/>
      <c r="H157" s="17" t="n"/>
      <c r="I157" s="22">
        <f>IF($A157="","",IFERROR(IF(AND($C157="Dépense",$H157="Taxable"),ROUND($G157*'Paramètres'!$B$11,2),0),0))</f>
        <v/>
      </c>
      <c r="J157" s="22">
        <f>IF($A157="","",IFERROR(IF(AND($C157="Dépense",$H157="Taxable"),ROUND($G157*'Paramètres'!$B$12,2),0),0))</f>
        <v/>
      </c>
      <c r="K157" s="22">
        <f>IF($A157="","",IFERROR(IF($C157="Dépense",ROUND($G157+$I157+$J157,2),$G157),0))</f>
        <v/>
      </c>
      <c r="L157" s="22">
        <f>IF($A157="","",IFERROR(IF(OR($C157="Approvisionnement",$C157="Remboursement",$C157="Correction positive"),$K157,0),0))</f>
        <v/>
      </c>
      <c r="M157" s="22">
        <f>IF($A157="","",IFERROR(IF(OR($C157="Dépense",$C157="Correction négative"),$K157,0),0))</f>
        <v/>
      </c>
      <c r="N157" s="22">
        <f>IF($A157="","",IFERROR(N156+$L157-$M157,0))</f>
        <v/>
      </c>
      <c r="O157" s="20" t="n"/>
      <c r="P157" s="20" t="n"/>
      <c r="Q157" s="21" t="n"/>
    </row>
    <row r="158">
      <c r="A158" s="19" t="n"/>
      <c r="B158" s="16" t="n"/>
      <c r="C158" s="20" t="n"/>
      <c r="D158" s="20" t="n"/>
      <c r="E158" s="21" t="n"/>
      <c r="F158" s="21" t="n"/>
      <c r="G158" s="17" t="n"/>
      <c r="H158" s="17" t="n"/>
      <c r="I158" s="22">
        <f>IF($A158="","",IFERROR(IF(AND($C158="Dépense",$H158="Taxable"),ROUND($G158*'Paramètres'!$B$11,2),0),0))</f>
        <v/>
      </c>
      <c r="J158" s="22">
        <f>IF($A158="","",IFERROR(IF(AND($C158="Dépense",$H158="Taxable"),ROUND($G158*'Paramètres'!$B$12,2),0),0))</f>
        <v/>
      </c>
      <c r="K158" s="22">
        <f>IF($A158="","",IFERROR(IF($C158="Dépense",ROUND($G158+$I158+$J158,2),$G158),0))</f>
        <v/>
      </c>
      <c r="L158" s="22">
        <f>IF($A158="","",IFERROR(IF(OR($C158="Approvisionnement",$C158="Remboursement",$C158="Correction positive"),$K158,0),0))</f>
        <v/>
      </c>
      <c r="M158" s="22">
        <f>IF($A158="","",IFERROR(IF(OR($C158="Dépense",$C158="Correction négative"),$K158,0),0))</f>
        <v/>
      </c>
      <c r="N158" s="22">
        <f>IF($A158="","",IFERROR(N157+$L158-$M158,0))</f>
        <v/>
      </c>
      <c r="O158" s="20" t="n"/>
      <c r="P158" s="20" t="n"/>
      <c r="Q158" s="21" t="n"/>
    </row>
    <row r="159">
      <c r="A159" s="19" t="n"/>
      <c r="B159" s="16" t="n"/>
      <c r="C159" s="20" t="n"/>
      <c r="D159" s="20" t="n"/>
      <c r="E159" s="21" t="n"/>
      <c r="F159" s="21" t="n"/>
      <c r="G159" s="17" t="n"/>
      <c r="H159" s="17" t="n"/>
      <c r="I159" s="22">
        <f>IF($A159="","",IFERROR(IF(AND($C159="Dépense",$H159="Taxable"),ROUND($G159*'Paramètres'!$B$11,2),0),0))</f>
        <v/>
      </c>
      <c r="J159" s="22">
        <f>IF($A159="","",IFERROR(IF(AND($C159="Dépense",$H159="Taxable"),ROUND($G159*'Paramètres'!$B$12,2),0),0))</f>
        <v/>
      </c>
      <c r="K159" s="22">
        <f>IF($A159="","",IFERROR(IF($C159="Dépense",ROUND($G159+$I159+$J159,2),$G159),0))</f>
        <v/>
      </c>
      <c r="L159" s="22">
        <f>IF($A159="","",IFERROR(IF(OR($C159="Approvisionnement",$C159="Remboursement",$C159="Correction positive"),$K159,0),0))</f>
        <v/>
      </c>
      <c r="M159" s="22">
        <f>IF($A159="","",IFERROR(IF(OR($C159="Dépense",$C159="Correction négative"),$K159,0),0))</f>
        <v/>
      </c>
      <c r="N159" s="22">
        <f>IF($A159="","",IFERROR(N158+$L159-$M159,0))</f>
        <v/>
      </c>
      <c r="O159" s="20" t="n"/>
      <c r="P159" s="20" t="n"/>
      <c r="Q159" s="21" t="n"/>
    </row>
    <row r="160">
      <c r="A160" s="19" t="n"/>
      <c r="B160" s="16" t="n"/>
      <c r="C160" s="20" t="n"/>
      <c r="D160" s="20" t="n"/>
      <c r="E160" s="21" t="n"/>
      <c r="F160" s="21" t="n"/>
      <c r="G160" s="17" t="n"/>
      <c r="H160" s="17" t="n"/>
      <c r="I160" s="22">
        <f>IF($A160="","",IFERROR(IF(AND($C160="Dépense",$H160="Taxable"),ROUND($G160*'Paramètres'!$B$11,2),0),0))</f>
        <v/>
      </c>
      <c r="J160" s="22">
        <f>IF($A160="","",IFERROR(IF(AND($C160="Dépense",$H160="Taxable"),ROUND($G160*'Paramètres'!$B$12,2),0),0))</f>
        <v/>
      </c>
      <c r="K160" s="22">
        <f>IF($A160="","",IFERROR(IF($C160="Dépense",ROUND($G160+$I160+$J160,2),$G160),0))</f>
        <v/>
      </c>
      <c r="L160" s="22">
        <f>IF($A160="","",IFERROR(IF(OR($C160="Approvisionnement",$C160="Remboursement",$C160="Correction positive"),$K160,0),0))</f>
        <v/>
      </c>
      <c r="M160" s="22">
        <f>IF($A160="","",IFERROR(IF(OR($C160="Dépense",$C160="Correction négative"),$K160,0),0))</f>
        <v/>
      </c>
      <c r="N160" s="22">
        <f>IF($A160="","",IFERROR(N159+$L160-$M160,0))</f>
        <v/>
      </c>
      <c r="O160" s="20" t="n"/>
      <c r="P160" s="20" t="n"/>
      <c r="Q160" s="21" t="n"/>
    </row>
    <row r="161">
      <c r="A161" s="19" t="n"/>
      <c r="B161" s="16" t="n"/>
      <c r="C161" s="20" t="n"/>
      <c r="D161" s="20" t="n"/>
      <c r="E161" s="21" t="n"/>
      <c r="F161" s="21" t="n"/>
      <c r="G161" s="17" t="n"/>
      <c r="H161" s="17" t="n"/>
      <c r="I161" s="22">
        <f>IF($A161="","",IFERROR(IF(AND($C161="Dépense",$H161="Taxable"),ROUND($G161*'Paramètres'!$B$11,2),0),0))</f>
        <v/>
      </c>
      <c r="J161" s="22">
        <f>IF($A161="","",IFERROR(IF(AND($C161="Dépense",$H161="Taxable"),ROUND($G161*'Paramètres'!$B$12,2),0),0))</f>
        <v/>
      </c>
      <c r="K161" s="22">
        <f>IF($A161="","",IFERROR(IF($C161="Dépense",ROUND($G161+$I161+$J161,2),$G161),0))</f>
        <v/>
      </c>
      <c r="L161" s="22">
        <f>IF($A161="","",IFERROR(IF(OR($C161="Approvisionnement",$C161="Remboursement",$C161="Correction positive"),$K161,0),0))</f>
        <v/>
      </c>
      <c r="M161" s="22">
        <f>IF($A161="","",IFERROR(IF(OR($C161="Dépense",$C161="Correction négative"),$K161,0),0))</f>
        <v/>
      </c>
      <c r="N161" s="22">
        <f>IF($A161="","",IFERROR(N160+$L161-$M161,0))</f>
        <v/>
      </c>
      <c r="O161" s="20" t="n"/>
      <c r="P161" s="20" t="n"/>
      <c r="Q161" s="21" t="n"/>
    </row>
    <row r="162">
      <c r="A162" s="19" t="n"/>
      <c r="B162" s="16" t="n"/>
      <c r="C162" s="20" t="n"/>
      <c r="D162" s="20" t="n"/>
      <c r="E162" s="21" t="n"/>
      <c r="F162" s="21" t="n"/>
      <c r="G162" s="17" t="n"/>
      <c r="H162" s="17" t="n"/>
      <c r="I162" s="22">
        <f>IF($A162="","",IFERROR(IF(AND($C162="Dépense",$H162="Taxable"),ROUND($G162*'Paramètres'!$B$11,2),0),0))</f>
        <v/>
      </c>
      <c r="J162" s="22">
        <f>IF($A162="","",IFERROR(IF(AND($C162="Dépense",$H162="Taxable"),ROUND($G162*'Paramètres'!$B$12,2),0),0))</f>
        <v/>
      </c>
      <c r="K162" s="22">
        <f>IF($A162="","",IFERROR(IF($C162="Dépense",ROUND($G162+$I162+$J162,2),$G162),0))</f>
        <v/>
      </c>
      <c r="L162" s="22">
        <f>IF($A162="","",IFERROR(IF(OR($C162="Approvisionnement",$C162="Remboursement",$C162="Correction positive"),$K162,0),0))</f>
        <v/>
      </c>
      <c r="M162" s="22">
        <f>IF($A162="","",IFERROR(IF(OR($C162="Dépense",$C162="Correction négative"),$K162,0),0))</f>
        <v/>
      </c>
      <c r="N162" s="22">
        <f>IF($A162="","",IFERROR(N161+$L162-$M162,0))</f>
        <v/>
      </c>
      <c r="O162" s="20" t="n"/>
      <c r="P162" s="20" t="n"/>
      <c r="Q162" s="21" t="n"/>
    </row>
    <row r="163">
      <c r="A163" s="19" t="n"/>
      <c r="B163" s="16" t="n"/>
      <c r="C163" s="20" t="n"/>
      <c r="D163" s="20" t="n"/>
      <c r="E163" s="21" t="n"/>
      <c r="F163" s="21" t="n"/>
      <c r="G163" s="17" t="n"/>
      <c r="H163" s="17" t="n"/>
      <c r="I163" s="22">
        <f>IF($A163="","",IFERROR(IF(AND($C163="Dépense",$H163="Taxable"),ROUND($G163*'Paramètres'!$B$11,2),0),0))</f>
        <v/>
      </c>
      <c r="J163" s="22">
        <f>IF($A163="","",IFERROR(IF(AND($C163="Dépense",$H163="Taxable"),ROUND($G163*'Paramètres'!$B$12,2),0),0))</f>
        <v/>
      </c>
      <c r="K163" s="22">
        <f>IF($A163="","",IFERROR(IF($C163="Dépense",ROUND($G163+$I163+$J163,2),$G163),0))</f>
        <v/>
      </c>
      <c r="L163" s="22">
        <f>IF($A163="","",IFERROR(IF(OR($C163="Approvisionnement",$C163="Remboursement",$C163="Correction positive"),$K163,0),0))</f>
        <v/>
      </c>
      <c r="M163" s="22">
        <f>IF($A163="","",IFERROR(IF(OR($C163="Dépense",$C163="Correction négative"),$K163,0),0))</f>
        <v/>
      </c>
      <c r="N163" s="22">
        <f>IF($A163="","",IFERROR(N162+$L163-$M163,0))</f>
        <v/>
      </c>
      <c r="O163" s="20" t="n"/>
      <c r="P163" s="20" t="n"/>
      <c r="Q163" s="21" t="n"/>
    </row>
    <row r="164">
      <c r="A164" s="19" t="n"/>
      <c r="B164" s="16" t="n"/>
      <c r="C164" s="20" t="n"/>
      <c r="D164" s="20" t="n"/>
      <c r="E164" s="21" t="n"/>
      <c r="F164" s="21" t="n"/>
      <c r="G164" s="17" t="n"/>
      <c r="H164" s="17" t="n"/>
      <c r="I164" s="22">
        <f>IF($A164="","",IFERROR(IF(AND($C164="Dépense",$H164="Taxable"),ROUND($G164*'Paramètres'!$B$11,2),0),0))</f>
        <v/>
      </c>
      <c r="J164" s="22">
        <f>IF($A164="","",IFERROR(IF(AND($C164="Dépense",$H164="Taxable"),ROUND($G164*'Paramètres'!$B$12,2),0),0))</f>
        <v/>
      </c>
      <c r="K164" s="22">
        <f>IF($A164="","",IFERROR(IF($C164="Dépense",ROUND($G164+$I164+$J164,2),$G164),0))</f>
        <v/>
      </c>
      <c r="L164" s="22">
        <f>IF($A164="","",IFERROR(IF(OR($C164="Approvisionnement",$C164="Remboursement",$C164="Correction positive"),$K164,0),0))</f>
        <v/>
      </c>
      <c r="M164" s="22">
        <f>IF($A164="","",IFERROR(IF(OR($C164="Dépense",$C164="Correction négative"),$K164,0),0))</f>
        <v/>
      </c>
      <c r="N164" s="22">
        <f>IF($A164="","",IFERROR(N163+$L164-$M164,0))</f>
        <v/>
      </c>
      <c r="O164" s="20" t="n"/>
      <c r="P164" s="20" t="n"/>
      <c r="Q164" s="21" t="n"/>
    </row>
    <row r="165">
      <c r="A165" s="19" t="n"/>
      <c r="B165" s="16" t="n"/>
      <c r="C165" s="20" t="n"/>
      <c r="D165" s="20" t="n"/>
      <c r="E165" s="21" t="n"/>
      <c r="F165" s="21" t="n"/>
      <c r="G165" s="17" t="n"/>
      <c r="H165" s="17" t="n"/>
      <c r="I165" s="22">
        <f>IF($A165="","",IFERROR(IF(AND($C165="Dépense",$H165="Taxable"),ROUND($G165*'Paramètres'!$B$11,2),0),0))</f>
        <v/>
      </c>
      <c r="J165" s="22">
        <f>IF($A165="","",IFERROR(IF(AND($C165="Dépense",$H165="Taxable"),ROUND($G165*'Paramètres'!$B$12,2),0),0))</f>
        <v/>
      </c>
      <c r="K165" s="22">
        <f>IF($A165="","",IFERROR(IF($C165="Dépense",ROUND($G165+$I165+$J165,2),$G165),0))</f>
        <v/>
      </c>
      <c r="L165" s="22">
        <f>IF($A165="","",IFERROR(IF(OR($C165="Approvisionnement",$C165="Remboursement",$C165="Correction positive"),$K165,0),0))</f>
        <v/>
      </c>
      <c r="M165" s="22">
        <f>IF($A165="","",IFERROR(IF(OR($C165="Dépense",$C165="Correction négative"),$K165,0),0))</f>
        <v/>
      </c>
      <c r="N165" s="22">
        <f>IF($A165="","",IFERROR(N164+$L165-$M165,0))</f>
        <v/>
      </c>
      <c r="O165" s="20" t="n"/>
      <c r="P165" s="20" t="n"/>
      <c r="Q165" s="21" t="n"/>
    </row>
    <row r="166">
      <c r="A166" s="19" t="n"/>
      <c r="B166" s="16" t="n"/>
      <c r="C166" s="20" t="n"/>
      <c r="D166" s="20" t="n"/>
      <c r="E166" s="21" t="n"/>
      <c r="F166" s="21" t="n"/>
      <c r="G166" s="17" t="n"/>
      <c r="H166" s="17" t="n"/>
      <c r="I166" s="22">
        <f>IF($A166="","",IFERROR(IF(AND($C166="Dépense",$H166="Taxable"),ROUND($G166*'Paramètres'!$B$11,2),0),0))</f>
        <v/>
      </c>
      <c r="J166" s="22">
        <f>IF($A166="","",IFERROR(IF(AND($C166="Dépense",$H166="Taxable"),ROUND($G166*'Paramètres'!$B$12,2),0),0))</f>
        <v/>
      </c>
      <c r="K166" s="22">
        <f>IF($A166="","",IFERROR(IF($C166="Dépense",ROUND($G166+$I166+$J166,2),$G166),0))</f>
        <v/>
      </c>
      <c r="L166" s="22">
        <f>IF($A166="","",IFERROR(IF(OR($C166="Approvisionnement",$C166="Remboursement",$C166="Correction positive"),$K166,0),0))</f>
        <v/>
      </c>
      <c r="M166" s="22">
        <f>IF($A166="","",IFERROR(IF(OR($C166="Dépense",$C166="Correction négative"),$K166,0),0))</f>
        <v/>
      </c>
      <c r="N166" s="22">
        <f>IF($A166="","",IFERROR(N165+$L166-$M166,0))</f>
        <v/>
      </c>
      <c r="O166" s="20" t="n"/>
      <c r="P166" s="20" t="n"/>
      <c r="Q166" s="21" t="n"/>
    </row>
    <row r="167">
      <c r="A167" s="19" t="n"/>
      <c r="B167" s="16" t="n"/>
      <c r="C167" s="20" t="n"/>
      <c r="D167" s="20" t="n"/>
      <c r="E167" s="21" t="n"/>
      <c r="F167" s="21" t="n"/>
      <c r="G167" s="17" t="n"/>
      <c r="H167" s="17" t="n"/>
      <c r="I167" s="22">
        <f>IF($A167="","",IFERROR(IF(AND($C167="Dépense",$H167="Taxable"),ROUND($G167*'Paramètres'!$B$11,2),0),0))</f>
        <v/>
      </c>
      <c r="J167" s="22">
        <f>IF($A167="","",IFERROR(IF(AND($C167="Dépense",$H167="Taxable"),ROUND($G167*'Paramètres'!$B$12,2),0),0))</f>
        <v/>
      </c>
      <c r="K167" s="22">
        <f>IF($A167="","",IFERROR(IF($C167="Dépense",ROUND($G167+$I167+$J167,2),$G167),0))</f>
        <v/>
      </c>
      <c r="L167" s="22">
        <f>IF($A167="","",IFERROR(IF(OR($C167="Approvisionnement",$C167="Remboursement",$C167="Correction positive"),$K167,0),0))</f>
        <v/>
      </c>
      <c r="M167" s="22">
        <f>IF($A167="","",IFERROR(IF(OR($C167="Dépense",$C167="Correction négative"),$K167,0),0))</f>
        <v/>
      </c>
      <c r="N167" s="22">
        <f>IF($A167="","",IFERROR(N166+$L167-$M167,0))</f>
        <v/>
      </c>
      <c r="O167" s="20" t="n"/>
      <c r="P167" s="20" t="n"/>
      <c r="Q167" s="21" t="n"/>
    </row>
    <row r="168">
      <c r="A168" s="19" t="n"/>
      <c r="B168" s="16" t="n"/>
      <c r="C168" s="20" t="n"/>
      <c r="D168" s="20" t="n"/>
      <c r="E168" s="21" t="n"/>
      <c r="F168" s="21" t="n"/>
      <c r="G168" s="17" t="n"/>
      <c r="H168" s="17" t="n"/>
      <c r="I168" s="22">
        <f>IF($A168="","",IFERROR(IF(AND($C168="Dépense",$H168="Taxable"),ROUND($G168*'Paramètres'!$B$11,2),0),0))</f>
        <v/>
      </c>
      <c r="J168" s="22">
        <f>IF($A168="","",IFERROR(IF(AND($C168="Dépense",$H168="Taxable"),ROUND($G168*'Paramètres'!$B$12,2),0),0))</f>
        <v/>
      </c>
      <c r="K168" s="22">
        <f>IF($A168="","",IFERROR(IF($C168="Dépense",ROUND($G168+$I168+$J168,2),$G168),0))</f>
        <v/>
      </c>
      <c r="L168" s="22">
        <f>IF($A168="","",IFERROR(IF(OR($C168="Approvisionnement",$C168="Remboursement",$C168="Correction positive"),$K168,0),0))</f>
        <v/>
      </c>
      <c r="M168" s="22">
        <f>IF($A168="","",IFERROR(IF(OR($C168="Dépense",$C168="Correction négative"),$K168,0),0))</f>
        <v/>
      </c>
      <c r="N168" s="22">
        <f>IF($A168="","",IFERROR(N167+$L168-$M168,0))</f>
        <v/>
      </c>
      <c r="O168" s="20" t="n"/>
      <c r="P168" s="20" t="n"/>
      <c r="Q168" s="21" t="n"/>
    </row>
    <row r="169">
      <c r="A169" s="19" t="n"/>
      <c r="B169" s="16" t="n"/>
      <c r="C169" s="20" t="n"/>
      <c r="D169" s="20" t="n"/>
      <c r="E169" s="21" t="n"/>
      <c r="F169" s="21" t="n"/>
      <c r="G169" s="17" t="n"/>
      <c r="H169" s="17" t="n"/>
      <c r="I169" s="22">
        <f>IF($A169="","",IFERROR(IF(AND($C169="Dépense",$H169="Taxable"),ROUND($G169*'Paramètres'!$B$11,2),0),0))</f>
        <v/>
      </c>
      <c r="J169" s="22">
        <f>IF($A169="","",IFERROR(IF(AND($C169="Dépense",$H169="Taxable"),ROUND($G169*'Paramètres'!$B$12,2),0),0))</f>
        <v/>
      </c>
      <c r="K169" s="22">
        <f>IF($A169="","",IFERROR(IF($C169="Dépense",ROUND($G169+$I169+$J169,2),$G169),0))</f>
        <v/>
      </c>
      <c r="L169" s="22">
        <f>IF($A169="","",IFERROR(IF(OR($C169="Approvisionnement",$C169="Remboursement",$C169="Correction positive"),$K169,0),0))</f>
        <v/>
      </c>
      <c r="M169" s="22">
        <f>IF($A169="","",IFERROR(IF(OR($C169="Dépense",$C169="Correction négative"),$K169,0),0))</f>
        <v/>
      </c>
      <c r="N169" s="22">
        <f>IF($A169="","",IFERROR(N168+$L169-$M169,0))</f>
        <v/>
      </c>
      <c r="O169" s="20" t="n"/>
      <c r="P169" s="20" t="n"/>
      <c r="Q169" s="21" t="n"/>
    </row>
    <row r="170">
      <c r="A170" s="19" t="n"/>
      <c r="B170" s="16" t="n"/>
      <c r="C170" s="20" t="n"/>
      <c r="D170" s="20" t="n"/>
      <c r="E170" s="21" t="n"/>
      <c r="F170" s="21" t="n"/>
      <c r="G170" s="17" t="n"/>
      <c r="H170" s="17" t="n"/>
      <c r="I170" s="22">
        <f>IF($A170="","",IFERROR(IF(AND($C170="Dépense",$H170="Taxable"),ROUND($G170*'Paramètres'!$B$11,2),0),0))</f>
        <v/>
      </c>
      <c r="J170" s="22">
        <f>IF($A170="","",IFERROR(IF(AND($C170="Dépense",$H170="Taxable"),ROUND($G170*'Paramètres'!$B$12,2),0),0))</f>
        <v/>
      </c>
      <c r="K170" s="22">
        <f>IF($A170="","",IFERROR(IF($C170="Dépense",ROUND($G170+$I170+$J170,2),$G170),0))</f>
        <v/>
      </c>
      <c r="L170" s="22">
        <f>IF($A170="","",IFERROR(IF(OR($C170="Approvisionnement",$C170="Remboursement",$C170="Correction positive"),$K170,0),0))</f>
        <v/>
      </c>
      <c r="M170" s="22">
        <f>IF($A170="","",IFERROR(IF(OR($C170="Dépense",$C170="Correction négative"),$K170,0),0))</f>
        <v/>
      </c>
      <c r="N170" s="22">
        <f>IF($A170="","",IFERROR(N169+$L170-$M170,0))</f>
        <v/>
      </c>
      <c r="O170" s="20" t="n"/>
      <c r="P170" s="20" t="n"/>
      <c r="Q170" s="21" t="n"/>
    </row>
    <row r="171">
      <c r="A171" s="19" t="n"/>
      <c r="B171" s="16" t="n"/>
      <c r="C171" s="20" t="n"/>
      <c r="D171" s="20" t="n"/>
      <c r="E171" s="21" t="n"/>
      <c r="F171" s="21" t="n"/>
      <c r="G171" s="17" t="n"/>
      <c r="H171" s="17" t="n"/>
      <c r="I171" s="22">
        <f>IF($A171="","",IFERROR(IF(AND($C171="Dépense",$H171="Taxable"),ROUND($G171*'Paramètres'!$B$11,2),0),0))</f>
        <v/>
      </c>
      <c r="J171" s="22">
        <f>IF($A171="","",IFERROR(IF(AND($C171="Dépense",$H171="Taxable"),ROUND($G171*'Paramètres'!$B$12,2),0),0))</f>
        <v/>
      </c>
      <c r="K171" s="22">
        <f>IF($A171="","",IFERROR(IF($C171="Dépense",ROUND($G171+$I171+$J171,2),$G171),0))</f>
        <v/>
      </c>
      <c r="L171" s="22">
        <f>IF($A171="","",IFERROR(IF(OR($C171="Approvisionnement",$C171="Remboursement",$C171="Correction positive"),$K171,0),0))</f>
        <v/>
      </c>
      <c r="M171" s="22">
        <f>IF($A171="","",IFERROR(IF(OR($C171="Dépense",$C171="Correction négative"),$K171,0),0))</f>
        <v/>
      </c>
      <c r="N171" s="22">
        <f>IF($A171="","",IFERROR(N170+$L171-$M171,0))</f>
        <v/>
      </c>
      <c r="O171" s="20" t="n"/>
      <c r="P171" s="20" t="n"/>
      <c r="Q171" s="21" t="n"/>
    </row>
    <row r="172">
      <c r="A172" s="19" t="n"/>
      <c r="B172" s="16" t="n"/>
      <c r="C172" s="20" t="n"/>
      <c r="D172" s="20" t="n"/>
      <c r="E172" s="21" t="n"/>
      <c r="F172" s="21" t="n"/>
      <c r="G172" s="17" t="n"/>
      <c r="H172" s="17" t="n"/>
      <c r="I172" s="22">
        <f>IF($A172="","",IFERROR(IF(AND($C172="Dépense",$H172="Taxable"),ROUND($G172*'Paramètres'!$B$11,2),0),0))</f>
        <v/>
      </c>
      <c r="J172" s="22">
        <f>IF($A172="","",IFERROR(IF(AND($C172="Dépense",$H172="Taxable"),ROUND($G172*'Paramètres'!$B$12,2),0),0))</f>
        <v/>
      </c>
      <c r="K172" s="22">
        <f>IF($A172="","",IFERROR(IF($C172="Dépense",ROUND($G172+$I172+$J172,2),$G172),0))</f>
        <v/>
      </c>
      <c r="L172" s="22">
        <f>IF($A172="","",IFERROR(IF(OR($C172="Approvisionnement",$C172="Remboursement",$C172="Correction positive"),$K172,0),0))</f>
        <v/>
      </c>
      <c r="M172" s="22">
        <f>IF($A172="","",IFERROR(IF(OR($C172="Dépense",$C172="Correction négative"),$K172,0),0))</f>
        <v/>
      </c>
      <c r="N172" s="22">
        <f>IF($A172="","",IFERROR(N171+$L172-$M172,0))</f>
        <v/>
      </c>
      <c r="O172" s="20" t="n"/>
      <c r="P172" s="20" t="n"/>
      <c r="Q172" s="21" t="n"/>
    </row>
    <row r="173">
      <c r="A173" s="19" t="n"/>
      <c r="B173" s="16" t="n"/>
      <c r="C173" s="20" t="n"/>
      <c r="D173" s="20" t="n"/>
      <c r="E173" s="21" t="n"/>
      <c r="F173" s="21" t="n"/>
      <c r="G173" s="17" t="n"/>
      <c r="H173" s="17" t="n"/>
      <c r="I173" s="22">
        <f>IF($A173="","",IFERROR(IF(AND($C173="Dépense",$H173="Taxable"),ROUND($G173*'Paramètres'!$B$11,2),0),0))</f>
        <v/>
      </c>
      <c r="J173" s="22">
        <f>IF($A173="","",IFERROR(IF(AND($C173="Dépense",$H173="Taxable"),ROUND($G173*'Paramètres'!$B$12,2),0),0))</f>
        <v/>
      </c>
      <c r="K173" s="22">
        <f>IF($A173="","",IFERROR(IF($C173="Dépense",ROUND($G173+$I173+$J173,2),$G173),0))</f>
        <v/>
      </c>
      <c r="L173" s="22">
        <f>IF($A173="","",IFERROR(IF(OR($C173="Approvisionnement",$C173="Remboursement",$C173="Correction positive"),$K173,0),0))</f>
        <v/>
      </c>
      <c r="M173" s="22">
        <f>IF($A173="","",IFERROR(IF(OR($C173="Dépense",$C173="Correction négative"),$K173,0),0))</f>
        <v/>
      </c>
      <c r="N173" s="22">
        <f>IF($A173="","",IFERROR(N172+$L173-$M173,0))</f>
        <v/>
      </c>
      <c r="O173" s="20" t="n"/>
      <c r="P173" s="20" t="n"/>
      <c r="Q173" s="21" t="n"/>
    </row>
    <row r="174">
      <c r="A174" s="19" t="n"/>
      <c r="B174" s="16" t="n"/>
      <c r="C174" s="20" t="n"/>
      <c r="D174" s="20" t="n"/>
      <c r="E174" s="21" t="n"/>
      <c r="F174" s="21" t="n"/>
      <c r="G174" s="17" t="n"/>
      <c r="H174" s="17" t="n"/>
      <c r="I174" s="22">
        <f>IF($A174="","",IFERROR(IF(AND($C174="Dépense",$H174="Taxable"),ROUND($G174*'Paramètres'!$B$11,2),0),0))</f>
        <v/>
      </c>
      <c r="J174" s="22">
        <f>IF($A174="","",IFERROR(IF(AND($C174="Dépense",$H174="Taxable"),ROUND($G174*'Paramètres'!$B$12,2),0),0))</f>
        <v/>
      </c>
      <c r="K174" s="22">
        <f>IF($A174="","",IFERROR(IF($C174="Dépense",ROUND($G174+$I174+$J174,2),$G174),0))</f>
        <v/>
      </c>
      <c r="L174" s="22">
        <f>IF($A174="","",IFERROR(IF(OR($C174="Approvisionnement",$C174="Remboursement",$C174="Correction positive"),$K174,0),0))</f>
        <v/>
      </c>
      <c r="M174" s="22">
        <f>IF($A174="","",IFERROR(IF(OR($C174="Dépense",$C174="Correction négative"),$K174,0),0))</f>
        <v/>
      </c>
      <c r="N174" s="22">
        <f>IF($A174="","",IFERROR(N173+$L174-$M174,0))</f>
        <v/>
      </c>
      <c r="O174" s="20" t="n"/>
      <c r="P174" s="20" t="n"/>
      <c r="Q174" s="21" t="n"/>
    </row>
    <row r="175">
      <c r="A175" s="19" t="n"/>
      <c r="B175" s="16" t="n"/>
      <c r="C175" s="20" t="n"/>
      <c r="D175" s="20" t="n"/>
      <c r="E175" s="21" t="n"/>
      <c r="F175" s="21" t="n"/>
      <c r="G175" s="17" t="n"/>
      <c r="H175" s="17" t="n"/>
      <c r="I175" s="22">
        <f>IF($A175="","",IFERROR(IF(AND($C175="Dépense",$H175="Taxable"),ROUND($G175*'Paramètres'!$B$11,2),0),0))</f>
        <v/>
      </c>
      <c r="J175" s="22">
        <f>IF($A175="","",IFERROR(IF(AND($C175="Dépense",$H175="Taxable"),ROUND($G175*'Paramètres'!$B$12,2),0),0))</f>
        <v/>
      </c>
      <c r="K175" s="22">
        <f>IF($A175="","",IFERROR(IF($C175="Dépense",ROUND($G175+$I175+$J175,2),$G175),0))</f>
        <v/>
      </c>
      <c r="L175" s="22">
        <f>IF($A175="","",IFERROR(IF(OR($C175="Approvisionnement",$C175="Remboursement",$C175="Correction positive"),$K175,0),0))</f>
        <v/>
      </c>
      <c r="M175" s="22">
        <f>IF($A175="","",IFERROR(IF(OR($C175="Dépense",$C175="Correction négative"),$K175,0),0))</f>
        <v/>
      </c>
      <c r="N175" s="22">
        <f>IF($A175="","",IFERROR(N174+$L175-$M175,0))</f>
        <v/>
      </c>
      <c r="O175" s="20" t="n"/>
      <c r="P175" s="20" t="n"/>
      <c r="Q175" s="21" t="n"/>
    </row>
    <row r="176">
      <c r="A176" s="19" t="n"/>
      <c r="B176" s="16" t="n"/>
      <c r="C176" s="20" t="n"/>
      <c r="D176" s="20" t="n"/>
      <c r="E176" s="21" t="n"/>
      <c r="F176" s="21" t="n"/>
      <c r="G176" s="17" t="n"/>
      <c r="H176" s="17" t="n"/>
      <c r="I176" s="22">
        <f>IF($A176="","",IFERROR(IF(AND($C176="Dépense",$H176="Taxable"),ROUND($G176*'Paramètres'!$B$11,2),0),0))</f>
        <v/>
      </c>
      <c r="J176" s="22">
        <f>IF($A176="","",IFERROR(IF(AND($C176="Dépense",$H176="Taxable"),ROUND($G176*'Paramètres'!$B$12,2),0),0))</f>
        <v/>
      </c>
      <c r="K176" s="22">
        <f>IF($A176="","",IFERROR(IF($C176="Dépense",ROUND($G176+$I176+$J176,2),$G176),0))</f>
        <v/>
      </c>
      <c r="L176" s="22">
        <f>IF($A176="","",IFERROR(IF(OR($C176="Approvisionnement",$C176="Remboursement",$C176="Correction positive"),$K176,0),0))</f>
        <v/>
      </c>
      <c r="M176" s="22">
        <f>IF($A176="","",IFERROR(IF(OR($C176="Dépense",$C176="Correction négative"),$K176,0),0))</f>
        <v/>
      </c>
      <c r="N176" s="22">
        <f>IF($A176="","",IFERROR(N175+$L176-$M176,0))</f>
        <v/>
      </c>
      <c r="O176" s="20" t="n"/>
      <c r="P176" s="20" t="n"/>
      <c r="Q176" s="21" t="n"/>
    </row>
    <row r="177">
      <c r="A177" s="19" t="n"/>
      <c r="B177" s="16" t="n"/>
      <c r="C177" s="20" t="n"/>
      <c r="D177" s="20" t="n"/>
      <c r="E177" s="21" t="n"/>
      <c r="F177" s="21" t="n"/>
      <c r="G177" s="17" t="n"/>
      <c r="H177" s="17" t="n"/>
      <c r="I177" s="22">
        <f>IF($A177="","",IFERROR(IF(AND($C177="Dépense",$H177="Taxable"),ROUND($G177*'Paramètres'!$B$11,2),0),0))</f>
        <v/>
      </c>
      <c r="J177" s="22">
        <f>IF($A177="","",IFERROR(IF(AND($C177="Dépense",$H177="Taxable"),ROUND($G177*'Paramètres'!$B$12,2),0),0))</f>
        <v/>
      </c>
      <c r="K177" s="22">
        <f>IF($A177="","",IFERROR(IF($C177="Dépense",ROUND($G177+$I177+$J177,2),$G177),0))</f>
        <v/>
      </c>
      <c r="L177" s="22">
        <f>IF($A177="","",IFERROR(IF(OR($C177="Approvisionnement",$C177="Remboursement",$C177="Correction positive"),$K177,0),0))</f>
        <v/>
      </c>
      <c r="M177" s="22">
        <f>IF($A177="","",IFERROR(IF(OR($C177="Dépense",$C177="Correction négative"),$K177,0),0))</f>
        <v/>
      </c>
      <c r="N177" s="22">
        <f>IF($A177="","",IFERROR(N176+$L177-$M177,0))</f>
        <v/>
      </c>
      <c r="O177" s="20" t="n"/>
      <c r="P177" s="20" t="n"/>
      <c r="Q177" s="21" t="n"/>
    </row>
    <row r="178">
      <c r="A178" s="19" t="n"/>
      <c r="B178" s="16" t="n"/>
      <c r="C178" s="20" t="n"/>
      <c r="D178" s="20" t="n"/>
      <c r="E178" s="21" t="n"/>
      <c r="F178" s="21" t="n"/>
      <c r="G178" s="17" t="n"/>
      <c r="H178" s="17" t="n"/>
      <c r="I178" s="22">
        <f>IF($A178="","",IFERROR(IF(AND($C178="Dépense",$H178="Taxable"),ROUND($G178*'Paramètres'!$B$11,2),0),0))</f>
        <v/>
      </c>
      <c r="J178" s="22">
        <f>IF($A178="","",IFERROR(IF(AND($C178="Dépense",$H178="Taxable"),ROUND($G178*'Paramètres'!$B$12,2),0),0))</f>
        <v/>
      </c>
      <c r="K178" s="22">
        <f>IF($A178="","",IFERROR(IF($C178="Dépense",ROUND($G178+$I178+$J178,2),$G178),0))</f>
        <v/>
      </c>
      <c r="L178" s="22">
        <f>IF($A178="","",IFERROR(IF(OR($C178="Approvisionnement",$C178="Remboursement",$C178="Correction positive"),$K178,0),0))</f>
        <v/>
      </c>
      <c r="M178" s="22">
        <f>IF($A178="","",IFERROR(IF(OR($C178="Dépense",$C178="Correction négative"),$K178,0),0))</f>
        <v/>
      </c>
      <c r="N178" s="22">
        <f>IF($A178="","",IFERROR(N177+$L178-$M178,0))</f>
        <v/>
      </c>
      <c r="O178" s="20" t="n"/>
      <c r="P178" s="20" t="n"/>
      <c r="Q178" s="21" t="n"/>
    </row>
    <row r="179">
      <c r="A179" s="19" t="n"/>
      <c r="B179" s="16" t="n"/>
      <c r="C179" s="20" t="n"/>
      <c r="D179" s="20" t="n"/>
      <c r="E179" s="21" t="n"/>
      <c r="F179" s="21" t="n"/>
      <c r="G179" s="17" t="n"/>
      <c r="H179" s="17" t="n"/>
      <c r="I179" s="22">
        <f>IF($A179="","",IFERROR(IF(AND($C179="Dépense",$H179="Taxable"),ROUND($G179*'Paramètres'!$B$11,2),0),0))</f>
        <v/>
      </c>
      <c r="J179" s="22">
        <f>IF($A179="","",IFERROR(IF(AND($C179="Dépense",$H179="Taxable"),ROUND($G179*'Paramètres'!$B$12,2),0),0))</f>
        <v/>
      </c>
      <c r="K179" s="22">
        <f>IF($A179="","",IFERROR(IF($C179="Dépense",ROUND($G179+$I179+$J179,2),$G179),0))</f>
        <v/>
      </c>
      <c r="L179" s="22">
        <f>IF($A179="","",IFERROR(IF(OR($C179="Approvisionnement",$C179="Remboursement",$C179="Correction positive"),$K179,0),0))</f>
        <v/>
      </c>
      <c r="M179" s="22">
        <f>IF($A179="","",IFERROR(IF(OR($C179="Dépense",$C179="Correction négative"),$K179,0),0))</f>
        <v/>
      </c>
      <c r="N179" s="22">
        <f>IF($A179="","",IFERROR(N178+$L179-$M179,0))</f>
        <v/>
      </c>
      <c r="O179" s="20" t="n"/>
      <c r="P179" s="20" t="n"/>
      <c r="Q179" s="21" t="n"/>
    </row>
    <row r="180">
      <c r="A180" s="19" t="n"/>
      <c r="B180" s="16" t="n"/>
      <c r="C180" s="20" t="n"/>
      <c r="D180" s="20" t="n"/>
      <c r="E180" s="21" t="n"/>
      <c r="F180" s="21" t="n"/>
      <c r="G180" s="17" t="n"/>
      <c r="H180" s="17" t="n"/>
      <c r="I180" s="22">
        <f>IF($A180="","",IFERROR(IF(AND($C180="Dépense",$H180="Taxable"),ROUND($G180*'Paramètres'!$B$11,2),0),0))</f>
        <v/>
      </c>
      <c r="J180" s="22">
        <f>IF($A180="","",IFERROR(IF(AND($C180="Dépense",$H180="Taxable"),ROUND($G180*'Paramètres'!$B$12,2),0),0))</f>
        <v/>
      </c>
      <c r="K180" s="22">
        <f>IF($A180="","",IFERROR(IF($C180="Dépense",ROUND($G180+$I180+$J180,2),$G180),0))</f>
        <v/>
      </c>
      <c r="L180" s="22">
        <f>IF($A180="","",IFERROR(IF(OR($C180="Approvisionnement",$C180="Remboursement",$C180="Correction positive"),$K180,0),0))</f>
        <v/>
      </c>
      <c r="M180" s="22">
        <f>IF($A180="","",IFERROR(IF(OR($C180="Dépense",$C180="Correction négative"),$K180,0),0))</f>
        <v/>
      </c>
      <c r="N180" s="22">
        <f>IF($A180="","",IFERROR(N179+$L180-$M180,0))</f>
        <v/>
      </c>
      <c r="O180" s="20" t="n"/>
      <c r="P180" s="20" t="n"/>
      <c r="Q180" s="21" t="n"/>
    </row>
    <row r="181">
      <c r="A181" s="19" t="n"/>
      <c r="B181" s="16" t="n"/>
      <c r="C181" s="20" t="n"/>
      <c r="D181" s="20" t="n"/>
      <c r="E181" s="21" t="n"/>
      <c r="F181" s="21" t="n"/>
      <c r="G181" s="17" t="n"/>
      <c r="H181" s="17" t="n"/>
      <c r="I181" s="22">
        <f>IF($A181="","",IFERROR(IF(AND($C181="Dépense",$H181="Taxable"),ROUND($G181*'Paramètres'!$B$11,2),0),0))</f>
        <v/>
      </c>
      <c r="J181" s="22">
        <f>IF($A181="","",IFERROR(IF(AND($C181="Dépense",$H181="Taxable"),ROUND($G181*'Paramètres'!$B$12,2),0),0))</f>
        <v/>
      </c>
      <c r="K181" s="22">
        <f>IF($A181="","",IFERROR(IF($C181="Dépense",ROUND($G181+$I181+$J181,2),$G181),0))</f>
        <v/>
      </c>
      <c r="L181" s="22">
        <f>IF($A181="","",IFERROR(IF(OR($C181="Approvisionnement",$C181="Remboursement",$C181="Correction positive"),$K181,0),0))</f>
        <v/>
      </c>
      <c r="M181" s="22">
        <f>IF($A181="","",IFERROR(IF(OR($C181="Dépense",$C181="Correction négative"),$K181,0),0))</f>
        <v/>
      </c>
      <c r="N181" s="22">
        <f>IF($A181="","",IFERROR(N180+$L181-$M181,0))</f>
        <v/>
      </c>
      <c r="O181" s="20" t="n"/>
      <c r="P181" s="20" t="n"/>
      <c r="Q181" s="21" t="n"/>
    </row>
    <row r="182">
      <c r="A182" s="19" t="n"/>
      <c r="B182" s="16" t="n"/>
      <c r="C182" s="20" t="n"/>
      <c r="D182" s="20" t="n"/>
      <c r="E182" s="21" t="n"/>
      <c r="F182" s="21" t="n"/>
      <c r="G182" s="17" t="n"/>
      <c r="H182" s="17" t="n"/>
      <c r="I182" s="22">
        <f>IF($A182="","",IFERROR(IF(AND($C182="Dépense",$H182="Taxable"),ROUND($G182*'Paramètres'!$B$11,2),0),0))</f>
        <v/>
      </c>
      <c r="J182" s="22">
        <f>IF($A182="","",IFERROR(IF(AND($C182="Dépense",$H182="Taxable"),ROUND($G182*'Paramètres'!$B$12,2),0),0))</f>
        <v/>
      </c>
      <c r="K182" s="22">
        <f>IF($A182="","",IFERROR(IF($C182="Dépense",ROUND($G182+$I182+$J182,2),$G182),0))</f>
        <v/>
      </c>
      <c r="L182" s="22">
        <f>IF($A182="","",IFERROR(IF(OR($C182="Approvisionnement",$C182="Remboursement",$C182="Correction positive"),$K182,0),0))</f>
        <v/>
      </c>
      <c r="M182" s="22">
        <f>IF($A182="","",IFERROR(IF(OR($C182="Dépense",$C182="Correction négative"),$K182,0),0))</f>
        <v/>
      </c>
      <c r="N182" s="22">
        <f>IF($A182="","",IFERROR(N181+$L182-$M182,0))</f>
        <v/>
      </c>
      <c r="O182" s="20" t="n"/>
      <c r="P182" s="20" t="n"/>
      <c r="Q182" s="21" t="n"/>
    </row>
    <row r="183">
      <c r="A183" s="19" t="n"/>
      <c r="B183" s="16" t="n"/>
      <c r="C183" s="20" t="n"/>
      <c r="D183" s="20" t="n"/>
      <c r="E183" s="21" t="n"/>
      <c r="F183" s="21" t="n"/>
      <c r="G183" s="17" t="n"/>
      <c r="H183" s="17" t="n"/>
      <c r="I183" s="22">
        <f>IF($A183="","",IFERROR(IF(AND($C183="Dépense",$H183="Taxable"),ROUND($G183*'Paramètres'!$B$11,2),0),0))</f>
        <v/>
      </c>
      <c r="J183" s="22">
        <f>IF($A183="","",IFERROR(IF(AND($C183="Dépense",$H183="Taxable"),ROUND($G183*'Paramètres'!$B$12,2),0),0))</f>
        <v/>
      </c>
      <c r="K183" s="22">
        <f>IF($A183="","",IFERROR(IF($C183="Dépense",ROUND($G183+$I183+$J183,2),$G183),0))</f>
        <v/>
      </c>
      <c r="L183" s="22">
        <f>IF($A183="","",IFERROR(IF(OR($C183="Approvisionnement",$C183="Remboursement",$C183="Correction positive"),$K183,0),0))</f>
        <v/>
      </c>
      <c r="M183" s="22">
        <f>IF($A183="","",IFERROR(IF(OR($C183="Dépense",$C183="Correction négative"),$K183,0),0))</f>
        <v/>
      </c>
      <c r="N183" s="22">
        <f>IF($A183="","",IFERROR(N182+$L183-$M183,0))</f>
        <v/>
      </c>
      <c r="O183" s="20" t="n"/>
      <c r="P183" s="20" t="n"/>
      <c r="Q183" s="21" t="n"/>
    </row>
    <row r="184">
      <c r="A184" s="19" t="n"/>
      <c r="B184" s="16" t="n"/>
      <c r="C184" s="20" t="n"/>
      <c r="D184" s="20" t="n"/>
      <c r="E184" s="21" t="n"/>
      <c r="F184" s="21" t="n"/>
      <c r="G184" s="17" t="n"/>
      <c r="H184" s="17" t="n"/>
      <c r="I184" s="22">
        <f>IF($A184="","",IFERROR(IF(AND($C184="Dépense",$H184="Taxable"),ROUND($G184*'Paramètres'!$B$11,2),0),0))</f>
        <v/>
      </c>
      <c r="J184" s="22">
        <f>IF($A184="","",IFERROR(IF(AND($C184="Dépense",$H184="Taxable"),ROUND($G184*'Paramètres'!$B$12,2),0),0))</f>
        <v/>
      </c>
      <c r="K184" s="22">
        <f>IF($A184="","",IFERROR(IF($C184="Dépense",ROUND($G184+$I184+$J184,2),$G184),0))</f>
        <v/>
      </c>
      <c r="L184" s="22">
        <f>IF($A184="","",IFERROR(IF(OR($C184="Approvisionnement",$C184="Remboursement",$C184="Correction positive"),$K184,0),0))</f>
        <v/>
      </c>
      <c r="M184" s="22">
        <f>IF($A184="","",IFERROR(IF(OR($C184="Dépense",$C184="Correction négative"),$K184,0),0))</f>
        <v/>
      </c>
      <c r="N184" s="22">
        <f>IF($A184="","",IFERROR(N183+$L184-$M184,0))</f>
        <v/>
      </c>
      <c r="O184" s="20" t="n"/>
      <c r="P184" s="20" t="n"/>
      <c r="Q184" s="21" t="n"/>
    </row>
    <row r="185">
      <c r="A185" s="19" t="n"/>
      <c r="B185" s="16" t="n"/>
      <c r="C185" s="20" t="n"/>
      <c r="D185" s="20" t="n"/>
      <c r="E185" s="21" t="n"/>
      <c r="F185" s="21" t="n"/>
      <c r="G185" s="17" t="n"/>
      <c r="H185" s="17" t="n"/>
      <c r="I185" s="22">
        <f>IF($A185="","",IFERROR(IF(AND($C185="Dépense",$H185="Taxable"),ROUND($G185*'Paramètres'!$B$11,2),0),0))</f>
        <v/>
      </c>
      <c r="J185" s="22">
        <f>IF($A185="","",IFERROR(IF(AND($C185="Dépense",$H185="Taxable"),ROUND($G185*'Paramètres'!$B$12,2),0),0))</f>
        <v/>
      </c>
      <c r="K185" s="22">
        <f>IF($A185="","",IFERROR(IF($C185="Dépense",ROUND($G185+$I185+$J185,2),$G185),0))</f>
        <v/>
      </c>
      <c r="L185" s="22">
        <f>IF($A185="","",IFERROR(IF(OR($C185="Approvisionnement",$C185="Remboursement",$C185="Correction positive"),$K185,0),0))</f>
        <v/>
      </c>
      <c r="M185" s="22">
        <f>IF($A185="","",IFERROR(IF(OR($C185="Dépense",$C185="Correction négative"),$K185,0),0))</f>
        <v/>
      </c>
      <c r="N185" s="22">
        <f>IF($A185="","",IFERROR(N184+$L185-$M185,0))</f>
        <v/>
      </c>
      <c r="O185" s="20" t="n"/>
      <c r="P185" s="20" t="n"/>
      <c r="Q185" s="21" t="n"/>
    </row>
    <row r="186">
      <c r="A186" s="19" t="n"/>
      <c r="B186" s="16" t="n"/>
      <c r="C186" s="20" t="n"/>
      <c r="D186" s="20" t="n"/>
      <c r="E186" s="21" t="n"/>
      <c r="F186" s="21" t="n"/>
      <c r="G186" s="17" t="n"/>
      <c r="H186" s="17" t="n"/>
      <c r="I186" s="22">
        <f>IF($A186="","",IFERROR(IF(AND($C186="Dépense",$H186="Taxable"),ROUND($G186*'Paramètres'!$B$11,2),0),0))</f>
        <v/>
      </c>
      <c r="J186" s="22">
        <f>IF($A186="","",IFERROR(IF(AND($C186="Dépense",$H186="Taxable"),ROUND($G186*'Paramètres'!$B$12,2),0),0))</f>
        <v/>
      </c>
      <c r="K186" s="22">
        <f>IF($A186="","",IFERROR(IF($C186="Dépense",ROUND($G186+$I186+$J186,2),$G186),0))</f>
        <v/>
      </c>
      <c r="L186" s="22">
        <f>IF($A186="","",IFERROR(IF(OR($C186="Approvisionnement",$C186="Remboursement",$C186="Correction positive"),$K186,0),0))</f>
        <v/>
      </c>
      <c r="M186" s="22">
        <f>IF($A186="","",IFERROR(IF(OR($C186="Dépense",$C186="Correction négative"),$K186,0),0))</f>
        <v/>
      </c>
      <c r="N186" s="22">
        <f>IF($A186="","",IFERROR(N185+$L186-$M186,0))</f>
        <v/>
      </c>
      <c r="O186" s="20" t="n"/>
      <c r="P186" s="20" t="n"/>
      <c r="Q186" s="21" t="n"/>
    </row>
    <row r="187">
      <c r="A187" s="19" t="n"/>
      <c r="B187" s="16" t="n"/>
      <c r="C187" s="20" t="n"/>
      <c r="D187" s="20" t="n"/>
      <c r="E187" s="21" t="n"/>
      <c r="F187" s="21" t="n"/>
      <c r="G187" s="17" t="n"/>
      <c r="H187" s="17" t="n"/>
      <c r="I187" s="22">
        <f>IF($A187="","",IFERROR(IF(AND($C187="Dépense",$H187="Taxable"),ROUND($G187*'Paramètres'!$B$11,2),0),0))</f>
        <v/>
      </c>
      <c r="J187" s="22">
        <f>IF($A187="","",IFERROR(IF(AND($C187="Dépense",$H187="Taxable"),ROUND($G187*'Paramètres'!$B$12,2),0),0))</f>
        <v/>
      </c>
      <c r="K187" s="22">
        <f>IF($A187="","",IFERROR(IF($C187="Dépense",ROUND($G187+$I187+$J187,2),$G187),0))</f>
        <v/>
      </c>
      <c r="L187" s="22">
        <f>IF($A187="","",IFERROR(IF(OR($C187="Approvisionnement",$C187="Remboursement",$C187="Correction positive"),$K187,0),0))</f>
        <v/>
      </c>
      <c r="M187" s="22">
        <f>IF($A187="","",IFERROR(IF(OR($C187="Dépense",$C187="Correction négative"),$K187,0),0))</f>
        <v/>
      </c>
      <c r="N187" s="22">
        <f>IF($A187="","",IFERROR(N186+$L187-$M187,0))</f>
        <v/>
      </c>
      <c r="O187" s="20" t="n"/>
      <c r="P187" s="20" t="n"/>
      <c r="Q187" s="21" t="n"/>
    </row>
    <row r="188">
      <c r="A188" s="19" t="n"/>
      <c r="B188" s="16" t="n"/>
      <c r="C188" s="20" t="n"/>
      <c r="D188" s="20" t="n"/>
      <c r="E188" s="21" t="n"/>
      <c r="F188" s="21" t="n"/>
      <c r="G188" s="17" t="n"/>
      <c r="H188" s="17" t="n"/>
      <c r="I188" s="22">
        <f>IF($A188="","",IFERROR(IF(AND($C188="Dépense",$H188="Taxable"),ROUND($G188*'Paramètres'!$B$11,2),0),0))</f>
        <v/>
      </c>
      <c r="J188" s="22">
        <f>IF($A188="","",IFERROR(IF(AND($C188="Dépense",$H188="Taxable"),ROUND($G188*'Paramètres'!$B$12,2),0),0))</f>
        <v/>
      </c>
      <c r="K188" s="22">
        <f>IF($A188="","",IFERROR(IF($C188="Dépense",ROUND($G188+$I188+$J188,2),$G188),0))</f>
        <v/>
      </c>
      <c r="L188" s="22">
        <f>IF($A188="","",IFERROR(IF(OR($C188="Approvisionnement",$C188="Remboursement",$C188="Correction positive"),$K188,0),0))</f>
        <v/>
      </c>
      <c r="M188" s="22">
        <f>IF($A188="","",IFERROR(IF(OR($C188="Dépense",$C188="Correction négative"),$K188,0),0))</f>
        <v/>
      </c>
      <c r="N188" s="22">
        <f>IF($A188="","",IFERROR(N187+$L188-$M188,0))</f>
        <v/>
      </c>
      <c r="O188" s="20" t="n"/>
      <c r="P188" s="20" t="n"/>
      <c r="Q188" s="21" t="n"/>
    </row>
    <row r="189">
      <c r="A189" s="19" t="n"/>
      <c r="B189" s="16" t="n"/>
      <c r="C189" s="20" t="n"/>
      <c r="D189" s="20" t="n"/>
      <c r="E189" s="21" t="n"/>
      <c r="F189" s="21" t="n"/>
      <c r="G189" s="17" t="n"/>
      <c r="H189" s="17" t="n"/>
      <c r="I189" s="22">
        <f>IF($A189="","",IFERROR(IF(AND($C189="Dépense",$H189="Taxable"),ROUND($G189*'Paramètres'!$B$11,2),0),0))</f>
        <v/>
      </c>
      <c r="J189" s="22">
        <f>IF($A189="","",IFERROR(IF(AND($C189="Dépense",$H189="Taxable"),ROUND($G189*'Paramètres'!$B$12,2),0),0))</f>
        <v/>
      </c>
      <c r="K189" s="22">
        <f>IF($A189="","",IFERROR(IF($C189="Dépense",ROUND($G189+$I189+$J189,2),$G189),0))</f>
        <v/>
      </c>
      <c r="L189" s="22">
        <f>IF($A189="","",IFERROR(IF(OR($C189="Approvisionnement",$C189="Remboursement",$C189="Correction positive"),$K189,0),0))</f>
        <v/>
      </c>
      <c r="M189" s="22">
        <f>IF($A189="","",IFERROR(IF(OR($C189="Dépense",$C189="Correction négative"),$K189,0),0))</f>
        <v/>
      </c>
      <c r="N189" s="22">
        <f>IF($A189="","",IFERROR(N188+$L189-$M189,0))</f>
        <v/>
      </c>
      <c r="O189" s="20" t="n"/>
      <c r="P189" s="20" t="n"/>
      <c r="Q189" s="21" t="n"/>
    </row>
    <row r="190">
      <c r="A190" s="19" t="n"/>
      <c r="B190" s="16" t="n"/>
      <c r="C190" s="20" t="n"/>
      <c r="D190" s="20" t="n"/>
      <c r="E190" s="21" t="n"/>
      <c r="F190" s="21" t="n"/>
      <c r="G190" s="17" t="n"/>
      <c r="H190" s="17" t="n"/>
      <c r="I190" s="22">
        <f>IF($A190="","",IFERROR(IF(AND($C190="Dépense",$H190="Taxable"),ROUND($G190*'Paramètres'!$B$11,2),0),0))</f>
        <v/>
      </c>
      <c r="J190" s="22">
        <f>IF($A190="","",IFERROR(IF(AND($C190="Dépense",$H190="Taxable"),ROUND($G190*'Paramètres'!$B$12,2),0),0))</f>
        <v/>
      </c>
      <c r="K190" s="22">
        <f>IF($A190="","",IFERROR(IF($C190="Dépense",ROUND($G190+$I190+$J190,2),$G190),0))</f>
        <v/>
      </c>
      <c r="L190" s="22">
        <f>IF($A190="","",IFERROR(IF(OR($C190="Approvisionnement",$C190="Remboursement",$C190="Correction positive"),$K190,0),0))</f>
        <v/>
      </c>
      <c r="M190" s="22">
        <f>IF($A190="","",IFERROR(IF(OR($C190="Dépense",$C190="Correction négative"),$K190,0),0))</f>
        <v/>
      </c>
      <c r="N190" s="22">
        <f>IF($A190="","",IFERROR(N189+$L190-$M190,0))</f>
        <v/>
      </c>
      <c r="O190" s="20" t="n"/>
      <c r="P190" s="20" t="n"/>
      <c r="Q190" s="21" t="n"/>
    </row>
    <row r="191">
      <c r="A191" s="19" t="n"/>
      <c r="B191" s="16" t="n"/>
      <c r="C191" s="20" t="n"/>
      <c r="D191" s="20" t="n"/>
      <c r="E191" s="21" t="n"/>
      <c r="F191" s="21" t="n"/>
      <c r="G191" s="17" t="n"/>
      <c r="H191" s="17" t="n"/>
      <c r="I191" s="22">
        <f>IF($A191="","",IFERROR(IF(AND($C191="Dépense",$H191="Taxable"),ROUND($G191*'Paramètres'!$B$11,2),0),0))</f>
        <v/>
      </c>
      <c r="J191" s="22">
        <f>IF($A191="","",IFERROR(IF(AND($C191="Dépense",$H191="Taxable"),ROUND($G191*'Paramètres'!$B$12,2),0),0))</f>
        <v/>
      </c>
      <c r="K191" s="22">
        <f>IF($A191="","",IFERROR(IF($C191="Dépense",ROUND($G191+$I191+$J191,2),$G191),0))</f>
        <v/>
      </c>
      <c r="L191" s="22">
        <f>IF($A191="","",IFERROR(IF(OR($C191="Approvisionnement",$C191="Remboursement",$C191="Correction positive"),$K191,0),0))</f>
        <v/>
      </c>
      <c r="M191" s="22">
        <f>IF($A191="","",IFERROR(IF(OR($C191="Dépense",$C191="Correction négative"),$K191,0),0))</f>
        <v/>
      </c>
      <c r="N191" s="22">
        <f>IF($A191="","",IFERROR(N190+$L191-$M191,0))</f>
        <v/>
      </c>
      <c r="O191" s="20" t="n"/>
      <c r="P191" s="20" t="n"/>
      <c r="Q191" s="21" t="n"/>
    </row>
    <row r="192">
      <c r="A192" s="19" t="n"/>
      <c r="B192" s="16" t="n"/>
      <c r="C192" s="20" t="n"/>
      <c r="D192" s="20" t="n"/>
      <c r="E192" s="21" t="n"/>
      <c r="F192" s="21" t="n"/>
      <c r="G192" s="17" t="n"/>
      <c r="H192" s="17" t="n"/>
      <c r="I192" s="22">
        <f>IF($A192="","",IFERROR(IF(AND($C192="Dépense",$H192="Taxable"),ROUND($G192*'Paramètres'!$B$11,2),0),0))</f>
        <v/>
      </c>
      <c r="J192" s="22">
        <f>IF($A192="","",IFERROR(IF(AND($C192="Dépense",$H192="Taxable"),ROUND($G192*'Paramètres'!$B$12,2),0),0))</f>
        <v/>
      </c>
      <c r="K192" s="22">
        <f>IF($A192="","",IFERROR(IF($C192="Dépense",ROUND($G192+$I192+$J192,2),$G192),0))</f>
        <v/>
      </c>
      <c r="L192" s="22">
        <f>IF($A192="","",IFERROR(IF(OR($C192="Approvisionnement",$C192="Remboursement",$C192="Correction positive"),$K192,0),0))</f>
        <v/>
      </c>
      <c r="M192" s="22">
        <f>IF($A192="","",IFERROR(IF(OR($C192="Dépense",$C192="Correction négative"),$K192,0),0))</f>
        <v/>
      </c>
      <c r="N192" s="22">
        <f>IF($A192="","",IFERROR(N191+$L192-$M192,0))</f>
        <v/>
      </c>
      <c r="O192" s="20" t="n"/>
      <c r="P192" s="20" t="n"/>
      <c r="Q192" s="21" t="n"/>
    </row>
    <row r="193">
      <c r="A193" s="19" t="n"/>
      <c r="B193" s="16" t="n"/>
      <c r="C193" s="20" t="n"/>
      <c r="D193" s="20" t="n"/>
      <c r="E193" s="21" t="n"/>
      <c r="F193" s="21" t="n"/>
      <c r="G193" s="17" t="n"/>
      <c r="H193" s="17" t="n"/>
      <c r="I193" s="22">
        <f>IF($A193="","",IFERROR(IF(AND($C193="Dépense",$H193="Taxable"),ROUND($G193*'Paramètres'!$B$11,2),0),0))</f>
        <v/>
      </c>
      <c r="J193" s="22">
        <f>IF($A193="","",IFERROR(IF(AND($C193="Dépense",$H193="Taxable"),ROUND($G193*'Paramètres'!$B$12,2),0),0))</f>
        <v/>
      </c>
      <c r="K193" s="22">
        <f>IF($A193="","",IFERROR(IF($C193="Dépense",ROUND($G193+$I193+$J193,2),$G193),0))</f>
        <v/>
      </c>
      <c r="L193" s="22">
        <f>IF($A193="","",IFERROR(IF(OR($C193="Approvisionnement",$C193="Remboursement",$C193="Correction positive"),$K193,0),0))</f>
        <v/>
      </c>
      <c r="M193" s="22">
        <f>IF($A193="","",IFERROR(IF(OR($C193="Dépense",$C193="Correction négative"),$K193,0),0))</f>
        <v/>
      </c>
      <c r="N193" s="22">
        <f>IF($A193="","",IFERROR(N192+$L193-$M193,0))</f>
        <v/>
      </c>
      <c r="O193" s="20" t="n"/>
      <c r="P193" s="20" t="n"/>
      <c r="Q193" s="21" t="n"/>
    </row>
    <row r="194">
      <c r="A194" s="19" t="n"/>
      <c r="B194" s="16" t="n"/>
      <c r="C194" s="20" t="n"/>
      <c r="D194" s="20" t="n"/>
      <c r="E194" s="21" t="n"/>
      <c r="F194" s="21" t="n"/>
      <c r="G194" s="17" t="n"/>
      <c r="H194" s="17" t="n"/>
      <c r="I194" s="22">
        <f>IF($A194="","",IFERROR(IF(AND($C194="Dépense",$H194="Taxable"),ROUND($G194*'Paramètres'!$B$11,2),0),0))</f>
        <v/>
      </c>
      <c r="J194" s="22">
        <f>IF($A194="","",IFERROR(IF(AND($C194="Dépense",$H194="Taxable"),ROUND($G194*'Paramètres'!$B$12,2),0),0))</f>
        <v/>
      </c>
      <c r="K194" s="22">
        <f>IF($A194="","",IFERROR(IF($C194="Dépense",ROUND($G194+$I194+$J194,2),$G194),0))</f>
        <v/>
      </c>
      <c r="L194" s="22">
        <f>IF($A194="","",IFERROR(IF(OR($C194="Approvisionnement",$C194="Remboursement",$C194="Correction positive"),$K194,0),0))</f>
        <v/>
      </c>
      <c r="M194" s="22">
        <f>IF($A194="","",IFERROR(IF(OR($C194="Dépense",$C194="Correction négative"),$K194,0),0))</f>
        <v/>
      </c>
      <c r="N194" s="22">
        <f>IF($A194="","",IFERROR(N193+$L194-$M194,0))</f>
        <v/>
      </c>
      <c r="O194" s="20" t="n"/>
      <c r="P194" s="20" t="n"/>
      <c r="Q194" s="21" t="n"/>
    </row>
    <row r="195">
      <c r="A195" s="19" t="n"/>
      <c r="B195" s="16" t="n"/>
      <c r="C195" s="20" t="n"/>
      <c r="D195" s="20" t="n"/>
      <c r="E195" s="21" t="n"/>
      <c r="F195" s="21" t="n"/>
      <c r="G195" s="17" t="n"/>
      <c r="H195" s="17" t="n"/>
      <c r="I195" s="22">
        <f>IF($A195="","",IFERROR(IF(AND($C195="Dépense",$H195="Taxable"),ROUND($G195*'Paramètres'!$B$11,2),0),0))</f>
        <v/>
      </c>
      <c r="J195" s="22">
        <f>IF($A195="","",IFERROR(IF(AND($C195="Dépense",$H195="Taxable"),ROUND($G195*'Paramètres'!$B$12,2),0),0))</f>
        <v/>
      </c>
      <c r="K195" s="22">
        <f>IF($A195="","",IFERROR(IF($C195="Dépense",ROUND($G195+$I195+$J195,2),$G195),0))</f>
        <v/>
      </c>
      <c r="L195" s="22">
        <f>IF($A195="","",IFERROR(IF(OR($C195="Approvisionnement",$C195="Remboursement",$C195="Correction positive"),$K195,0),0))</f>
        <v/>
      </c>
      <c r="M195" s="22">
        <f>IF($A195="","",IFERROR(IF(OR($C195="Dépense",$C195="Correction négative"),$K195,0),0))</f>
        <v/>
      </c>
      <c r="N195" s="22">
        <f>IF($A195="","",IFERROR(N194+$L195-$M195,0))</f>
        <v/>
      </c>
      <c r="O195" s="20" t="n"/>
      <c r="P195" s="20" t="n"/>
      <c r="Q195" s="21" t="n"/>
    </row>
    <row r="196">
      <c r="A196" s="19" t="n"/>
      <c r="B196" s="16" t="n"/>
      <c r="C196" s="20" t="n"/>
      <c r="D196" s="20" t="n"/>
      <c r="E196" s="21" t="n"/>
      <c r="F196" s="21" t="n"/>
      <c r="G196" s="17" t="n"/>
      <c r="H196" s="17" t="n"/>
      <c r="I196" s="22">
        <f>IF($A196="","",IFERROR(IF(AND($C196="Dépense",$H196="Taxable"),ROUND($G196*'Paramètres'!$B$11,2),0),0))</f>
        <v/>
      </c>
      <c r="J196" s="22">
        <f>IF($A196="","",IFERROR(IF(AND($C196="Dépense",$H196="Taxable"),ROUND($G196*'Paramètres'!$B$12,2),0),0))</f>
        <v/>
      </c>
      <c r="K196" s="22">
        <f>IF($A196="","",IFERROR(IF($C196="Dépense",ROUND($G196+$I196+$J196,2),$G196),0))</f>
        <v/>
      </c>
      <c r="L196" s="22">
        <f>IF($A196="","",IFERROR(IF(OR($C196="Approvisionnement",$C196="Remboursement",$C196="Correction positive"),$K196,0),0))</f>
        <v/>
      </c>
      <c r="M196" s="22">
        <f>IF($A196="","",IFERROR(IF(OR($C196="Dépense",$C196="Correction négative"),$K196,0),0))</f>
        <v/>
      </c>
      <c r="N196" s="22">
        <f>IF($A196="","",IFERROR(N195+$L196-$M196,0))</f>
        <v/>
      </c>
      <c r="O196" s="20" t="n"/>
      <c r="P196" s="20" t="n"/>
      <c r="Q196" s="21" t="n"/>
    </row>
    <row r="197">
      <c r="A197" s="19" t="n"/>
      <c r="B197" s="16" t="n"/>
      <c r="C197" s="20" t="n"/>
      <c r="D197" s="20" t="n"/>
      <c r="E197" s="21" t="n"/>
      <c r="F197" s="21" t="n"/>
      <c r="G197" s="17" t="n"/>
      <c r="H197" s="17" t="n"/>
      <c r="I197" s="22">
        <f>IF($A197="","",IFERROR(IF(AND($C197="Dépense",$H197="Taxable"),ROUND($G197*'Paramètres'!$B$11,2),0),0))</f>
        <v/>
      </c>
      <c r="J197" s="22">
        <f>IF($A197="","",IFERROR(IF(AND($C197="Dépense",$H197="Taxable"),ROUND($G197*'Paramètres'!$B$12,2),0),0))</f>
        <v/>
      </c>
      <c r="K197" s="22">
        <f>IF($A197="","",IFERROR(IF($C197="Dépense",ROUND($G197+$I197+$J197,2),$G197),0))</f>
        <v/>
      </c>
      <c r="L197" s="22">
        <f>IF($A197="","",IFERROR(IF(OR($C197="Approvisionnement",$C197="Remboursement",$C197="Correction positive"),$K197,0),0))</f>
        <v/>
      </c>
      <c r="M197" s="22">
        <f>IF($A197="","",IFERROR(IF(OR($C197="Dépense",$C197="Correction négative"),$K197,0),0))</f>
        <v/>
      </c>
      <c r="N197" s="22">
        <f>IF($A197="","",IFERROR(N196+$L197-$M197,0))</f>
        <v/>
      </c>
      <c r="O197" s="20" t="n"/>
      <c r="P197" s="20" t="n"/>
      <c r="Q197" s="21" t="n"/>
    </row>
    <row r="198">
      <c r="A198" s="19" t="n"/>
      <c r="B198" s="16" t="n"/>
      <c r="C198" s="20" t="n"/>
      <c r="D198" s="20" t="n"/>
      <c r="E198" s="21" t="n"/>
      <c r="F198" s="21" t="n"/>
      <c r="G198" s="17" t="n"/>
      <c r="H198" s="17" t="n"/>
      <c r="I198" s="22">
        <f>IF($A198="","",IFERROR(IF(AND($C198="Dépense",$H198="Taxable"),ROUND($G198*'Paramètres'!$B$11,2),0),0))</f>
        <v/>
      </c>
      <c r="J198" s="22">
        <f>IF($A198="","",IFERROR(IF(AND($C198="Dépense",$H198="Taxable"),ROUND($G198*'Paramètres'!$B$12,2),0),0))</f>
        <v/>
      </c>
      <c r="K198" s="22">
        <f>IF($A198="","",IFERROR(IF($C198="Dépense",ROUND($G198+$I198+$J198,2),$G198),0))</f>
        <v/>
      </c>
      <c r="L198" s="22">
        <f>IF($A198="","",IFERROR(IF(OR($C198="Approvisionnement",$C198="Remboursement",$C198="Correction positive"),$K198,0),0))</f>
        <v/>
      </c>
      <c r="M198" s="22">
        <f>IF($A198="","",IFERROR(IF(OR($C198="Dépense",$C198="Correction négative"),$K198,0),0))</f>
        <v/>
      </c>
      <c r="N198" s="22">
        <f>IF($A198="","",IFERROR(N197+$L198-$M198,0))</f>
        <v/>
      </c>
      <c r="O198" s="20" t="n"/>
      <c r="P198" s="20" t="n"/>
      <c r="Q198" s="21" t="n"/>
    </row>
    <row r="199">
      <c r="A199" s="19" t="n"/>
      <c r="B199" s="16" t="n"/>
      <c r="C199" s="20" t="n"/>
      <c r="D199" s="20" t="n"/>
      <c r="E199" s="21" t="n"/>
      <c r="F199" s="21" t="n"/>
      <c r="G199" s="17" t="n"/>
      <c r="H199" s="17" t="n"/>
      <c r="I199" s="22">
        <f>IF($A199="","",IFERROR(IF(AND($C199="Dépense",$H199="Taxable"),ROUND($G199*'Paramètres'!$B$11,2),0),0))</f>
        <v/>
      </c>
      <c r="J199" s="22">
        <f>IF($A199="","",IFERROR(IF(AND($C199="Dépense",$H199="Taxable"),ROUND($G199*'Paramètres'!$B$12,2),0),0))</f>
        <v/>
      </c>
      <c r="K199" s="22">
        <f>IF($A199="","",IFERROR(IF($C199="Dépense",ROUND($G199+$I199+$J199,2),$G199),0))</f>
        <v/>
      </c>
      <c r="L199" s="22">
        <f>IF($A199="","",IFERROR(IF(OR($C199="Approvisionnement",$C199="Remboursement",$C199="Correction positive"),$K199,0),0))</f>
        <v/>
      </c>
      <c r="M199" s="22">
        <f>IF($A199="","",IFERROR(IF(OR($C199="Dépense",$C199="Correction négative"),$K199,0),0))</f>
        <v/>
      </c>
      <c r="N199" s="22">
        <f>IF($A199="","",IFERROR(N198+$L199-$M199,0))</f>
        <v/>
      </c>
      <c r="O199" s="20" t="n"/>
      <c r="P199" s="20" t="n"/>
      <c r="Q199" s="21" t="n"/>
    </row>
    <row r="200">
      <c r="A200" s="19" t="n"/>
      <c r="B200" s="16" t="n"/>
      <c r="C200" s="20" t="n"/>
      <c r="D200" s="20" t="n"/>
      <c r="E200" s="21" t="n"/>
      <c r="F200" s="21" t="n"/>
      <c r="G200" s="17" t="n"/>
      <c r="H200" s="17" t="n"/>
      <c r="I200" s="22">
        <f>IF($A200="","",IFERROR(IF(AND($C200="Dépense",$H200="Taxable"),ROUND($G200*'Paramètres'!$B$11,2),0),0))</f>
        <v/>
      </c>
      <c r="J200" s="22">
        <f>IF($A200="","",IFERROR(IF(AND($C200="Dépense",$H200="Taxable"),ROUND($G200*'Paramètres'!$B$12,2),0),0))</f>
        <v/>
      </c>
      <c r="K200" s="22">
        <f>IF($A200="","",IFERROR(IF($C200="Dépense",ROUND($G200+$I200+$J200,2),$G200),0))</f>
        <v/>
      </c>
      <c r="L200" s="22">
        <f>IF($A200="","",IFERROR(IF(OR($C200="Approvisionnement",$C200="Remboursement",$C200="Correction positive"),$K200,0),0))</f>
        <v/>
      </c>
      <c r="M200" s="22">
        <f>IF($A200="","",IFERROR(IF(OR($C200="Dépense",$C200="Correction négative"),$K200,0),0))</f>
        <v/>
      </c>
      <c r="N200" s="22">
        <f>IF($A200="","",IFERROR(N199+$L200-$M200,0))</f>
        <v/>
      </c>
      <c r="O200" s="20" t="n"/>
      <c r="P200" s="20" t="n"/>
      <c r="Q200" s="21" t="n"/>
    </row>
    <row r="201">
      <c r="A201" s="19" t="n"/>
      <c r="B201" s="16" t="n"/>
      <c r="C201" s="20" t="n"/>
      <c r="D201" s="20" t="n"/>
      <c r="E201" s="21" t="n"/>
      <c r="F201" s="21" t="n"/>
      <c r="G201" s="17" t="n"/>
      <c r="H201" s="17" t="n"/>
      <c r="I201" s="22">
        <f>IF($A201="","",IFERROR(IF(AND($C201="Dépense",$H201="Taxable"),ROUND($G201*'Paramètres'!$B$11,2),0),0))</f>
        <v/>
      </c>
      <c r="J201" s="22">
        <f>IF($A201="","",IFERROR(IF(AND($C201="Dépense",$H201="Taxable"),ROUND($G201*'Paramètres'!$B$12,2),0),0))</f>
        <v/>
      </c>
      <c r="K201" s="22">
        <f>IF($A201="","",IFERROR(IF($C201="Dépense",ROUND($G201+$I201+$J201,2),$G201),0))</f>
        <v/>
      </c>
      <c r="L201" s="22">
        <f>IF($A201="","",IFERROR(IF(OR($C201="Approvisionnement",$C201="Remboursement",$C201="Correction positive"),$K201,0),0))</f>
        <v/>
      </c>
      <c r="M201" s="22">
        <f>IF($A201="","",IFERROR(IF(OR($C201="Dépense",$C201="Correction négative"),$K201,0),0))</f>
        <v/>
      </c>
      <c r="N201" s="22">
        <f>IF($A201="","",IFERROR(N200+$L201-$M201,0))</f>
        <v/>
      </c>
      <c r="O201" s="20" t="n"/>
      <c r="P201" s="20" t="n"/>
      <c r="Q201" s="21" t="n"/>
    </row>
    <row r="202">
      <c r="A202" s="19" t="n"/>
      <c r="B202" s="16" t="n"/>
      <c r="C202" s="20" t="n"/>
      <c r="D202" s="20" t="n"/>
      <c r="E202" s="21" t="n"/>
      <c r="F202" s="21" t="n"/>
      <c r="G202" s="17" t="n"/>
      <c r="H202" s="17" t="n"/>
      <c r="I202" s="22">
        <f>IF($A202="","",IFERROR(IF(AND($C202="Dépense",$H202="Taxable"),ROUND($G202*'Paramètres'!$B$11,2),0),0))</f>
        <v/>
      </c>
      <c r="J202" s="22">
        <f>IF($A202="","",IFERROR(IF(AND($C202="Dépense",$H202="Taxable"),ROUND($G202*'Paramètres'!$B$12,2),0),0))</f>
        <v/>
      </c>
      <c r="K202" s="22">
        <f>IF($A202="","",IFERROR(IF($C202="Dépense",ROUND($G202+$I202+$J202,2),$G202),0))</f>
        <v/>
      </c>
      <c r="L202" s="22">
        <f>IF($A202="","",IFERROR(IF(OR($C202="Approvisionnement",$C202="Remboursement",$C202="Correction positive"),$K202,0),0))</f>
        <v/>
      </c>
      <c r="M202" s="22">
        <f>IF($A202="","",IFERROR(IF(OR($C202="Dépense",$C202="Correction négative"),$K202,0),0))</f>
        <v/>
      </c>
      <c r="N202" s="22">
        <f>IF($A202="","",IFERROR(N201+$L202-$M202,0))</f>
        <v/>
      </c>
      <c r="O202" s="20" t="n"/>
      <c r="P202" s="20" t="n"/>
      <c r="Q202" s="21" t="n"/>
    </row>
    <row r="203">
      <c r="A203" s="19" t="n"/>
      <c r="B203" s="16" t="n"/>
      <c r="C203" s="20" t="n"/>
      <c r="D203" s="20" t="n"/>
      <c r="E203" s="21" t="n"/>
      <c r="F203" s="21" t="n"/>
      <c r="G203" s="17" t="n"/>
      <c r="H203" s="17" t="n"/>
      <c r="I203" s="22">
        <f>IF($A203="","",IFERROR(IF(AND($C203="Dépense",$H203="Taxable"),ROUND($G203*'Paramètres'!$B$11,2),0),0))</f>
        <v/>
      </c>
      <c r="J203" s="22">
        <f>IF($A203="","",IFERROR(IF(AND($C203="Dépense",$H203="Taxable"),ROUND($G203*'Paramètres'!$B$12,2),0),0))</f>
        <v/>
      </c>
      <c r="K203" s="22">
        <f>IF($A203="","",IFERROR(IF($C203="Dépense",ROUND($G203+$I203+$J203,2),$G203),0))</f>
        <v/>
      </c>
      <c r="L203" s="22">
        <f>IF($A203="","",IFERROR(IF(OR($C203="Approvisionnement",$C203="Remboursement",$C203="Correction positive"),$K203,0),0))</f>
        <v/>
      </c>
      <c r="M203" s="22">
        <f>IF($A203="","",IFERROR(IF(OR($C203="Dépense",$C203="Correction négative"),$K203,0),0))</f>
        <v/>
      </c>
      <c r="N203" s="22">
        <f>IF($A203="","",IFERROR(N202+$L203-$M203,0))</f>
        <v/>
      </c>
      <c r="O203" s="20" t="n"/>
      <c r="P203" s="20" t="n"/>
      <c r="Q203" s="21" t="n"/>
    </row>
    <row r="204">
      <c r="A204" s="19" t="n"/>
      <c r="B204" s="16" t="n"/>
      <c r="C204" s="20" t="n"/>
      <c r="D204" s="20" t="n"/>
      <c r="E204" s="21" t="n"/>
      <c r="F204" s="21" t="n"/>
      <c r="G204" s="17" t="n"/>
      <c r="H204" s="17" t="n"/>
      <c r="I204" s="22">
        <f>IF($A204="","",IFERROR(IF(AND($C204="Dépense",$H204="Taxable"),ROUND($G204*'Paramètres'!$B$11,2),0),0))</f>
        <v/>
      </c>
      <c r="J204" s="22">
        <f>IF($A204="","",IFERROR(IF(AND($C204="Dépense",$H204="Taxable"),ROUND($G204*'Paramètres'!$B$12,2),0),0))</f>
        <v/>
      </c>
      <c r="K204" s="22">
        <f>IF($A204="","",IFERROR(IF($C204="Dépense",ROUND($G204+$I204+$J204,2),$G204),0))</f>
        <v/>
      </c>
      <c r="L204" s="22">
        <f>IF($A204="","",IFERROR(IF(OR($C204="Approvisionnement",$C204="Remboursement",$C204="Correction positive"),$K204,0),0))</f>
        <v/>
      </c>
      <c r="M204" s="22">
        <f>IF($A204="","",IFERROR(IF(OR($C204="Dépense",$C204="Correction négative"),$K204,0),0))</f>
        <v/>
      </c>
      <c r="N204" s="22">
        <f>IF($A204="","",IFERROR(N203+$L204-$M204,0))</f>
        <v/>
      </c>
      <c r="O204" s="20" t="n"/>
      <c r="P204" s="20" t="n"/>
      <c r="Q204" s="21" t="n"/>
    </row>
    <row r="205">
      <c r="A205" s="19" t="n"/>
      <c r="B205" s="16" t="n"/>
      <c r="C205" s="20" t="n"/>
      <c r="D205" s="20" t="n"/>
      <c r="E205" s="21" t="n"/>
      <c r="F205" s="21" t="n"/>
      <c r="G205" s="17" t="n"/>
      <c r="H205" s="17" t="n"/>
      <c r="I205" s="22">
        <f>IF($A205="","",IFERROR(IF(AND($C205="Dépense",$H205="Taxable"),ROUND($G205*'Paramètres'!$B$11,2),0),0))</f>
        <v/>
      </c>
      <c r="J205" s="22">
        <f>IF($A205="","",IFERROR(IF(AND($C205="Dépense",$H205="Taxable"),ROUND($G205*'Paramètres'!$B$12,2),0),0))</f>
        <v/>
      </c>
      <c r="K205" s="22">
        <f>IF($A205="","",IFERROR(IF($C205="Dépense",ROUND($G205+$I205+$J205,2),$G205),0))</f>
        <v/>
      </c>
      <c r="L205" s="22">
        <f>IF($A205="","",IFERROR(IF(OR($C205="Approvisionnement",$C205="Remboursement",$C205="Correction positive"),$K205,0),0))</f>
        <v/>
      </c>
      <c r="M205" s="22">
        <f>IF($A205="","",IFERROR(IF(OR($C205="Dépense",$C205="Correction négative"),$K205,0),0))</f>
        <v/>
      </c>
      <c r="N205" s="22">
        <f>IF($A205="","",IFERROR(N204+$L205-$M205,0))</f>
        <v/>
      </c>
      <c r="O205" s="20" t="n"/>
      <c r="P205" s="20" t="n"/>
      <c r="Q205" s="21" t="n"/>
    </row>
    <row r="206">
      <c r="A206" s="19" t="n"/>
      <c r="B206" s="16" t="n"/>
      <c r="C206" s="20" t="n"/>
      <c r="D206" s="20" t="n"/>
      <c r="E206" s="21" t="n"/>
      <c r="F206" s="21" t="n"/>
      <c r="G206" s="17" t="n"/>
      <c r="H206" s="17" t="n"/>
      <c r="I206" s="22">
        <f>IF($A206="","",IFERROR(IF(AND($C206="Dépense",$H206="Taxable"),ROUND($G206*'Paramètres'!$B$11,2),0),0))</f>
        <v/>
      </c>
      <c r="J206" s="22">
        <f>IF($A206="","",IFERROR(IF(AND($C206="Dépense",$H206="Taxable"),ROUND($G206*'Paramètres'!$B$12,2),0),0))</f>
        <v/>
      </c>
      <c r="K206" s="22">
        <f>IF($A206="","",IFERROR(IF($C206="Dépense",ROUND($G206+$I206+$J206,2),$G206),0))</f>
        <v/>
      </c>
      <c r="L206" s="22">
        <f>IF($A206="","",IFERROR(IF(OR($C206="Approvisionnement",$C206="Remboursement",$C206="Correction positive"),$K206,0),0))</f>
        <v/>
      </c>
      <c r="M206" s="22">
        <f>IF($A206="","",IFERROR(IF(OR($C206="Dépense",$C206="Correction négative"),$K206,0),0))</f>
        <v/>
      </c>
      <c r="N206" s="22">
        <f>IF($A206="","",IFERROR(N205+$L206-$M206,0))</f>
        <v/>
      </c>
      <c r="O206" s="20" t="n"/>
      <c r="P206" s="20" t="n"/>
      <c r="Q206" s="21" t="n"/>
    </row>
    <row r="207">
      <c r="A207" s="19" t="n"/>
      <c r="B207" s="16" t="n"/>
      <c r="C207" s="20" t="n"/>
      <c r="D207" s="20" t="n"/>
      <c r="E207" s="21" t="n"/>
      <c r="F207" s="21" t="n"/>
      <c r="G207" s="17" t="n"/>
      <c r="H207" s="17" t="n"/>
      <c r="I207" s="22">
        <f>IF($A207="","",IFERROR(IF(AND($C207="Dépense",$H207="Taxable"),ROUND($G207*'Paramètres'!$B$11,2),0),0))</f>
        <v/>
      </c>
      <c r="J207" s="22">
        <f>IF($A207="","",IFERROR(IF(AND($C207="Dépense",$H207="Taxable"),ROUND($G207*'Paramètres'!$B$12,2),0),0))</f>
        <v/>
      </c>
      <c r="K207" s="22">
        <f>IF($A207="","",IFERROR(IF($C207="Dépense",ROUND($G207+$I207+$J207,2),$G207),0))</f>
        <v/>
      </c>
      <c r="L207" s="22">
        <f>IF($A207="","",IFERROR(IF(OR($C207="Approvisionnement",$C207="Remboursement",$C207="Correction positive"),$K207,0),0))</f>
        <v/>
      </c>
      <c r="M207" s="22">
        <f>IF($A207="","",IFERROR(IF(OR($C207="Dépense",$C207="Correction négative"),$K207,0),0))</f>
        <v/>
      </c>
      <c r="N207" s="22">
        <f>IF($A207="","",IFERROR(N206+$L207-$M207,0))</f>
        <v/>
      </c>
      <c r="O207" s="20" t="n"/>
      <c r="P207" s="20" t="n"/>
      <c r="Q207" s="21" t="n"/>
    </row>
    <row r="208">
      <c r="A208" s="19" t="n"/>
      <c r="B208" s="16" t="n"/>
      <c r="C208" s="20" t="n"/>
      <c r="D208" s="20" t="n"/>
      <c r="E208" s="21" t="n"/>
      <c r="F208" s="21" t="n"/>
      <c r="G208" s="17" t="n"/>
      <c r="H208" s="17" t="n"/>
      <c r="I208" s="22">
        <f>IF($A208="","",IFERROR(IF(AND($C208="Dépense",$H208="Taxable"),ROUND($G208*'Paramètres'!$B$11,2),0),0))</f>
        <v/>
      </c>
      <c r="J208" s="22">
        <f>IF($A208="","",IFERROR(IF(AND($C208="Dépense",$H208="Taxable"),ROUND($G208*'Paramètres'!$B$12,2),0),0))</f>
        <v/>
      </c>
      <c r="K208" s="22">
        <f>IF($A208="","",IFERROR(IF($C208="Dépense",ROUND($G208+$I208+$J208,2),$G208),0))</f>
        <v/>
      </c>
      <c r="L208" s="22">
        <f>IF($A208="","",IFERROR(IF(OR($C208="Approvisionnement",$C208="Remboursement",$C208="Correction positive"),$K208,0),0))</f>
        <v/>
      </c>
      <c r="M208" s="22">
        <f>IF($A208="","",IFERROR(IF(OR($C208="Dépense",$C208="Correction négative"),$K208,0),0))</f>
        <v/>
      </c>
      <c r="N208" s="22">
        <f>IF($A208="","",IFERROR(N207+$L208-$M208,0))</f>
        <v/>
      </c>
      <c r="O208" s="20" t="n"/>
      <c r="P208" s="20" t="n"/>
      <c r="Q208" s="21" t="n"/>
    </row>
    <row r="209">
      <c r="A209" s="19" t="n"/>
      <c r="B209" s="16" t="n"/>
      <c r="C209" s="20" t="n"/>
      <c r="D209" s="20" t="n"/>
      <c r="E209" s="21" t="n"/>
      <c r="F209" s="21" t="n"/>
      <c r="G209" s="17" t="n"/>
      <c r="H209" s="17" t="n"/>
      <c r="I209" s="22">
        <f>IF($A209="","",IFERROR(IF(AND($C209="Dépense",$H209="Taxable"),ROUND($G209*'Paramètres'!$B$11,2),0),0))</f>
        <v/>
      </c>
      <c r="J209" s="22">
        <f>IF($A209="","",IFERROR(IF(AND($C209="Dépense",$H209="Taxable"),ROUND($G209*'Paramètres'!$B$12,2),0),0))</f>
        <v/>
      </c>
      <c r="K209" s="22">
        <f>IF($A209="","",IFERROR(IF($C209="Dépense",ROUND($G209+$I209+$J209,2),$G209),0))</f>
        <v/>
      </c>
      <c r="L209" s="22">
        <f>IF($A209="","",IFERROR(IF(OR($C209="Approvisionnement",$C209="Remboursement",$C209="Correction positive"),$K209,0),0))</f>
        <v/>
      </c>
      <c r="M209" s="22">
        <f>IF($A209="","",IFERROR(IF(OR($C209="Dépense",$C209="Correction négative"),$K209,0),0))</f>
        <v/>
      </c>
      <c r="N209" s="22">
        <f>IF($A209="","",IFERROR(N208+$L209-$M209,0))</f>
        <v/>
      </c>
      <c r="O209" s="20" t="n"/>
      <c r="P209" s="20" t="n"/>
      <c r="Q209" s="21" t="n"/>
    </row>
    <row r="210">
      <c r="A210" s="19" t="n"/>
      <c r="B210" s="16" t="n"/>
      <c r="C210" s="20" t="n"/>
      <c r="D210" s="20" t="n"/>
      <c r="E210" s="21" t="n"/>
      <c r="F210" s="21" t="n"/>
      <c r="G210" s="17" t="n"/>
      <c r="H210" s="17" t="n"/>
      <c r="I210" s="22">
        <f>IF($A210="","",IFERROR(IF(AND($C210="Dépense",$H210="Taxable"),ROUND($G210*'Paramètres'!$B$11,2),0),0))</f>
        <v/>
      </c>
      <c r="J210" s="22">
        <f>IF($A210="","",IFERROR(IF(AND($C210="Dépense",$H210="Taxable"),ROUND($G210*'Paramètres'!$B$12,2),0),0))</f>
        <v/>
      </c>
      <c r="K210" s="22">
        <f>IF($A210="","",IFERROR(IF($C210="Dépense",ROUND($G210+$I210+$J210,2),$G210),0))</f>
        <v/>
      </c>
      <c r="L210" s="22">
        <f>IF($A210="","",IFERROR(IF(OR($C210="Approvisionnement",$C210="Remboursement",$C210="Correction positive"),$K210,0),0))</f>
        <v/>
      </c>
      <c r="M210" s="22">
        <f>IF($A210="","",IFERROR(IF(OR($C210="Dépense",$C210="Correction négative"),$K210,0),0))</f>
        <v/>
      </c>
      <c r="N210" s="22">
        <f>IF($A210="","",IFERROR(N209+$L210-$M210,0))</f>
        <v/>
      </c>
      <c r="O210" s="20" t="n"/>
      <c r="P210" s="20" t="n"/>
      <c r="Q210" s="21" t="n"/>
    </row>
    <row r="211">
      <c r="A211" s="19" t="n"/>
      <c r="B211" s="16" t="n"/>
      <c r="C211" s="20" t="n"/>
      <c r="D211" s="20" t="n"/>
      <c r="E211" s="21" t="n"/>
      <c r="F211" s="21" t="n"/>
      <c r="G211" s="17" t="n"/>
      <c r="H211" s="17" t="n"/>
      <c r="I211" s="22">
        <f>IF($A211="","",IFERROR(IF(AND($C211="Dépense",$H211="Taxable"),ROUND($G211*'Paramètres'!$B$11,2),0),0))</f>
        <v/>
      </c>
      <c r="J211" s="22">
        <f>IF($A211="","",IFERROR(IF(AND($C211="Dépense",$H211="Taxable"),ROUND($G211*'Paramètres'!$B$12,2),0),0))</f>
        <v/>
      </c>
      <c r="K211" s="22">
        <f>IF($A211="","",IFERROR(IF($C211="Dépense",ROUND($G211+$I211+$J211,2),$G211),0))</f>
        <v/>
      </c>
      <c r="L211" s="22">
        <f>IF($A211="","",IFERROR(IF(OR($C211="Approvisionnement",$C211="Remboursement",$C211="Correction positive"),$K211,0),0))</f>
        <v/>
      </c>
      <c r="M211" s="22">
        <f>IF($A211="","",IFERROR(IF(OR($C211="Dépense",$C211="Correction négative"),$K211,0),0))</f>
        <v/>
      </c>
      <c r="N211" s="22">
        <f>IF($A211="","",IFERROR(N210+$L211-$M211,0))</f>
        <v/>
      </c>
      <c r="O211" s="20" t="n"/>
      <c r="P211" s="20" t="n"/>
      <c r="Q211" s="21" t="n"/>
    </row>
    <row r="212">
      <c r="A212" s="19" t="n"/>
      <c r="B212" s="16" t="n"/>
      <c r="C212" s="20" t="n"/>
      <c r="D212" s="20" t="n"/>
      <c r="E212" s="21" t="n"/>
      <c r="F212" s="21" t="n"/>
      <c r="G212" s="17" t="n"/>
      <c r="H212" s="17" t="n"/>
      <c r="I212" s="22">
        <f>IF($A212="","",IFERROR(IF(AND($C212="Dépense",$H212="Taxable"),ROUND($G212*'Paramètres'!$B$11,2),0),0))</f>
        <v/>
      </c>
      <c r="J212" s="22">
        <f>IF($A212="","",IFERROR(IF(AND($C212="Dépense",$H212="Taxable"),ROUND($G212*'Paramètres'!$B$12,2),0),0))</f>
        <v/>
      </c>
      <c r="K212" s="22">
        <f>IF($A212="","",IFERROR(IF($C212="Dépense",ROUND($G212+$I212+$J212,2),$G212),0))</f>
        <v/>
      </c>
      <c r="L212" s="22">
        <f>IF($A212="","",IFERROR(IF(OR($C212="Approvisionnement",$C212="Remboursement",$C212="Correction positive"),$K212,0),0))</f>
        <v/>
      </c>
      <c r="M212" s="22">
        <f>IF($A212="","",IFERROR(IF(OR($C212="Dépense",$C212="Correction négative"),$K212,0),0))</f>
        <v/>
      </c>
      <c r="N212" s="22">
        <f>IF($A212="","",IFERROR(N211+$L212-$M212,0))</f>
        <v/>
      </c>
      <c r="O212" s="20" t="n"/>
      <c r="P212" s="20" t="n"/>
      <c r="Q212" s="21" t="n"/>
    </row>
    <row r="213">
      <c r="A213" s="19" t="n"/>
      <c r="B213" s="16" t="n"/>
      <c r="C213" s="20" t="n"/>
      <c r="D213" s="20" t="n"/>
      <c r="E213" s="21" t="n"/>
      <c r="F213" s="21" t="n"/>
      <c r="G213" s="17" t="n"/>
      <c r="H213" s="17" t="n"/>
      <c r="I213" s="22">
        <f>IF($A213="","",IFERROR(IF(AND($C213="Dépense",$H213="Taxable"),ROUND($G213*'Paramètres'!$B$11,2),0),0))</f>
        <v/>
      </c>
      <c r="J213" s="22">
        <f>IF($A213="","",IFERROR(IF(AND($C213="Dépense",$H213="Taxable"),ROUND($G213*'Paramètres'!$B$12,2),0),0))</f>
        <v/>
      </c>
      <c r="K213" s="22">
        <f>IF($A213="","",IFERROR(IF($C213="Dépense",ROUND($G213+$I213+$J213,2),$G213),0))</f>
        <v/>
      </c>
      <c r="L213" s="22">
        <f>IF($A213="","",IFERROR(IF(OR($C213="Approvisionnement",$C213="Remboursement",$C213="Correction positive"),$K213,0),0))</f>
        <v/>
      </c>
      <c r="M213" s="22">
        <f>IF($A213="","",IFERROR(IF(OR($C213="Dépense",$C213="Correction négative"),$K213,0),0))</f>
        <v/>
      </c>
      <c r="N213" s="22">
        <f>IF($A213="","",IFERROR(N212+$L213-$M213,0))</f>
        <v/>
      </c>
      <c r="O213" s="20" t="n"/>
      <c r="P213" s="20" t="n"/>
      <c r="Q213" s="21" t="n"/>
    </row>
    <row r="214">
      <c r="A214" s="19" t="n"/>
      <c r="B214" s="16" t="n"/>
      <c r="C214" s="20" t="n"/>
      <c r="D214" s="20" t="n"/>
      <c r="E214" s="21" t="n"/>
      <c r="F214" s="21" t="n"/>
      <c r="G214" s="17" t="n"/>
      <c r="H214" s="17" t="n"/>
      <c r="I214" s="22">
        <f>IF($A214="","",IFERROR(IF(AND($C214="Dépense",$H214="Taxable"),ROUND($G214*'Paramètres'!$B$11,2),0),0))</f>
        <v/>
      </c>
      <c r="J214" s="22">
        <f>IF($A214="","",IFERROR(IF(AND($C214="Dépense",$H214="Taxable"),ROUND($G214*'Paramètres'!$B$12,2),0),0))</f>
        <v/>
      </c>
      <c r="K214" s="22">
        <f>IF($A214="","",IFERROR(IF($C214="Dépense",ROUND($G214+$I214+$J214,2),$G214),0))</f>
        <v/>
      </c>
      <c r="L214" s="22">
        <f>IF($A214="","",IFERROR(IF(OR($C214="Approvisionnement",$C214="Remboursement",$C214="Correction positive"),$K214,0),0))</f>
        <v/>
      </c>
      <c r="M214" s="22">
        <f>IF($A214="","",IFERROR(IF(OR($C214="Dépense",$C214="Correction négative"),$K214,0),0))</f>
        <v/>
      </c>
      <c r="N214" s="22">
        <f>IF($A214="","",IFERROR(N213+$L214-$M214,0))</f>
        <v/>
      </c>
      <c r="O214" s="20" t="n"/>
      <c r="P214" s="20" t="n"/>
      <c r="Q214" s="21" t="n"/>
    </row>
    <row r="215">
      <c r="A215" s="19" t="n"/>
      <c r="B215" s="16" t="n"/>
      <c r="C215" s="20" t="n"/>
      <c r="D215" s="20" t="n"/>
      <c r="E215" s="21" t="n"/>
      <c r="F215" s="21" t="n"/>
      <c r="G215" s="17" t="n"/>
      <c r="H215" s="17" t="n"/>
      <c r="I215" s="22">
        <f>IF($A215="","",IFERROR(IF(AND($C215="Dépense",$H215="Taxable"),ROUND($G215*'Paramètres'!$B$11,2),0),0))</f>
        <v/>
      </c>
      <c r="J215" s="22">
        <f>IF($A215="","",IFERROR(IF(AND($C215="Dépense",$H215="Taxable"),ROUND($G215*'Paramètres'!$B$12,2),0),0))</f>
        <v/>
      </c>
      <c r="K215" s="22">
        <f>IF($A215="","",IFERROR(IF($C215="Dépense",ROUND($G215+$I215+$J215,2),$G215),0))</f>
        <v/>
      </c>
      <c r="L215" s="22">
        <f>IF($A215="","",IFERROR(IF(OR($C215="Approvisionnement",$C215="Remboursement",$C215="Correction positive"),$K215,0),0))</f>
        <v/>
      </c>
      <c r="M215" s="22">
        <f>IF($A215="","",IFERROR(IF(OR($C215="Dépense",$C215="Correction négative"),$K215,0),0))</f>
        <v/>
      </c>
      <c r="N215" s="22">
        <f>IF($A215="","",IFERROR(N214+$L215-$M215,0))</f>
        <v/>
      </c>
      <c r="O215" s="20" t="n"/>
      <c r="P215" s="20" t="n"/>
      <c r="Q215" s="21" t="n"/>
    </row>
    <row r="216">
      <c r="A216" s="19" t="n"/>
      <c r="B216" s="16" t="n"/>
      <c r="C216" s="20" t="n"/>
      <c r="D216" s="20" t="n"/>
      <c r="E216" s="21" t="n"/>
      <c r="F216" s="21" t="n"/>
      <c r="G216" s="17" t="n"/>
      <c r="H216" s="17" t="n"/>
      <c r="I216" s="22">
        <f>IF($A216="","",IFERROR(IF(AND($C216="Dépense",$H216="Taxable"),ROUND($G216*'Paramètres'!$B$11,2),0),0))</f>
        <v/>
      </c>
      <c r="J216" s="22">
        <f>IF($A216="","",IFERROR(IF(AND($C216="Dépense",$H216="Taxable"),ROUND($G216*'Paramètres'!$B$12,2),0),0))</f>
        <v/>
      </c>
      <c r="K216" s="22">
        <f>IF($A216="","",IFERROR(IF($C216="Dépense",ROUND($G216+$I216+$J216,2),$G216),0))</f>
        <v/>
      </c>
      <c r="L216" s="22">
        <f>IF($A216="","",IFERROR(IF(OR($C216="Approvisionnement",$C216="Remboursement",$C216="Correction positive"),$K216,0),0))</f>
        <v/>
      </c>
      <c r="M216" s="22">
        <f>IF($A216="","",IFERROR(IF(OR($C216="Dépense",$C216="Correction négative"),$K216,0),0))</f>
        <v/>
      </c>
      <c r="N216" s="22">
        <f>IF($A216="","",IFERROR(N215+$L216-$M216,0))</f>
        <v/>
      </c>
      <c r="O216" s="20" t="n"/>
      <c r="P216" s="20" t="n"/>
      <c r="Q216" s="21" t="n"/>
    </row>
    <row r="217">
      <c r="A217" s="19" t="n"/>
      <c r="B217" s="16" t="n"/>
      <c r="C217" s="20" t="n"/>
      <c r="D217" s="20" t="n"/>
      <c r="E217" s="21" t="n"/>
      <c r="F217" s="21" t="n"/>
      <c r="G217" s="17" t="n"/>
      <c r="H217" s="17" t="n"/>
      <c r="I217" s="22">
        <f>IF($A217="","",IFERROR(IF(AND($C217="Dépense",$H217="Taxable"),ROUND($G217*'Paramètres'!$B$11,2),0),0))</f>
        <v/>
      </c>
      <c r="J217" s="22">
        <f>IF($A217="","",IFERROR(IF(AND($C217="Dépense",$H217="Taxable"),ROUND($G217*'Paramètres'!$B$12,2),0),0))</f>
        <v/>
      </c>
      <c r="K217" s="22">
        <f>IF($A217="","",IFERROR(IF($C217="Dépense",ROUND($G217+$I217+$J217,2),$G217),0))</f>
        <v/>
      </c>
      <c r="L217" s="22">
        <f>IF($A217="","",IFERROR(IF(OR($C217="Approvisionnement",$C217="Remboursement",$C217="Correction positive"),$K217,0),0))</f>
        <v/>
      </c>
      <c r="M217" s="22">
        <f>IF($A217="","",IFERROR(IF(OR($C217="Dépense",$C217="Correction négative"),$K217,0),0))</f>
        <v/>
      </c>
      <c r="N217" s="22">
        <f>IF($A217="","",IFERROR(N216+$L217-$M217,0))</f>
        <v/>
      </c>
      <c r="O217" s="20" t="n"/>
      <c r="P217" s="20" t="n"/>
      <c r="Q217" s="21" t="n"/>
    </row>
    <row r="218">
      <c r="A218" s="19" t="n"/>
      <c r="B218" s="16" t="n"/>
      <c r="C218" s="20" t="n"/>
      <c r="D218" s="20" t="n"/>
      <c r="E218" s="21" t="n"/>
      <c r="F218" s="21" t="n"/>
      <c r="G218" s="17" t="n"/>
      <c r="H218" s="17" t="n"/>
      <c r="I218" s="22">
        <f>IF($A218="","",IFERROR(IF(AND($C218="Dépense",$H218="Taxable"),ROUND($G218*'Paramètres'!$B$11,2),0),0))</f>
        <v/>
      </c>
      <c r="J218" s="22">
        <f>IF($A218="","",IFERROR(IF(AND($C218="Dépense",$H218="Taxable"),ROUND($G218*'Paramètres'!$B$12,2),0),0))</f>
        <v/>
      </c>
      <c r="K218" s="22">
        <f>IF($A218="","",IFERROR(IF($C218="Dépense",ROUND($G218+$I218+$J218,2),$G218),0))</f>
        <v/>
      </c>
      <c r="L218" s="22">
        <f>IF($A218="","",IFERROR(IF(OR($C218="Approvisionnement",$C218="Remboursement",$C218="Correction positive"),$K218,0),0))</f>
        <v/>
      </c>
      <c r="M218" s="22">
        <f>IF($A218="","",IFERROR(IF(OR($C218="Dépense",$C218="Correction négative"),$K218,0),0))</f>
        <v/>
      </c>
      <c r="N218" s="22">
        <f>IF($A218="","",IFERROR(N217+$L218-$M218,0))</f>
        <v/>
      </c>
      <c r="O218" s="20" t="n"/>
      <c r="P218" s="20" t="n"/>
      <c r="Q218" s="21" t="n"/>
    </row>
    <row r="219">
      <c r="A219" s="19" t="n"/>
      <c r="B219" s="16" t="n"/>
      <c r="C219" s="20" t="n"/>
      <c r="D219" s="20" t="n"/>
      <c r="E219" s="21" t="n"/>
      <c r="F219" s="21" t="n"/>
      <c r="G219" s="17" t="n"/>
      <c r="H219" s="17" t="n"/>
      <c r="I219" s="22">
        <f>IF($A219="","",IFERROR(IF(AND($C219="Dépense",$H219="Taxable"),ROUND($G219*'Paramètres'!$B$11,2),0),0))</f>
        <v/>
      </c>
      <c r="J219" s="22">
        <f>IF($A219="","",IFERROR(IF(AND($C219="Dépense",$H219="Taxable"),ROUND($G219*'Paramètres'!$B$12,2),0),0))</f>
        <v/>
      </c>
      <c r="K219" s="22">
        <f>IF($A219="","",IFERROR(IF($C219="Dépense",ROUND($G219+$I219+$J219,2),$G219),0))</f>
        <v/>
      </c>
      <c r="L219" s="22">
        <f>IF($A219="","",IFERROR(IF(OR($C219="Approvisionnement",$C219="Remboursement",$C219="Correction positive"),$K219,0),0))</f>
        <v/>
      </c>
      <c r="M219" s="22">
        <f>IF($A219="","",IFERROR(IF(OR($C219="Dépense",$C219="Correction négative"),$K219,0),0))</f>
        <v/>
      </c>
      <c r="N219" s="22">
        <f>IF($A219="","",IFERROR(N218+$L219-$M219,0))</f>
        <v/>
      </c>
      <c r="O219" s="20" t="n"/>
      <c r="P219" s="20" t="n"/>
      <c r="Q219" s="21" t="n"/>
    </row>
    <row r="220">
      <c r="A220" s="19" t="n"/>
      <c r="B220" s="16" t="n"/>
      <c r="C220" s="20" t="n"/>
      <c r="D220" s="20" t="n"/>
      <c r="E220" s="21" t="n"/>
      <c r="F220" s="21" t="n"/>
      <c r="G220" s="17" t="n"/>
      <c r="H220" s="17" t="n"/>
      <c r="I220" s="22">
        <f>IF($A220="","",IFERROR(IF(AND($C220="Dépense",$H220="Taxable"),ROUND($G220*'Paramètres'!$B$11,2),0),0))</f>
        <v/>
      </c>
      <c r="J220" s="22">
        <f>IF($A220="","",IFERROR(IF(AND($C220="Dépense",$H220="Taxable"),ROUND($G220*'Paramètres'!$B$12,2),0),0))</f>
        <v/>
      </c>
      <c r="K220" s="22">
        <f>IF($A220="","",IFERROR(IF($C220="Dépense",ROUND($G220+$I220+$J220,2),$G220),0))</f>
        <v/>
      </c>
      <c r="L220" s="22">
        <f>IF($A220="","",IFERROR(IF(OR($C220="Approvisionnement",$C220="Remboursement",$C220="Correction positive"),$K220,0),0))</f>
        <v/>
      </c>
      <c r="M220" s="22">
        <f>IF($A220="","",IFERROR(IF(OR($C220="Dépense",$C220="Correction négative"),$K220,0),0))</f>
        <v/>
      </c>
      <c r="N220" s="22">
        <f>IF($A220="","",IFERROR(N219+$L220-$M220,0))</f>
        <v/>
      </c>
      <c r="O220" s="20" t="n"/>
      <c r="P220" s="20" t="n"/>
      <c r="Q220" s="21" t="n"/>
    </row>
    <row r="221">
      <c r="A221" s="19" t="n"/>
      <c r="B221" s="16" t="n"/>
      <c r="C221" s="20" t="n"/>
      <c r="D221" s="20" t="n"/>
      <c r="E221" s="21" t="n"/>
      <c r="F221" s="21" t="n"/>
      <c r="G221" s="17" t="n"/>
      <c r="H221" s="17" t="n"/>
      <c r="I221" s="22">
        <f>IF($A221="","",IFERROR(IF(AND($C221="Dépense",$H221="Taxable"),ROUND($G221*'Paramètres'!$B$11,2),0),0))</f>
        <v/>
      </c>
      <c r="J221" s="22">
        <f>IF($A221="","",IFERROR(IF(AND($C221="Dépense",$H221="Taxable"),ROUND($G221*'Paramètres'!$B$12,2),0),0))</f>
        <v/>
      </c>
      <c r="K221" s="22">
        <f>IF($A221="","",IFERROR(IF($C221="Dépense",ROUND($G221+$I221+$J221,2),$G221),0))</f>
        <v/>
      </c>
      <c r="L221" s="22">
        <f>IF($A221="","",IFERROR(IF(OR($C221="Approvisionnement",$C221="Remboursement",$C221="Correction positive"),$K221,0),0))</f>
        <v/>
      </c>
      <c r="M221" s="22">
        <f>IF($A221="","",IFERROR(IF(OR($C221="Dépense",$C221="Correction négative"),$K221,0),0))</f>
        <v/>
      </c>
      <c r="N221" s="22">
        <f>IF($A221="","",IFERROR(N220+$L221-$M221,0))</f>
        <v/>
      </c>
      <c r="O221" s="20" t="n"/>
      <c r="P221" s="20" t="n"/>
      <c r="Q221" s="21" t="n"/>
    </row>
    <row r="222">
      <c r="A222" s="19" t="n"/>
      <c r="B222" s="16" t="n"/>
      <c r="C222" s="20" t="n"/>
      <c r="D222" s="20" t="n"/>
      <c r="E222" s="21" t="n"/>
      <c r="F222" s="21" t="n"/>
      <c r="G222" s="17" t="n"/>
      <c r="H222" s="17" t="n"/>
      <c r="I222" s="22">
        <f>IF($A222="","",IFERROR(IF(AND($C222="Dépense",$H222="Taxable"),ROUND($G222*'Paramètres'!$B$11,2),0),0))</f>
        <v/>
      </c>
      <c r="J222" s="22">
        <f>IF($A222="","",IFERROR(IF(AND($C222="Dépense",$H222="Taxable"),ROUND($G222*'Paramètres'!$B$12,2),0),0))</f>
        <v/>
      </c>
      <c r="K222" s="22">
        <f>IF($A222="","",IFERROR(IF($C222="Dépense",ROUND($G222+$I222+$J222,2),$G222),0))</f>
        <v/>
      </c>
      <c r="L222" s="22">
        <f>IF($A222="","",IFERROR(IF(OR($C222="Approvisionnement",$C222="Remboursement",$C222="Correction positive"),$K222,0),0))</f>
        <v/>
      </c>
      <c r="M222" s="22">
        <f>IF($A222="","",IFERROR(IF(OR($C222="Dépense",$C222="Correction négative"),$K222,0),0))</f>
        <v/>
      </c>
      <c r="N222" s="22">
        <f>IF($A222="","",IFERROR(N221+$L222-$M222,0))</f>
        <v/>
      </c>
      <c r="O222" s="20" t="n"/>
      <c r="P222" s="20" t="n"/>
      <c r="Q222" s="21" t="n"/>
    </row>
    <row r="223">
      <c r="A223" s="19" t="n"/>
      <c r="B223" s="16" t="n"/>
      <c r="C223" s="20" t="n"/>
      <c r="D223" s="20" t="n"/>
      <c r="E223" s="21" t="n"/>
      <c r="F223" s="21" t="n"/>
      <c r="G223" s="17" t="n"/>
      <c r="H223" s="17" t="n"/>
      <c r="I223" s="22">
        <f>IF($A223="","",IFERROR(IF(AND($C223="Dépense",$H223="Taxable"),ROUND($G223*'Paramètres'!$B$11,2),0),0))</f>
        <v/>
      </c>
      <c r="J223" s="22">
        <f>IF($A223="","",IFERROR(IF(AND($C223="Dépense",$H223="Taxable"),ROUND($G223*'Paramètres'!$B$12,2),0),0))</f>
        <v/>
      </c>
      <c r="K223" s="22">
        <f>IF($A223="","",IFERROR(IF($C223="Dépense",ROUND($G223+$I223+$J223,2),$G223),0))</f>
        <v/>
      </c>
      <c r="L223" s="22">
        <f>IF($A223="","",IFERROR(IF(OR($C223="Approvisionnement",$C223="Remboursement",$C223="Correction positive"),$K223,0),0))</f>
        <v/>
      </c>
      <c r="M223" s="22">
        <f>IF($A223="","",IFERROR(IF(OR($C223="Dépense",$C223="Correction négative"),$K223,0),0))</f>
        <v/>
      </c>
      <c r="N223" s="22">
        <f>IF($A223="","",IFERROR(N222+$L223-$M223,0))</f>
        <v/>
      </c>
      <c r="O223" s="20" t="n"/>
      <c r="P223" s="20" t="n"/>
      <c r="Q223" s="21" t="n"/>
    </row>
    <row r="224">
      <c r="A224" s="19" t="n"/>
      <c r="B224" s="16" t="n"/>
      <c r="C224" s="20" t="n"/>
      <c r="D224" s="20" t="n"/>
      <c r="E224" s="21" t="n"/>
      <c r="F224" s="21" t="n"/>
      <c r="G224" s="17" t="n"/>
      <c r="H224" s="17" t="n"/>
      <c r="I224" s="22">
        <f>IF($A224="","",IFERROR(IF(AND($C224="Dépense",$H224="Taxable"),ROUND($G224*'Paramètres'!$B$11,2),0),0))</f>
        <v/>
      </c>
      <c r="J224" s="22">
        <f>IF($A224="","",IFERROR(IF(AND($C224="Dépense",$H224="Taxable"),ROUND($G224*'Paramètres'!$B$12,2),0),0))</f>
        <v/>
      </c>
      <c r="K224" s="22">
        <f>IF($A224="","",IFERROR(IF($C224="Dépense",ROUND($G224+$I224+$J224,2),$G224),0))</f>
        <v/>
      </c>
      <c r="L224" s="22">
        <f>IF($A224="","",IFERROR(IF(OR($C224="Approvisionnement",$C224="Remboursement",$C224="Correction positive"),$K224,0),0))</f>
        <v/>
      </c>
      <c r="M224" s="22">
        <f>IF($A224="","",IFERROR(IF(OR($C224="Dépense",$C224="Correction négative"),$K224,0),0))</f>
        <v/>
      </c>
      <c r="N224" s="22">
        <f>IF($A224="","",IFERROR(N223+$L224-$M224,0))</f>
        <v/>
      </c>
      <c r="O224" s="20" t="n"/>
      <c r="P224" s="20" t="n"/>
      <c r="Q224" s="21" t="n"/>
    </row>
    <row r="225">
      <c r="A225" s="19" t="n"/>
      <c r="B225" s="16" t="n"/>
      <c r="C225" s="20" t="n"/>
      <c r="D225" s="20" t="n"/>
      <c r="E225" s="21" t="n"/>
      <c r="F225" s="21" t="n"/>
      <c r="G225" s="17" t="n"/>
      <c r="H225" s="17" t="n"/>
      <c r="I225" s="22">
        <f>IF($A225="","",IFERROR(IF(AND($C225="Dépense",$H225="Taxable"),ROUND($G225*'Paramètres'!$B$11,2),0),0))</f>
        <v/>
      </c>
      <c r="J225" s="22">
        <f>IF($A225="","",IFERROR(IF(AND($C225="Dépense",$H225="Taxable"),ROUND($G225*'Paramètres'!$B$12,2),0),0))</f>
        <v/>
      </c>
      <c r="K225" s="22">
        <f>IF($A225="","",IFERROR(IF($C225="Dépense",ROUND($G225+$I225+$J225,2),$G225),0))</f>
        <v/>
      </c>
      <c r="L225" s="22">
        <f>IF($A225="","",IFERROR(IF(OR($C225="Approvisionnement",$C225="Remboursement",$C225="Correction positive"),$K225,0),0))</f>
        <v/>
      </c>
      <c r="M225" s="22">
        <f>IF($A225="","",IFERROR(IF(OR($C225="Dépense",$C225="Correction négative"),$K225,0),0))</f>
        <v/>
      </c>
      <c r="N225" s="22">
        <f>IF($A225="","",IFERROR(N224+$L225-$M225,0))</f>
        <v/>
      </c>
      <c r="O225" s="20" t="n"/>
      <c r="P225" s="20" t="n"/>
      <c r="Q225" s="21" t="n"/>
    </row>
    <row r="226">
      <c r="A226" s="19" t="n"/>
      <c r="B226" s="16" t="n"/>
      <c r="C226" s="20" t="n"/>
      <c r="D226" s="20" t="n"/>
      <c r="E226" s="21" t="n"/>
      <c r="F226" s="21" t="n"/>
      <c r="G226" s="17" t="n"/>
      <c r="H226" s="17" t="n"/>
      <c r="I226" s="22">
        <f>IF($A226="","",IFERROR(IF(AND($C226="Dépense",$H226="Taxable"),ROUND($G226*'Paramètres'!$B$11,2),0),0))</f>
        <v/>
      </c>
      <c r="J226" s="22">
        <f>IF($A226="","",IFERROR(IF(AND($C226="Dépense",$H226="Taxable"),ROUND($G226*'Paramètres'!$B$12,2),0),0))</f>
        <v/>
      </c>
      <c r="K226" s="22">
        <f>IF($A226="","",IFERROR(IF($C226="Dépense",ROUND($G226+$I226+$J226,2),$G226),0))</f>
        <v/>
      </c>
      <c r="L226" s="22">
        <f>IF($A226="","",IFERROR(IF(OR($C226="Approvisionnement",$C226="Remboursement",$C226="Correction positive"),$K226,0),0))</f>
        <v/>
      </c>
      <c r="M226" s="22">
        <f>IF($A226="","",IFERROR(IF(OR($C226="Dépense",$C226="Correction négative"),$K226,0),0))</f>
        <v/>
      </c>
      <c r="N226" s="22">
        <f>IF($A226="","",IFERROR(N225+$L226-$M226,0))</f>
        <v/>
      </c>
      <c r="O226" s="20" t="n"/>
      <c r="P226" s="20" t="n"/>
      <c r="Q226" s="21" t="n"/>
    </row>
    <row r="227">
      <c r="A227" s="19" t="n"/>
      <c r="B227" s="16" t="n"/>
      <c r="C227" s="20" t="n"/>
      <c r="D227" s="20" t="n"/>
      <c r="E227" s="21" t="n"/>
      <c r="F227" s="21" t="n"/>
      <c r="G227" s="17" t="n"/>
      <c r="H227" s="17" t="n"/>
      <c r="I227" s="22">
        <f>IF($A227="","",IFERROR(IF(AND($C227="Dépense",$H227="Taxable"),ROUND($G227*'Paramètres'!$B$11,2),0),0))</f>
        <v/>
      </c>
      <c r="J227" s="22">
        <f>IF($A227="","",IFERROR(IF(AND($C227="Dépense",$H227="Taxable"),ROUND($G227*'Paramètres'!$B$12,2),0),0))</f>
        <v/>
      </c>
      <c r="K227" s="22">
        <f>IF($A227="","",IFERROR(IF($C227="Dépense",ROUND($G227+$I227+$J227,2),$G227),0))</f>
        <v/>
      </c>
      <c r="L227" s="22">
        <f>IF($A227="","",IFERROR(IF(OR($C227="Approvisionnement",$C227="Remboursement",$C227="Correction positive"),$K227,0),0))</f>
        <v/>
      </c>
      <c r="M227" s="22">
        <f>IF($A227="","",IFERROR(IF(OR($C227="Dépense",$C227="Correction négative"),$K227,0),0))</f>
        <v/>
      </c>
      <c r="N227" s="22">
        <f>IF($A227="","",IFERROR(N226+$L227-$M227,0))</f>
        <v/>
      </c>
      <c r="O227" s="20" t="n"/>
      <c r="P227" s="20" t="n"/>
      <c r="Q227" s="21" t="n"/>
    </row>
    <row r="228">
      <c r="A228" s="19" t="n"/>
      <c r="B228" s="16" t="n"/>
      <c r="C228" s="20" t="n"/>
      <c r="D228" s="20" t="n"/>
      <c r="E228" s="21" t="n"/>
      <c r="F228" s="21" t="n"/>
      <c r="G228" s="17" t="n"/>
      <c r="H228" s="17" t="n"/>
      <c r="I228" s="22">
        <f>IF($A228="","",IFERROR(IF(AND($C228="Dépense",$H228="Taxable"),ROUND($G228*'Paramètres'!$B$11,2),0),0))</f>
        <v/>
      </c>
      <c r="J228" s="22">
        <f>IF($A228="","",IFERROR(IF(AND($C228="Dépense",$H228="Taxable"),ROUND($G228*'Paramètres'!$B$12,2),0),0))</f>
        <v/>
      </c>
      <c r="K228" s="22">
        <f>IF($A228="","",IFERROR(IF($C228="Dépense",ROUND($G228+$I228+$J228,2),$G228),0))</f>
        <v/>
      </c>
      <c r="L228" s="22">
        <f>IF($A228="","",IFERROR(IF(OR($C228="Approvisionnement",$C228="Remboursement",$C228="Correction positive"),$K228,0),0))</f>
        <v/>
      </c>
      <c r="M228" s="22">
        <f>IF($A228="","",IFERROR(IF(OR($C228="Dépense",$C228="Correction négative"),$K228,0),0))</f>
        <v/>
      </c>
      <c r="N228" s="22">
        <f>IF($A228="","",IFERROR(N227+$L228-$M228,0))</f>
        <v/>
      </c>
      <c r="O228" s="20" t="n"/>
      <c r="P228" s="20" t="n"/>
      <c r="Q228" s="21" t="n"/>
    </row>
    <row r="229">
      <c r="A229" s="19" t="n"/>
      <c r="B229" s="16" t="n"/>
      <c r="C229" s="20" t="n"/>
      <c r="D229" s="20" t="n"/>
      <c r="E229" s="21" t="n"/>
      <c r="F229" s="21" t="n"/>
      <c r="G229" s="17" t="n"/>
      <c r="H229" s="17" t="n"/>
      <c r="I229" s="22">
        <f>IF($A229="","",IFERROR(IF(AND($C229="Dépense",$H229="Taxable"),ROUND($G229*'Paramètres'!$B$11,2),0),0))</f>
        <v/>
      </c>
      <c r="J229" s="22">
        <f>IF($A229="","",IFERROR(IF(AND($C229="Dépense",$H229="Taxable"),ROUND($G229*'Paramètres'!$B$12,2),0),0))</f>
        <v/>
      </c>
      <c r="K229" s="22">
        <f>IF($A229="","",IFERROR(IF($C229="Dépense",ROUND($G229+$I229+$J229,2),$G229),0))</f>
        <v/>
      </c>
      <c r="L229" s="22">
        <f>IF($A229="","",IFERROR(IF(OR($C229="Approvisionnement",$C229="Remboursement",$C229="Correction positive"),$K229,0),0))</f>
        <v/>
      </c>
      <c r="M229" s="22">
        <f>IF($A229="","",IFERROR(IF(OR($C229="Dépense",$C229="Correction négative"),$K229,0),0))</f>
        <v/>
      </c>
      <c r="N229" s="22">
        <f>IF($A229="","",IFERROR(N228+$L229-$M229,0))</f>
        <v/>
      </c>
      <c r="O229" s="20" t="n"/>
      <c r="P229" s="20" t="n"/>
      <c r="Q229" s="21" t="n"/>
    </row>
    <row r="230">
      <c r="A230" s="19" t="n"/>
      <c r="B230" s="16" t="n"/>
      <c r="C230" s="20" t="n"/>
      <c r="D230" s="20" t="n"/>
      <c r="E230" s="21" t="n"/>
      <c r="F230" s="21" t="n"/>
      <c r="G230" s="17" t="n"/>
      <c r="H230" s="17" t="n"/>
      <c r="I230" s="22">
        <f>IF($A230="","",IFERROR(IF(AND($C230="Dépense",$H230="Taxable"),ROUND($G230*'Paramètres'!$B$11,2),0),0))</f>
        <v/>
      </c>
      <c r="J230" s="22">
        <f>IF($A230="","",IFERROR(IF(AND($C230="Dépense",$H230="Taxable"),ROUND($G230*'Paramètres'!$B$12,2),0),0))</f>
        <v/>
      </c>
      <c r="K230" s="22">
        <f>IF($A230="","",IFERROR(IF($C230="Dépense",ROUND($G230+$I230+$J230,2),$G230),0))</f>
        <v/>
      </c>
      <c r="L230" s="22">
        <f>IF($A230="","",IFERROR(IF(OR($C230="Approvisionnement",$C230="Remboursement",$C230="Correction positive"),$K230,0),0))</f>
        <v/>
      </c>
      <c r="M230" s="22">
        <f>IF($A230="","",IFERROR(IF(OR($C230="Dépense",$C230="Correction négative"),$K230,0),0))</f>
        <v/>
      </c>
      <c r="N230" s="22">
        <f>IF($A230="","",IFERROR(N229+$L230-$M230,0))</f>
        <v/>
      </c>
      <c r="O230" s="20" t="n"/>
      <c r="P230" s="20" t="n"/>
      <c r="Q230" s="21" t="n"/>
    </row>
    <row r="231">
      <c r="A231" s="19" t="n"/>
      <c r="B231" s="16" t="n"/>
      <c r="C231" s="20" t="n"/>
      <c r="D231" s="20" t="n"/>
      <c r="E231" s="21" t="n"/>
      <c r="F231" s="21" t="n"/>
      <c r="G231" s="17" t="n"/>
      <c r="H231" s="17" t="n"/>
      <c r="I231" s="22">
        <f>IF($A231="","",IFERROR(IF(AND($C231="Dépense",$H231="Taxable"),ROUND($G231*'Paramètres'!$B$11,2),0),0))</f>
        <v/>
      </c>
      <c r="J231" s="22">
        <f>IF($A231="","",IFERROR(IF(AND($C231="Dépense",$H231="Taxable"),ROUND($G231*'Paramètres'!$B$12,2),0),0))</f>
        <v/>
      </c>
      <c r="K231" s="22">
        <f>IF($A231="","",IFERROR(IF($C231="Dépense",ROUND($G231+$I231+$J231,2),$G231),0))</f>
        <v/>
      </c>
      <c r="L231" s="22">
        <f>IF($A231="","",IFERROR(IF(OR($C231="Approvisionnement",$C231="Remboursement",$C231="Correction positive"),$K231,0),0))</f>
        <v/>
      </c>
      <c r="M231" s="22">
        <f>IF($A231="","",IFERROR(IF(OR($C231="Dépense",$C231="Correction négative"),$K231,0),0))</f>
        <v/>
      </c>
      <c r="N231" s="22">
        <f>IF($A231="","",IFERROR(N230+$L231-$M231,0))</f>
        <v/>
      </c>
      <c r="O231" s="20" t="n"/>
      <c r="P231" s="20" t="n"/>
      <c r="Q231" s="21" t="n"/>
    </row>
    <row r="232">
      <c r="A232" s="19" t="n"/>
      <c r="B232" s="16" t="n"/>
      <c r="C232" s="20" t="n"/>
      <c r="D232" s="20" t="n"/>
      <c r="E232" s="21" t="n"/>
      <c r="F232" s="21" t="n"/>
      <c r="G232" s="17" t="n"/>
      <c r="H232" s="17" t="n"/>
      <c r="I232" s="22">
        <f>IF($A232="","",IFERROR(IF(AND($C232="Dépense",$H232="Taxable"),ROUND($G232*'Paramètres'!$B$11,2),0),0))</f>
        <v/>
      </c>
      <c r="J232" s="22">
        <f>IF($A232="","",IFERROR(IF(AND($C232="Dépense",$H232="Taxable"),ROUND($G232*'Paramètres'!$B$12,2),0),0))</f>
        <v/>
      </c>
      <c r="K232" s="22">
        <f>IF($A232="","",IFERROR(IF($C232="Dépense",ROUND($G232+$I232+$J232,2),$G232),0))</f>
        <v/>
      </c>
      <c r="L232" s="22">
        <f>IF($A232="","",IFERROR(IF(OR($C232="Approvisionnement",$C232="Remboursement",$C232="Correction positive"),$K232,0),0))</f>
        <v/>
      </c>
      <c r="M232" s="22">
        <f>IF($A232="","",IFERROR(IF(OR($C232="Dépense",$C232="Correction négative"),$K232,0),0))</f>
        <v/>
      </c>
      <c r="N232" s="22">
        <f>IF($A232="","",IFERROR(N231+$L232-$M232,0))</f>
        <v/>
      </c>
      <c r="O232" s="20" t="n"/>
      <c r="P232" s="20" t="n"/>
      <c r="Q232" s="21" t="n"/>
    </row>
    <row r="233">
      <c r="A233" s="19" t="n"/>
      <c r="B233" s="16" t="n"/>
      <c r="C233" s="20" t="n"/>
      <c r="D233" s="20" t="n"/>
      <c r="E233" s="21" t="n"/>
      <c r="F233" s="21" t="n"/>
      <c r="G233" s="17" t="n"/>
      <c r="H233" s="17" t="n"/>
      <c r="I233" s="22">
        <f>IF($A233="","",IFERROR(IF(AND($C233="Dépense",$H233="Taxable"),ROUND($G233*'Paramètres'!$B$11,2),0),0))</f>
        <v/>
      </c>
      <c r="J233" s="22">
        <f>IF($A233="","",IFERROR(IF(AND($C233="Dépense",$H233="Taxable"),ROUND($G233*'Paramètres'!$B$12,2),0),0))</f>
        <v/>
      </c>
      <c r="K233" s="22">
        <f>IF($A233="","",IFERROR(IF($C233="Dépense",ROUND($G233+$I233+$J233,2),$G233),0))</f>
        <v/>
      </c>
      <c r="L233" s="22">
        <f>IF($A233="","",IFERROR(IF(OR($C233="Approvisionnement",$C233="Remboursement",$C233="Correction positive"),$K233,0),0))</f>
        <v/>
      </c>
      <c r="M233" s="22">
        <f>IF($A233="","",IFERROR(IF(OR($C233="Dépense",$C233="Correction négative"),$K233,0),0))</f>
        <v/>
      </c>
      <c r="N233" s="22">
        <f>IF($A233="","",IFERROR(N232+$L233-$M233,0))</f>
        <v/>
      </c>
      <c r="O233" s="20" t="n"/>
      <c r="P233" s="20" t="n"/>
      <c r="Q233" s="21" t="n"/>
    </row>
    <row r="234">
      <c r="A234" s="19" t="n"/>
      <c r="B234" s="16" t="n"/>
      <c r="C234" s="20" t="n"/>
      <c r="D234" s="20" t="n"/>
      <c r="E234" s="21" t="n"/>
      <c r="F234" s="21" t="n"/>
      <c r="G234" s="17" t="n"/>
      <c r="H234" s="17" t="n"/>
      <c r="I234" s="22">
        <f>IF($A234="","",IFERROR(IF(AND($C234="Dépense",$H234="Taxable"),ROUND($G234*'Paramètres'!$B$11,2),0),0))</f>
        <v/>
      </c>
      <c r="J234" s="22">
        <f>IF($A234="","",IFERROR(IF(AND($C234="Dépense",$H234="Taxable"),ROUND($G234*'Paramètres'!$B$12,2),0),0))</f>
        <v/>
      </c>
      <c r="K234" s="22">
        <f>IF($A234="","",IFERROR(IF($C234="Dépense",ROUND($G234+$I234+$J234,2),$G234),0))</f>
        <v/>
      </c>
      <c r="L234" s="22">
        <f>IF($A234="","",IFERROR(IF(OR($C234="Approvisionnement",$C234="Remboursement",$C234="Correction positive"),$K234,0),0))</f>
        <v/>
      </c>
      <c r="M234" s="22">
        <f>IF($A234="","",IFERROR(IF(OR($C234="Dépense",$C234="Correction négative"),$K234,0),0))</f>
        <v/>
      </c>
      <c r="N234" s="22">
        <f>IF($A234="","",IFERROR(N233+$L234-$M234,0))</f>
        <v/>
      </c>
      <c r="O234" s="20" t="n"/>
      <c r="P234" s="20" t="n"/>
      <c r="Q234" s="21" t="n"/>
    </row>
    <row r="235">
      <c r="A235" s="19" t="n"/>
      <c r="B235" s="16" t="n"/>
      <c r="C235" s="20" t="n"/>
      <c r="D235" s="20" t="n"/>
      <c r="E235" s="21" t="n"/>
      <c r="F235" s="21" t="n"/>
      <c r="G235" s="17" t="n"/>
      <c r="H235" s="17" t="n"/>
      <c r="I235" s="22">
        <f>IF($A235="","",IFERROR(IF(AND($C235="Dépense",$H235="Taxable"),ROUND($G235*'Paramètres'!$B$11,2),0),0))</f>
        <v/>
      </c>
      <c r="J235" s="22">
        <f>IF($A235="","",IFERROR(IF(AND($C235="Dépense",$H235="Taxable"),ROUND($G235*'Paramètres'!$B$12,2),0),0))</f>
        <v/>
      </c>
      <c r="K235" s="22">
        <f>IF($A235="","",IFERROR(IF($C235="Dépense",ROUND($G235+$I235+$J235,2),$G235),0))</f>
        <v/>
      </c>
      <c r="L235" s="22">
        <f>IF($A235="","",IFERROR(IF(OR($C235="Approvisionnement",$C235="Remboursement",$C235="Correction positive"),$K235,0),0))</f>
        <v/>
      </c>
      <c r="M235" s="22">
        <f>IF($A235="","",IFERROR(IF(OR($C235="Dépense",$C235="Correction négative"),$K235,0),0))</f>
        <v/>
      </c>
      <c r="N235" s="22">
        <f>IF($A235="","",IFERROR(N234+$L235-$M235,0))</f>
        <v/>
      </c>
      <c r="O235" s="20" t="n"/>
      <c r="P235" s="20" t="n"/>
      <c r="Q235" s="21" t="n"/>
    </row>
    <row r="236">
      <c r="A236" s="19" t="n"/>
      <c r="B236" s="16" t="n"/>
      <c r="C236" s="20" t="n"/>
      <c r="D236" s="20" t="n"/>
      <c r="E236" s="21" t="n"/>
      <c r="F236" s="21" t="n"/>
      <c r="G236" s="17" t="n"/>
      <c r="H236" s="17" t="n"/>
      <c r="I236" s="22">
        <f>IF($A236="","",IFERROR(IF(AND($C236="Dépense",$H236="Taxable"),ROUND($G236*'Paramètres'!$B$11,2),0),0))</f>
        <v/>
      </c>
      <c r="J236" s="22">
        <f>IF($A236="","",IFERROR(IF(AND($C236="Dépense",$H236="Taxable"),ROUND($G236*'Paramètres'!$B$12,2),0),0))</f>
        <v/>
      </c>
      <c r="K236" s="22">
        <f>IF($A236="","",IFERROR(IF($C236="Dépense",ROUND($G236+$I236+$J236,2),$G236),0))</f>
        <v/>
      </c>
      <c r="L236" s="22">
        <f>IF($A236="","",IFERROR(IF(OR($C236="Approvisionnement",$C236="Remboursement",$C236="Correction positive"),$K236,0),0))</f>
        <v/>
      </c>
      <c r="M236" s="22">
        <f>IF($A236="","",IFERROR(IF(OR($C236="Dépense",$C236="Correction négative"),$K236,0),0))</f>
        <v/>
      </c>
      <c r="N236" s="22">
        <f>IF($A236="","",IFERROR(N235+$L236-$M236,0))</f>
        <v/>
      </c>
      <c r="O236" s="20" t="n"/>
      <c r="P236" s="20" t="n"/>
      <c r="Q236" s="21" t="n"/>
    </row>
    <row r="237">
      <c r="A237" s="19" t="n"/>
      <c r="B237" s="16" t="n"/>
      <c r="C237" s="20" t="n"/>
      <c r="D237" s="20" t="n"/>
      <c r="E237" s="21" t="n"/>
      <c r="F237" s="21" t="n"/>
      <c r="G237" s="17" t="n"/>
      <c r="H237" s="17" t="n"/>
      <c r="I237" s="22">
        <f>IF($A237="","",IFERROR(IF(AND($C237="Dépense",$H237="Taxable"),ROUND($G237*'Paramètres'!$B$11,2),0),0))</f>
        <v/>
      </c>
      <c r="J237" s="22">
        <f>IF($A237="","",IFERROR(IF(AND($C237="Dépense",$H237="Taxable"),ROUND($G237*'Paramètres'!$B$12,2),0),0))</f>
        <v/>
      </c>
      <c r="K237" s="22">
        <f>IF($A237="","",IFERROR(IF($C237="Dépense",ROUND($G237+$I237+$J237,2),$G237),0))</f>
        <v/>
      </c>
      <c r="L237" s="22">
        <f>IF($A237="","",IFERROR(IF(OR($C237="Approvisionnement",$C237="Remboursement",$C237="Correction positive"),$K237,0),0))</f>
        <v/>
      </c>
      <c r="M237" s="22">
        <f>IF($A237="","",IFERROR(IF(OR($C237="Dépense",$C237="Correction négative"),$K237,0),0))</f>
        <v/>
      </c>
      <c r="N237" s="22">
        <f>IF($A237="","",IFERROR(N236+$L237-$M237,0))</f>
        <v/>
      </c>
      <c r="O237" s="20" t="n"/>
      <c r="P237" s="20" t="n"/>
      <c r="Q237" s="21" t="n"/>
    </row>
    <row r="238">
      <c r="A238" s="19" t="n"/>
      <c r="B238" s="16" t="n"/>
      <c r="C238" s="20" t="n"/>
      <c r="D238" s="20" t="n"/>
      <c r="E238" s="21" t="n"/>
      <c r="F238" s="21" t="n"/>
      <c r="G238" s="17" t="n"/>
      <c r="H238" s="17" t="n"/>
      <c r="I238" s="22">
        <f>IF($A238="","",IFERROR(IF(AND($C238="Dépense",$H238="Taxable"),ROUND($G238*'Paramètres'!$B$11,2),0),0))</f>
        <v/>
      </c>
      <c r="J238" s="22">
        <f>IF($A238="","",IFERROR(IF(AND($C238="Dépense",$H238="Taxable"),ROUND($G238*'Paramètres'!$B$12,2),0),0))</f>
        <v/>
      </c>
      <c r="K238" s="22">
        <f>IF($A238="","",IFERROR(IF($C238="Dépense",ROUND($G238+$I238+$J238,2),$G238),0))</f>
        <v/>
      </c>
      <c r="L238" s="22">
        <f>IF($A238="","",IFERROR(IF(OR($C238="Approvisionnement",$C238="Remboursement",$C238="Correction positive"),$K238,0),0))</f>
        <v/>
      </c>
      <c r="M238" s="22">
        <f>IF($A238="","",IFERROR(IF(OR($C238="Dépense",$C238="Correction négative"),$K238,0),0))</f>
        <v/>
      </c>
      <c r="N238" s="22">
        <f>IF($A238="","",IFERROR(N237+$L238-$M238,0))</f>
        <v/>
      </c>
      <c r="O238" s="20" t="n"/>
      <c r="P238" s="20" t="n"/>
      <c r="Q238" s="21" t="n"/>
    </row>
    <row r="239">
      <c r="A239" s="19" t="n"/>
      <c r="B239" s="16" t="n"/>
      <c r="C239" s="20" t="n"/>
      <c r="D239" s="20" t="n"/>
      <c r="E239" s="21" t="n"/>
      <c r="F239" s="21" t="n"/>
      <c r="G239" s="17" t="n"/>
      <c r="H239" s="17" t="n"/>
      <c r="I239" s="22">
        <f>IF($A239="","",IFERROR(IF(AND($C239="Dépense",$H239="Taxable"),ROUND($G239*'Paramètres'!$B$11,2),0),0))</f>
        <v/>
      </c>
      <c r="J239" s="22">
        <f>IF($A239="","",IFERROR(IF(AND($C239="Dépense",$H239="Taxable"),ROUND($G239*'Paramètres'!$B$12,2),0),0))</f>
        <v/>
      </c>
      <c r="K239" s="22">
        <f>IF($A239="","",IFERROR(IF($C239="Dépense",ROUND($G239+$I239+$J239,2),$G239),0))</f>
        <v/>
      </c>
      <c r="L239" s="22">
        <f>IF($A239="","",IFERROR(IF(OR($C239="Approvisionnement",$C239="Remboursement",$C239="Correction positive"),$K239,0),0))</f>
        <v/>
      </c>
      <c r="M239" s="22">
        <f>IF($A239="","",IFERROR(IF(OR($C239="Dépense",$C239="Correction négative"),$K239,0),0))</f>
        <v/>
      </c>
      <c r="N239" s="22">
        <f>IF($A239="","",IFERROR(N238+$L239-$M239,0))</f>
        <v/>
      </c>
      <c r="O239" s="20" t="n"/>
      <c r="P239" s="20" t="n"/>
      <c r="Q239" s="21" t="n"/>
    </row>
    <row r="240">
      <c r="A240" s="19" t="n"/>
      <c r="B240" s="16" t="n"/>
      <c r="C240" s="20" t="n"/>
      <c r="D240" s="20" t="n"/>
      <c r="E240" s="21" t="n"/>
      <c r="F240" s="21" t="n"/>
      <c r="G240" s="17" t="n"/>
      <c r="H240" s="17" t="n"/>
      <c r="I240" s="22">
        <f>IF($A240="","",IFERROR(IF(AND($C240="Dépense",$H240="Taxable"),ROUND($G240*'Paramètres'!$B$11,2),0),0))</f>
        <v/>
      </c>
      <c r="J240" s="22">
        <f>IF($A240="","",IFERROR(IF(AND($C240="Dépense",$H240="Taxable"),ROUND($G240*'Paramètres'!$B$12,2),0),0))</f>
        <v/>
      </c>
      <c r="K240" s="22">
        <f>IF($A240="","",IFERROR(IF($C240="Dépense",ROUND($G240+$I240+$J240,2),$G240),0))</f>
        <v/>
      </c>
      <c r="L240" s="22">
        <f>IF($A240="","",IFERROR(IF(OR($C240="Approvisionnement",$C240="Remboursement",$C240="Correction positive"),$K240,0),0))</f>
        <v/>
      </c>
      <c r="M240" s="22">
        <f>IF($A240="","",IFERROR(IF(OR($C240="Dépense",$C240="Correction négative"),$K240,0),0))</f>
        <v/>
      </c>
      <c r="N240" s="22">
        <f>IF($A240="","",IFERROR(N239+$L240-$M240,0))</f>
        <v/>
      </c>
      <c r="O240" s="20" t="n"/>
      <c r="P240" s="20" t="n"/>
      <c r="Q240" s="21" t="n"/>
    </row>
    <row r="241">
      <c r="A241" s="19" t="n"/>
      <c r="B241" s="16" t="n"/>
      <c r="C241" s="20" t="n"/>
      <c r="D241" s="20" t="n"/>
      <c r="E241" s="21" t="n"/>
      <c r="F241" s="21" t="n"/>
      <c r="G241" s="17" t="n"/>
      <c r="H241" s="17" t="n"/>
      <c r="I241" s="22">
        <f>IF($A241="","",IFERROR(IF(AND($C241="Dépense",$H241="Taxable"),ROUND($G241*'Paramètres'!$B$11,2),0),0))</f>
        <v/>
      </c>
      <c r="J241" s="22">
        <f>IF($A241="","",IFERROR(IF(AND($C241="Dépense",$H241="Taxable"),ROUND($G241*'Paramètres'!$B$12,2),0),0))</f>
        <v/>
      </c>
      <c r="K241" s="22">
        <f>IF($A241="","",IFERROR(IF($C241="Dépense",ROUND($G241+$I241+$J241,2),$G241),0))</f>
        <v/>
      </c>
      <c r="L241" s="22">
        <f>IF($A241="","",IFERROR(IF(OR($C241="Approvisionnement",$C241="Remboursement",$C241="Correction positive"),$K241,0),0))</f>
        <v/>
      </c>
      <c r="M241" s="22">
        <f>IF($A241="","",IFERROR(IF(OR($C241="Dépense",$C241="Correction négative"),$K241,0),0))</f>
        <v/>
      </c>
      <c r="N241" s="22">
        <f>IF($A241="","",IFERROR(N240+$L241-$M241,0))</f>
        <v/>
      </c>
      <c r="O241" s="20" t="n"/>
      <c r="P241" s="20" t="n"/>
      <c r="Q241" s="21" t="n"/>
    </row>
    <row r="242">
      <c r="A242" s="19" t="n"/>
      <c r="B242" s="16" t="n"/>
      <c r="C242" s="20" t="n"/>
      <c r="D242" s="20" t="n"/>
      <c r="E242" s="21" t="n"/>
      <c r="F242" s="21" t="n"/>
      <c r="G242" s="17" t="n"/>
      <c r="H242" s="17" t="n"/>
      <c r="I242" s="22">
        <f>IF($A242="","",IFERROR(IF(AND($C242="Dépense",$H242="Taxable"),ROUND($G242*'Paramètres'!$B$11,2),0),0))</f>
        <v/>
      </c>
      <c r="J242" s="22">
        <f>IF($A242="","",IFERROR(IF(AND($C242="Dépense",$H242="Taxable"),ROUND($G242*'Paramètres'!$B$12,2),0),0))</f>
        <v/>
      </c>
      <c r="K242" s="22">
        <f>IF($A242="","",IFERROR(IF($C242="Dépense",ROUND($G242+$I242+$J242,2),$G242),0))</f>
        <v/>
      </c>
      <c r="L242" s="22">
        <f>IF($A242="","",IFERROR(IF(OR($C242="Approvisionnement",$C242="Remboursement",$C242="Correction positive"),$K242,0),0))</f>
        <v/>
      </c>
      <c r="M242" s="22">
        <f>IF($A242="","",IFERROR(IF(OR($C242="Dépense",$C242="Correction négative"),$K242,0),0))</f>
        <v/>
      </c>
      <c r="N242" s="22">
        <f>IF($A242="","",IFERROR(N241+$L242-$M242,0))</f>
        <v/>
      </c>
      <c r="O242" s="20" t="n"/>
      <c r="P242" s="20" t="n"/>
      <c r="Q242" s="21" t="n"/>
    </row>
    <row r="243">
      <c r="A243" s="19" t="n"/>
      <c r="B243" s="16" t="n"/>
      <c r="C243" s="20" t="n"/>
      <c r="D243" s="20" t="n"/>
      <c r="E243" s="21" t="n"/>
      <c r="F243" s="21" t="n"/>
      <c r="G243" s="17" t="n"/>
      <c r="H243" s="17" t="n"/>
      <c r="I243" s="22">
        <f>IF($A243="","",IFERROR(IF(AND($C243="Dépense",$H243="Taxable"),ROUND($G243*'Paramètres'!$B$11,2),0),0))</f>
        <v/>
      </c>
      <c r="J243" s="22">
        <f>IF($A243="","",IFERROR(IF(AND($C243="Dépense",$H243="Taxable"),ROUND($G243*'Paramètres'!$B$12,2),0),0))</f>
        <v/>
      </c>
      <c r="K243" s="22">
        <f>IF($A243="","",IFERROR(IF($C243="Dépense",ROUND($G243+$I243+$J243,2),$G243),0))</f>
        <v/>
      </c>
      <c r="L243" s="22">
        <f>IF($A243="","",IFERROR(IF(OR($C243="Approvisionnement",$C243="Remboursement",$C243="Correction positive"),$K243,0),0))</f>
        <v/>
      </c>
      <c r="M243" s="22">
        <f>IF($A243="","",IFERROR(IF(OR($C243="Dépense",$C243="Correction négative"),$K243,0),0))</f>
        <v/>
      </c>
      <c r="N243" s="22">
        <f>IF($A243="","",IFERROR(N242+$L243-$M243,0))</f>
        <v/>
      </c>
      <c r="O243" s="20" t="n"/>
      <c r="P243" s="20" t="n"/>
      <c r="Q243" s="21" t="n"/>
    </row>
    <row r="244">
      <c r="A244" s="19" t="n"/>
      <c r="B244" s="16" t="n"/>
      <c r="C244" s="20" t="n"/>
      <c r="D244" s="20" t="n"/>
      <c r="E244" s="21" t="n"/>
      <c r="F244" s="21" t="n"/>
      <c r="G244" s="17" t="n"/>
      <c r="H244" s="17" t="n"/>
      <c r="I244" s="22">
        <f>IF($A244="","",IFERROR(IF(AND($C244="Dépense",$H244="Taxable"),ROUND($G244*'Paramètres'!$B$11,2),0),0))</f>
        <v/>
      </c>
      <c r="J244" s="22">
        <f>IF($A244="","",IFERROR(IF(AND($C244="Dépense",$H244="Taxable"),ROUND($G244*'Paramètres'!$B$12,2),0),0))</f>
        <v/>
      </c>
      <c r="K244" s="22">
        <f>IF($A244="","",IFERROR(IF($C244="Dépense",ROUND($G244+$I244+$J244,2),$G244),0))</f>
        <v/>
      </c>
      <c r="L244" s="22">
        <f>IF($A244="","",IFERROR(IF(OR($C244="Approvisionnement",$C244="Remboursement",$C244="Correction positive"),$K244,0),0))</f>
        <v/>
      </c>
      <c r="M244" s="22">
        <f>IF($A244="","",IFERROR(IF(OR($C244="Dépense",$C244="Correction négative"),$K244,0),0))</f>
        <v/>
      </c>
      <c r="N244" s="22">
        <f>IF($A244="","",IFERROR(N243+$L244-$M244,0))</f>
        <v/>
      </c>
      <c r="O244" s="20" t="n"/>
      <c r="P244" s="20" t="n"/>
      <c r="Q244" s="21" t="n"/>
    </row>
    <row r="245">
      <c r="A245" s="19" t="n"/>
      <c r="B245" s="16" t="n"/>
      <c r="C245" s="20" t="n"/>
      <c r="D245" s="20" t="n"/>
      <c r="E245" s="21" t="n"/>
      <c r="F245" s="21" t="n"/>
      <c r="G245" s="17" t="n"/>
      <c r="H245" s="17" t="n"/>
      <c r="I245" s="22">
        <f>IF($A245="","",IFERROR(IF(AND($C245="Dépense",$H245="Taxable"),ROUND($G245*'Paramètres'!$B$11,2),0),0))</f>
        <v/>
      </c>
      <c r="J245" s="22">
        <f>IF($A245="","",IFERROR(IF(AND($C245="Dépense",$H245="Taxable"),ROUND($G245*'Paramètres'!$B$12,2),0),0))</f>
        <v/>
      </c>
      <c r="K245" s="22">
        <f>IF($A245="","",IFERROR(IF($C245="Dépense",ROUND($G245+$I245+$J245,2),$G245),0))</f>
        <v/>
      </c>
      <c r="L245" s="22">
        <f>IF($A245="","",IFERROR(IF(OR($C245="Approvisionnement",$C245="Remboursement",$C245="Correction positive"),$K245,0),0))</f>
        <v/>
      </c>
      <c r="M245" s="22">
        <f>IF($A245="","",IFERROR(IF(OR($C245="Dépense",$C245="Correction négative"),$K245,0),0))</f>
        <v/>
      </c>
      <c r="N245" s="22">
        <f>IF($A245="","",IFERROR(N244+$L245-$M245,0))</f>
        <v/>
      </c>
      <c r="O245" s="20" t="n"/>
      <c r="P245" s="20" t="n"/>
      <c r="Q245" s="21" t="n"/>
    </row>
    <row r="246">
      <c r="A246" s="19" t="n"/>
      <c r="B246" s="16" t="n"/>
      <c r="C246" s="20" t="n"/>
      <c r="D246" s="20" t="n"/>
      <c r="E246" s="21" t="n"/>
      <c r="F246" s="21" t="n"/>
      <c r="G246" s="17" t="n"/>
      <c r="H246" s="17" t="n"/>
      <c r="I246" s="22">
        <f>IF($A246="","",IFERROR(IF(AND($C246="Dépense",$H246="Taxable"),ROUND($G246*'Paramètres'!$B$11,2),0),0))</f>
        <v/>
      </c>
      <c r="J246" s="22">
        <f>IF($A246="","",IFERROR(IF(AND($C246="Dépense",$H246="Taxable"),ROUND($G246*'Paramètres'!$B$12,2),0),0))</f>
        <v/>
      </c>
      <c r="K246" s="22">
        <f>IF($A246="","",IFERROR(IF($C246="Dépense",ROUND($G246+$I246+$J246,2),$G246),0))</f>
        <v/>
      </c>
      <c r="L246" s="22">
        <f>IF($A246="","",IFERROR(IF(OR($C246="Approvisionnement",$C246="Remboursement",$C246="Correction positive"),$K246,0),0))</f>
        <v/>
      </c>
      <c r="M246" s="22">
        <f>IF($A246="","",IFERROR(IF(OR($C246="Dépense",$C246="Correction négative"),$K246,0),0))</f>
        <v/>
      </c>
      <c r="N246" s="22">
        <f>IF($A246="","",IFERROR(N245+$L246-$M246,0))</f>
        <v/>
      </c>
      <c r="O246" s="20" t="n"/>
      <c r="P246" s="20" t="n"/>
      <c r="Q246" s="21" t="n"/>
    </row>
    <row r="247">
      <c r="A247" s="19" t="n"/>
      <c r="B247" s="16" t="n"/>
      <c r="C247" s="20" t="n"/>
      <c r="D247" s="20" t="n"/>
      <c r="E247" s="21" t="n"/>
      <c r="F247" s="21" t="n"/>
      <c r="G247" s="17" t="n"/>
      <c r="H247" s="17" t="n"/>
      <c r="I247" s="22">
        <f>IF($A247="","",IFERROR(IF(AND($C247="Dépense",$H247="Taxable"),ROUND($G247*'Paramètres'!$B$11,2),0),0))</f>
        <v/>
      </c>
      <c r="J247" s="22">
        <f>IF($A247="","",IFERROR(IF(AND($C247="Dépense",$H247="Taxable"),ROUND($G247*'Paramètres'!$B$12,2),0),0))</f>
        <v/>
      </c>
      <c r="K247" s="22">
        <f>IF($A247="","",IFERROR(IF($C247="Dépense",ROUND($G247+$I247+$J247,2),$G247),0))</f>
        <v/>
      </c>
      <c r="L247" s="22">
        <f>IF($A247="","",IFERROR(IF(OR($C247="Approvisionnement",$C247="Remboursement",$C247="Correction positive"),$K247,0),0))</f>
        <v/>
      </c>
      <c r="M247" s="22">
        <f>IF($A247="","",IFERROR(IF(OR($C247="Dépense",$C247="Correction négative"),$K247,0),0))</f>
        <v/>
      </c>
      <c r="N247" s="22">
        <f>IF($A247="","",IFERROR(N246+$L247-$M247,0))</f>
        <v/>
      </c>
      <c r="O247" s="20" t="n"/>
      <c r="P247" s="20" t="n"/>
      <c r="Q247" s="21" t="n"/>
    </row>
    <row r="248">
      <c r="A248" s="19" t="n"/>
      <c r="B248" s="16" t="n"/>
      <c r="C248" s="20" t="n"/>
      <c r="D248" s="20" t="n"/>
      <c r="E248" s="21" t="n"/>
      <c r="F248" s="21" t="n"/>
      <c r="G248" s="17" t="n"/>
      <c r="H248" s="17" t="n"/>
      <c r="I248" s="22">
        <f>IF($A248="","",IFERROR(IF(AND($C248="Dépense",$H248="Taxable"),ROUND($G248*'Paramètres'!$B$11,2),0),0))</f>
        <v/>
      </c>
      <c r="J248" s="22">
        <f>IF($A248="","",IFERROR(IF(AND($C248="Dépense",$H248="Taxable"),ROUND($G248*'Paramètres'!$B$12,2),0),0))</f>
        <v/>
      </c>
      <c r="K248" s="22">
        <f>IF($A248="","",IFERROR(IF($C248="Dépense",ROUND($G248+$I248+$J248,2),$G248),0))</f>
        <v/>
      </c>
      <c r="L248" s="22">
        <f>IF($A248="","",IFERROR(IF(OR($C248="Approvisionnement",$C248="Remboursement",$C248="Correction positive"),$K248,0),0))</f>
        <v/>
      </c>
      <c r="M248" s="22">
        <f>IF($A248="","",IFERROR(IF(OR($C248="Dépense",$C248="Correction négative"),$K248,0),0))</f>
        <v/>
      </c>
      <c r="N248" s="22">
        <f>IF($A248="","",IFERROR(N247+$L248-$M248,0))</f>
        <v/>
      </c>
      <c r="O248" s="20" t="n"/>
      <c r="P248" s="20" t="n"/>
      <c r="Q248" s="21" t="n"/>
    </row>
    <row r="249">
      <c r="A249" s="19" t="n"/>
      <c r="B249" s="16" t="n"/>
      <c r="C249" s="20" t="n"/>
      <c r="D249" s="20" t="n"/>
      <c r="E249" s="21" t="n"/>
      <c r="F249" s="21" t="n"/>
      <c r="G249" s="17" t="n"/>
      <c r="H249" s="17" t="n"/>
      <c r="I249" s="22">
        <f>IF($A249="","",IFERROR(IF(AND($C249="Dépense",$H249="Taxable"),ROUND($G249*'Paramètres'!$B$11,2),0),0))</f>
        <v/>
      </c>
      <c r="J249" s="22">
        <f>IF($A249="","",IFERROR(IF(AND($C249="Dépense",$H249="Taxable"),ROUND($G249*'Paramètres'!$B$12,2),0),0))</f>
        <v/>
      </c>
      <c r="K249" s="22">
        <f>IF($A249="","",IFERROR(IF($C249="Dépense",ROUND($G249+$I249+$J249,2),$G249),0))</f>
        <v/>
      </c>
      <c r="L249" s="22">
        <f>IF($A249="","",IFERROR(IF(OR($C249="Approvisionnement",$C249="Remboursement",$C249="Correction positive"),$K249,0),0))</f>
        <v/>
      </c>
      <c r="M249" s="22">
        <f>IF($A249="","",IFERROR(IF(OR($C249="Dépense",$C249="Correction négative"),$K249,0),0))</f>
        <v/>
      </c>
      <c r="N249" s="22">
        <f>IF($A249="","",IFERROR(N248+$L249-$M249,0))</f>
        <v/>
      </c>
      <c r="O249" s="20" t="n"/>
      <c r="P249" s="20" t="n"/>
      <c r="Q249" s="21" t="n"/>
    </row>
    <row r="250">
      <c r="A250" s="19" t="n"/>
      <c r="B250" s="16" t="n"/>
      <c r="C250" s="20" t="n"/>
      <c r="D250" s="20" t="n"/>
      <c r="E250" s="21" t="n"/>
      <c r="F250" s="21" t="n"/>
      <c r="G250" s="17" t="n"/>
      <c r="H250" s="17" t="n"/>
      <c r="I250" s="22">
        <f>IF($A250="","",IFERROR(IF(AND($C250="Dépense",$H250="Taxable"),ROUND($G250*'Paramètres'!$B$11,2),0),0))</f>
        <v/>
      </c>
      <c r="J250" s="22">
        <f>IF($A250="","",IFERROR(IF(AND($C250="Dépense",$H250="Taxable"),ROUND($G250*'Paramètres'!$B$12,2),0),0))</f>
        <v/>
      </c>
      <c r="K250" s="22">
        <f>IF($A250="","",IFERROR(IF($C250="Dépense",ROUND($G250+$I250+$J250,2),$G250),0))</f>
        <v/>
      </c>
      <c r="L250" s="22">
        <f>IF($A250="","",IFERROR(IF(OR($C250="Approvisionnement",$C250="Remboursement",$C250="Correction positive"),$K250,0),0))</f>
        <v/>
      </c>
      <c r="M250" s="22">
        <f>IF($A250="","",IFERROR(IF(OR($C250="Dépense",$C250="Correction négative"),$K250,0),0))</f>
        <v/>
      </c>
      <c r="N250" s="22">
        <f>IF($A250="","",IFERROR(N249+$L250-$M250,0))</f>
        <v/>
      </c>
      <c r="O250" s="20" t="n"/>
      <c r="P250" s="20" t="n"/>
      <c r="Q250" s="21" t="n"/>
    </row>
    <row r="251">
      <c r="A251" s="19" t="n"/>
      <c r="B251" s="16" t="n"/>
      <c r="C251" s="20" t="n"/>
      <c r="D251" s="20" t="n"/>
      <c r="E251" s="21" t="n"/>
      <c r="F251" s="21" t="n"/>
      <c r="G251" s="17" t="n"/>
      <c r="H251" s="17" t="n"/>
      <c r="I251" s="22">
        <f>IF($A251="","",IFERROR(IF(AND($C251="Dépense",$H251="Taxable"),ROUND($G251*'Paramètres'!$B$11,2),0),0))</f>
        <v/>
      </c>
      <c r="J251" s="22">
        <f>IF($A251="","",IFERROR(IF(AND($C251="Dépense",$H251="Taxable"),ROUND($G251*'Paramètres'!$B$12,2),0),0))</f>
        <v/>
      </c>
      <c r="K251" s="22">
        <f>IF($A251="","",IFERROR(IF($C251="Dépense",ROUND($G251+$I251+$J251,2),$G251),0))</f>
        <v/>
      </c>
      <c r="L251" s="22">
        <f>IF($A251="","",IFERROR(IF(OR($C251="Approvisionnement",$C251="Remboursement",$C251="Correction positive"),$K251,0),0))</f>
        <v/>
      </c>
      <c r="M251" s="22">
        <f>IF($A251="","",IFERROR(IF(OR($C251="Dépense",$C251="Correction négative"),$K251,0),0))</f>
        <v/>
      </c>
      <c r="N251" s="22">
        <f>IF($A251="","",IFERROR(N250+$L251-$M251,0))</f>
        <v/>
      </c>
      <c r="O251" s="20" t="n"/>
      <c r="P251" s="20" t="n"/>
      <c r="Q251" s="21" t="n"/>
    </row>
    <row r="252">
      <c r="A252" s="19" t="n"/>
      <c r="B252" s="16" t="n"/>
      <c r="C252" s="20" t="n"/>
      <c r="D252" s="20" t="n"/>
      <c r="E252" s="21" t="n"/>
      <c r="F252" s="21" t="n"/>
      <c r="G252" s="17" t="n"/>
      <c r="H252" s="17" t="n"/>
      <c r="I252" s="22">
        <f>IF($A252="","",IFERROR(IF(AND($C252="Dépense",$H252="Taxable"),ROUND($G252*'Paramètres'!$B$11,2),0),0))</f>
        <v/>
      </c>
      <c r="J252" s="22">
        <f>IF($A252="","",IFERROR(IF(AND($C252="Dépense",$H252="Taxable"),ROUND($G252*'Paramètres'!$B$12,2),0),0))</f>
        <v/>
      </c>
      <c r="K252" s="22">
        <f>IF($A252="","",IFERROR(IF($C252="Dépense",ROUND($G252+$I252+$J252,2),$G252),0))</f>
        <v/>
      </c>
      <c r="L252" s="22">
        <f>IF($A252="","",IFERROR(IF(OR($C252="Approvisionnement",$C252="Remboursement",$C252="Correction positive"),$K252,0),0))</f>
        <v/>
      </c>
      <c r="M252" s="22">
        <f>IF($A252="","",IFERROR(IF(OR($C252="Dépense",$C252="Correction négative"),$K252,0),0))</f>
        <v/>
      </c>
      <c r="N252" s="22">
        <f>IF($A252="","",IFERROR(N251+$L252-$M252,0))</f>
        <v/>
      </c>
      <c r="O252" s="20" t="n"/>
      <c r="P252" s="20" t="n"/>
      <c r="Q252" s="21" t="n"/>
    </row>
    <row r="253">
      <c r="A253" s="19" t="n"/>
      <c r="B253" s="16" t="n"/>
      <c r="C253" s="20" t="n"/>
      <c r="D253" s="20" t="n"/>
      <c r="E253" s="21" t="n"/>
      <c r="F253" s="21" t="n"/>
      <c r="G253" s="17" t="n"/>
      <c r="H253" s="17" t="n"/>
      <c r="I253" s="22">
        <f>IF($A253="","",IFERROR(IF(AND($C253="Dépense",$H253="Taxable"),ROUND($G253*'Paramètres'!$B$11,2),0),0))</f>
        <v/>
      </c>
      <c r="J253" s="22">
        <f>IF($A253="","",IFERROR(IF(AND($C253="Dépense",$H253="Taxable"),ROUND($G253*'Paramètres'!$B$12,2),0),0))</f>
        <v/>
      </c>
      <c r="K253" s="22">
        <f>IF($A253="","",IFERROR(IF($C253="Dépense",ROUND($G253+$I253+$J253,2),$G253),0))</f>
        <v/>
      </c>
      <c r="L253" s="22">
        <f>IF($A253="","",IFERROR(IF(OR($C253="Approvisionnement",$C253="Remboursement",$C253="Correction positive"),$K253,0),0))</f>
        <v/>
      </c>
      <c r="M253" s="22">
        <f>IF($A253="","",IFERROR(IF(OR($C253="Dépense",$C253="Correction négative"),$K253,0),0))</f>
        <v/>
      </c>
      <c r="N253" s="22">
        <f>IF($A253="","",IFERROR(N252+$L253-$M253,0))</f>
        <v/>
      </c>
      <c r="O253" s="20" t="n"/>
      <c r="P253" s="20" t="n"/>
      <c r="Q253" s="21" t="n"/>
    </row>
    <row r="254">
      <c r="A254" s="19" t="n"/>
      <c r="B254" s="16" t="n"/>
      <c r="C254" s="20" t="n"/>
      <c r="D254" s="20" t="n"/>
      <c r="E254" s="21" t="n"/>
      <c r="F254" s="21" t="n"/>
      <c r="G254" s="17" t="n"/>
      <c r="H254" s="17" t="n"/>
      <c r="I254" s="22">
        <f>IF($A254="","",IFERROR(IF(AND($C254="Dépense",$H254="Taxable"),ROUND($G254*'Paramètres'!$B$11,2),0),0))</f>
        <v/>
      </c>
      <c r="J254" s="22">
        <f>IF($A254="","",IFERROR(IF(AND($C254="Dépense",$H254="Taxable"),ROUND($G254*'Paramètres'!$B$12,2),0),0))</f>
        <v/>
      </c>
      <c r="K254" s="22">
        <f>IF($A254="","",IFERROR(IF($C254="Dépense",ROUND($G254+$I254+$J254,2),$G254),0))</f>
        <v/>
      </c>
      <c r="L254" s="22">
        <f>IF($A254="","",IFERROR(IF(OR($C254="Approvisionnement",$C254="Remboursement",$C254="Correction positive"),$K254,0),0))</f>
        <v/>
      </c>
      <c r="M254" s="22">
        <f>IF($A254="","",IFERROR(IF(OR($C254="Dépense",$C254="Correction négative"),$K254,0),0))</f>
        <v/>
      </c>
      <c r="N254" s="22">
        <f>IF($A254="","",IFERROR(N253+$L254-$M254,0))</f>
        <v/>
      </c>
      <c r="O254" s="20" t="n"/>
      <c r="P254" s="20" t="n"/>
      <c r="Q254" s="21" t="n"/>
    </row>
    <row r="255">
      <c r="A255" s="19" t="n"/>
      <c r="B255" s="16" t="n"/>
      <c r="C255" s="20" t="n"/>
      <c r="D255" s="20" t="n"/>
      <c r="E255" s="21" t="n"/>
      <c r="F255" s="21" t="n"/>
      <c r="G255" s="17" t="n"/>
      <c r="H255" s="17" t="n"/>
      <c r="I255" s="22">
        <f>IF($A255="","",IFERROR(IF(AND($C255="Dépense",$H255="Taxable"),ROUND($G255*'Paramètres'!$B$11,2),0),0))</f>
        <v/>
      </c>
      <c r="J255" s="22">
        <f>IF($A255="","",IFERROR(IF(AND($C255="Dépense",$H255="Taxable"),ROUND($G255*'Paramètres'!$B$12,2),0),0))</f>
        <v/>
      </c>
      <c r="K255" s="22">
        <f>IF($A255="","",IFERROR(IF($C255="Dépense",ROUND($G255+$I255+$J255,2),$G255),0))</f>
        <v/>
      </c>
      <c r="L255" s="22">
        <f>IF($A255="","",IFERROR(IF(OR($C255="Approvisionnement",$C255="Remboursement",$C255="Correction positive"),$K255,0),0))</f>
        <v/>
      </c>
      <c r="M255" s="22">
        <f>IF($A255="","",IFERROR(IF(OR($C255="Dépense",$C255="Correction négative"),$K255,0),0))</f>
        <v/>
      </c>
      <c r="N255" s="22">
        <f>IF($A255="","",IFERROR(N254+$L255-$M255,0))</f>
        <v/>
      </c>
      <c r="O255" s="20" t="n"/>
      <c r="P255" s="20" t="n"/>
      <c r="Q255" s="21" t="n"/>
    </row>
    <row r="256">
      <c r="A256" s="19" t="n"/>
      <c r="B256" s="16" t="n"/>
      <c r="C256" s="20" t="n"/>
      <c r="D256" s="20" t="n"/>
      <c r="E256" s="21" t="n"/>
      <c r="F256" s="21" t="n"/>
      <c r="G256" s="17" t="n"/>
      <c r="H256" s="17" t="n"/>
      <c r="I256" s="22">
        <f>IF($A256="","",IFERROR(IF(AND($C256="Dépense",$H256="Taxable"),ROUND($G256*'Paramètres'!$B$11,2),0),0))</f>
        <v/>
      </c>
      <c r="J256" s="22">
        <f>IF($A256="","",IFERROR(IF(AND($C256="Dépense",$H256="Taxable"),ROUND($G256*'Paramètres'!$B$12,2),0),0))</f>
        <v/>
      </c>
      <c r="K256" s="22">
        <f>IF($A256="","",IFERROR(IF($C256="Dépense",ROUND($G256+$I256+$J256,2),$G256),0))</f>
        <v/>
      </c>
      <c r="L256" s="22">
        <f>IF($A256="","",IFERROR(IF(OR($C256="Approvisionnement",$C256="Remboursement",$C256="Correction positive"),$K256,0),0))</f>
        <v/>
      </c>
      <c r="M256" s="22">
        <f>IF($A256="","",IFERROR(IF(OR($C256="Dépense",$C256="Correction négative"),$K256,0),0))</f>
        <v/>
      </c>
      <c r="N256" s="22">
        <f>IF($A256="","",IFERROR(N255+$L256-$M256,0))</f>
        <v/>
      </c>
      <c r="O256" s="20" t="n"/>
      <c r="P256" s="20" t="n"/>
      <c r="Q256" s="21" t="n"/>
    </row>
    <row r="257">
      <c r="A257" s="19" t="n"/>
      <c r="B257" s="16" t="n"/>
      <c r="C257" s="20" t="n"/>
      <c r="D257" s="20" t="n"/>
      <c r="E257" s="21" t="n"/>
      <c r="F257" s="21" t="n"/>
      <c r="G257" s="17" t="n"/>
      <c r="H257" s="17" t="n"/>
      <c r="I257" s="22">
        <f>IF($A257="","",IFERROR(IF(AND($C257="Dépense",$H257="Taxable"),ROUND($G257*'Paramètres'!$B$11,2),0),0))</f>
        <v/>
      </c>
      <c r="J257" s="22">
        <f>IF($A257="","",IFERROR(IF(AND($C257="Dépense",$H257="Taxable"),ROUND($G257*'Paramètres'!$B$12,2),0),0))</f>
        <v/>
      </c>
      <c r="K257" s="22">
        <f>IF($A257="","",IFERROR(IF($C257="Dépense",ROUND($G257+$I257+$J257,2),$G257),0))</f>
        <v/>
      </c>
      <c r="L257" s="22">
        <f>IF($A257="","",IFERROR(IF(OR($C257="Approvisionnement",$C257="Remboursement",$C257="Correction positive"),$K257,0),0))</f>
        <v/>
      </c>
      <c r="M257" s="22">
        <f>IF($A257="","",IFERROR(IF(OR($C257="Dépense",$C257="Correction négative"),$K257,0),0))</f>
        <v/>
      </c>
      <c r="N257" s="22">
        <f>IF($A257="","",IFERROR(N256+$L257-$M257,0))</f>
        <v/>
      </c>
      <c r="O257" s="20" t="n"/>
      <c r="P257" s="20" t="n"/>
      <c r="Q257" s="21" t="n"/>
    </row>
    <row r="258">
      <c r="A258" s="19" t="n"/>
      <c r="B258" s="16" t="n"/>
      <c r="C258" s="20" t="n"/>
      <c r="D258" s="20" t="n"/>
      <c r="E258" s="21" t="n"/>
      <c r="F258" s="21" t="n"/>
      <c r="G258" s="17" t="n"/>
      <c r="H258" s="17" t="n"/>
      <c r="I258" s="22">
        <f>IF($A258="","",IFERROR(IF(AND($C258="Dépense",$H258="Taxable"),ROUND($G258*'Paramètres'!$B$11,2),0),0))</f>
        <v/>
      </c>
      <c r="J258" s="22">
        <f>IF($A258="","",IFERROR(IF(AND($C258="Dépense",$H258="Taxable"),ROUND($G258*'Paramètres'!$B$12,2),0),0))</f>
        <v/>
      </c>
      <c r="K258" s="22">
        <f>IF($A258="","",IFERROR(IF($C258="Dépense",ROUND($G258+$I258+$J258,2),$G258),0))</f>
        <v/>
      </c>
      <c r="L258" s="22">
        <f>IF($A258="","",IFERROR(IF(OR($C258="Approvisionnement",$C258="Remboursement",$C258="Correction positive"),$K258,0),0))</f>
        <v/>
      </c>
      <c r="M258" s="22">
        <f>IF($A258="","",IFERROR(IF(OR($C258="Dépense",$C258="Correction négative"),$K258,0),0))</f>
        <v/>
      </c>
      <c r="N258" s="22">
        <f>IF($A258="","",IFERROR(N257+$L258-$M258,0))</f>
        <v/>
      </c>
      <c r="O258" s="20" t="n"/>
      <c r="P258" s="20" t="n"/>
      <c r="Q258" s="21" t="n"/>
    </row>
    <row r="259">
      <c r="A259" s="19" t="n"/>
      <c r="B259" s="16" t="n"/>
      <c r="C259" s="20" t="n"/>
      <c r="D259" s="20" t="n"/>
      <c r="E259" s="21" t="n"/>
      <c r="F259" s="21" t="n"/>
      <c r="G259" s="17" t="n"/>
      <c r="H259" s="17" t="n"/>
      <c r="I259" s="22">
        <f>IF($A259="","",IFERROR(IF(AND($C259="Dépense",$H259="Taxable"),ROUND($G259*'Paramètres'!$B$11,2),0),0))</f>
        <v/>
      </c>
      <c r="J259" s="22">
        <f>IF($A259="","",IFERROR(IF(AND($C259="Dépense",$H259="Taxable"),ROUND($G259*'Paramètres'!$B$12,2),0),0))</f>
        <v/>
      </c>
      <c r="K259" s="22">
        <f>IF($A259="","",IFERROR(IF($C259="Dépense",ROUND($G259+$I259+$J259,2),$G259),0))</f>
        <v/>
      </c>
      <c r="L259" s="22">
        <f>IF($A259="","",IFERROR(IF(OR($C259="Approvisionnement",$C259="Remboursement",$C259="Correction positive"),$K259,0),0))</f>
        <v/>
      </c>
      <c r="M259" s="22">
        <f>IF($A259="","",IFERROR(IF(OR($C259="Dépense",$C259="Correction négative"),$K259,0),0))</f>
        <v/>
      </c>
      <c r="N259" s="22">
        <f>IF($A259="","",IFERROR(N258+$L259-$M259,0))</f>
        <v/>
      </c>
      <c r="O259" s="20" t="n"/>
      <c r="P259" s="20" t="n"/>
      <c r="Q259" s="21" t="n"/>
    </row>
    <row r="260">
      <c r="A260" s="19" t="n"/>
      <c r="B260" s="16" t="n"/>
      <c r="C260" s="20" t="n"/>
      <c r="D260" s="20" t="n"/>
      <c r="E260" s="21" t="n"/>
      <c r="F260" s="21" t="n"/>
      <c r="G260" s="17" t="n"/>
      <c r="H260" s="17" t="n"/>
      <c r="I260" s="22">
        <f>IF($A260="","",IFERROR(IF(AND($C260="Dépense",$H260="Taxable"),ROUND($G260*'Paramètres'!$B$11,2),0),0))</f>
        <v/>
      </c>
      <c r="J260" s="22">
        <f>IF($A260="","",IFERROR(IF(AND($C260="Dépense",$H260="Taxable"),ROUND($G260*'Paramètres'!$B$12,2),0),0))</f>
        <v/>
      </c>
      <c r="K260" s="22">
        <f>IF($A260="","",IFERROR(IF($C260="Dépense",ROUND($G260+$I260+$J260,2),$G260),0))</f>
        <v/>
      </c>
      <c r="L260" s="22">
        <f>IF($A260="","",IFERROR(IF(OR($C260="Approvisionnement",$C260="Remboursement",$C260="Correction positive"),$K260,0),0))</f>
        <v/>
      </c>
      <c r="M260" s="22">
        <f>IF($A260="","",IFERROR(IF(OR($C260="Dépense",$C260="Correction négative"),$K260,0),0))</f>
        <v/>
      </c>
      <c r="N260" s="22">
        <f>IF($A260="","",IFERROR(N259+$L260-$M260,0))</f>
        <v/>
      </c>
      <c r="O260" s="20" t="n"/>
      <c r="P260" s="20" t="n"/>
      <c r="Q260" s="21" t="n"/>
    </row>
    <row r="261">
      <c r="A261" s="19" t="n"/>
      <c r="B261" s="16" t="n"/>
      <c r="C261" s="20" t="n"/>
      <c r="D261" s="20" t="n"/>
      <c r="E261" s="21" t="n"/>
      <c r="F261" s="21" t="n"/>
      <c r="G261" s="17" t="n"/>
      <c r="H261" s="17" t="n"/>
      <c r="I261" s="22">
        <f>IF($A261="","",IFERROR(IF(AND($C261="Dépense",$H261="Taxable"),ROUND($G261*'Paramètres'!$B$11,2),0),0))</f>
        <v/>
      </c>
      <c r="J261" s="22">
        <f>IF($A261="","",IFERROR(IF(AND($C261="Dépense",$H261="Taxable"),ROUND($G261*'Paramètres'!$B$12,2),0),0))</f>
        <v/>
      </c>
      <c r="K261" s="22">
        <f>IF($A261="","",IFERROR(IF($C261="Dépense",ROUND($G261+$I261+$J261,2),$G261),0))</f>
        <v/>
      </c>
      <c r="L261" s="22">
        <f>IF($A261="","",IFERROR(IF(OR($C261="Approvisionnement",$C261="Remboursement",$C261="Correction positive"),$K261,0),0))</f>
        <v/>
      </c>
      <c r="M261" s="22">
        <f>IF($A261="","",IFERROR(IF(OR($C261="Dépense",$C261="Correction négative"),$K261,0),0))</f>
        <v/>
      </c>
      <c r="N261" s="22">
        <f>IF($A261="","",IFERROR(N260+$L261-$M261,0))</f>
        <v/>
      </c>
      <c r="O261" s="20" t="n"/>
      <c r="P261" s="20" t="n"/>
      <c r="Q261" s="21" t="n"/>
    </row>
    <row r="262">
      <c r="A262" s="19" t="n"/>
      <c r="B262" s="16" t="n"/>
      <c r="C262" s="20" t="n"/>
      <c r="D262" s="20" t="n"/>
      <c r="E262" s="21" t="n"/>
      <c r="F262" s="21" t="n"/>
      <c r="G262" s="17" t="n"/>
      <c r="H262" s="17" t="n"/>
      <c r="I262" s="22">
        <f>IF($A262="","",IFERROR(IF(AND($C262="Dépense",$H262="Taxable"),ROUND($G262*'Paramètres'!$B$11,2),0),0))</f>
        <v/>
      </c>
      <c r="J262" s="22">
        <f>IF($A262="","",IFERROR(IF(AND($C262="Dépense",$H262="Taxable"),ROUND($G262*'Paramètres'!$B$12,2),0),0))</f>
        <v/>
      </c>
      <c r="K262" s="22">
        <f>IF($A262="","",IFERROR(IF($C262="Dépense",ROUND($G262+$I262+$J262,2),$G262),0))</f>
        <v/>
      </c>
      <c r="L262" s="22">
        <f>IF($A262="","",IFERROR(IF(OR($C262="Approvisionnement",$C262="Remboursement",$C262="Correction positive"),$K262,0),0))</f>
        <v/>
      </c>
      <c r="M262" s="22">
        <f>IF($A262="","",IFERROR(IF(OR($C262="Dépense",$C262="Correction négative"),$K262,0),0))</f>
        <v/>
      </c>
      <c r="N262" s="22">
        <f>IF($A262="","",IFERROR(N261+$L262-$M262,0))</f>
        <v/>
      </c>
      <c r="O262" s="20" t="n"/>
      <c r="P262" s="20" t="n"/>
      <c r="Q262" s="21" t="n"/>
    </row>
    <row r="263">
      <c r="A263" s="19" t="n"/>
      <c r="B263" s="16" t="n"/>
      <c r="C263" s="20" t="n"/>
      <c r="D263" s="20" t="n"/>
      <c r="E263" s="21" t="n"/>
      <c r="F263" s="21" t="n"/>
      <c r="G263" s="17" t="n"/>
      <c r="H263" s="17" t="n"/>
      <c r="I263" s="22">
        <f>IF($A263="","",IFERROR(IF(AND($C263="Dépense",$H263="Taxable"),ROUND($G263*'Paramètres'!$B$11,2),0),0))</f>
        <v/>
      </c>
      <c r="J263" s="22">
        <f>IF($A263="","",IFERROR(IF(AND($C263="Dépense",$H263="Taxable"),ROUND($G263*'Paramètres'!$B$12,2),0),0))</f>
        <v/>
      </c>
      <c r="K263" s="22">
        <f>IF($A263="","",IFERROR(IF($C263="Dépense",ROUND($G263+$I263+$J263,2),$G263),0))</f>
        <v/>
      </c>
      <c r="L263" s="22">
        <f>IF($A263="","",IFERROR(IF(OR($C263="Approvisionnement",$C263="Remboursement",$C263="Correction positive"),$K263,0),0))</f>
        <v/>
      </c>
      <c r="M263" s="22">
        <f>IF($A263="","",IFERROR(IF(OR($C263="Dépense",$C263="Correction négative"),$K263,0),0))</f>
        <v/>
      </c>
      <c r="N263" s="22">
        <f>IF($A263="","",IFERROR(N262+$L263-$M263,0))</f>
        <v/>
      </c>
      <c r="O263" s="20" t="n"/>
      <c r="P263" s="20" t="n"/>
      <c r="Q263" s="21" t="n"/>
    </row>
    <row r="264">
      <c r="A264" s="19" t="n"/>
      <c r="B264" s="16" t="n"/>
      <c r="C264" s="20" t="n"/>
      <c r="D264" s="20" t="n"/>
      <c r="E264" s="21" t="n"/>
      <c r="F264" s="21" t="n"/>
      <c r="G264" s="17" t="n"/>
      <c r="H264" s="17" t="n"/>
      <c r="I264" s="22">
        <f>IF($A264="","",IFERROR(IF(AND($C264="Dépense",$H264="Taxable"),ROUND($G264*'Paramètres'!$B$11,2),0),0))</f>
        <v/>
      </c>
      <c r="J264" s="22">
        <f>IF($A264="","",IFERROR(IF(AND($C264="Dépense",$H264="Taxable"),ROUND($G264*'Paramètres'!$B$12,2),0),0))</f>
        <v/>
      </c>
      <c r="K264" s="22">
        <f>IF($A264="","",IFERROR(IF($C264="Dépense",ROUND($G264+$I264+$J264,2),$G264),0))</f>
        <v/>
      </c>
      <c r="L264" s="22">
        <f>IF($A264="","",IFERROR(IF(OR($C264="Approvisionnement",$C264="Remboursement",$C264="Correction positive"),$K264,0),0))</f>
        <v/>
      </c>
      <c r="M264" s="22">
        <f>IF($A264="","",IFERROR(IF(OR($C264="Dépense",$C264="Correction négative"),$K264,0),0))</f>
        <v/>
      </c>
      <c r="N264" s="22">
        <f>IF($A264="","",IFERROR(N263+$L264-$M264,0))</f>
        <v/>
      </c>
      <c r="O264" s="20" t="n"/>
      <c r="P264" s="20" t="n"/>
      <c r="Q264" s="21" t="n"/>
    </row>
    <row r="265">
      <c r="A265" s="19" t="n"/>
      <c r="B265" s="16" t="n"/>
      <c r="C265" s="20" t="n"/>
      <c r="D265" s="20" t="n"/>
      <c r="E265" s="21" t="n"/>
      <c r="F265" s="21" t="n"/>
      <c r="G265" s="17" t="n"/>
      <c r="H265" s="17" t="n"/>
      <c r="I265" s="22">
        <f>IF($A265="","",IFERROR(IF(AND($C265="Dépense",$H265="Taxable"),ROUND($G265*'Paramètres'!$B$11,2),0),0))</f>
        <v/>
      </c>
      <c r="J265" s="22">
        <f>IF($A265="","",IFERROR(IF(AND($C265="Dépense",$H265="Taxable"),ROUND($G265*'Paramètres'!$B$12,2),0),0))</f>
        <v/>
      </c>
      <c r="K265" s="22">
        <f>IF($A265="","",IFERROR(IF($C265="Dépense",ROUND($G265+$I265+$J265,2),$G265),0))</f>
        <v/>
      </c>
      <c r="L265" s="22">
        <f>IF($A265="","",IFERROR(IF(OR($C265="Approvisionnement",$C265="Remboursement",$C265="Correction positive"),$K265,0),0))</f>
        <v/>
      </c>
      <c r="M265" s="22">
        <f>IF($A265="","",IFERROR(IF(OR($C265="Dépense",$C265="Correction négative"),$K265,0),0))</f>
        <v/>
      </c>
      <c r="N265" s="22">
        <f>IF($A265="","",IFERROR(N264+$L265-$M265,0))</f>
        <v/>
      </c>
      <c r="O265" s="20" t="n"/>
      <c r="P265" s="20" t="n"/>
      <c r="Q265" s="21" t="n"/>
    </row>
    <row r="266">
      <c r="A266" s="19" t="n"/>
      <c r="B266" s="16" t="n"/>
      <c r="C266" s="20" t="n"/>
      <c r="D266" s="20" t="n"/>
      <c r="E266" s="21" t="n"/>
      <c r="F266" s="21" t="n"/>
      <c r="G266" s="17" t="n"/>
      <c r="H266" s="17" t="n"/>
      <c r="I266" s="22">
        <f>IF($A266="","",IFERROR(IF(AND($C266="Dépense",$H266="Taxable"),ROUND($G266*'Paramètres'!$B$11,2),0),0))</f>
        <v/>
      </c>
      <c r="J266" s="22">
        <f>IF($A266="","",IFERROR(IF(AND($C266="Dépense",$H266="Taxable"),ROUND($G266*'Paramètres'!$B$12,2),0),0))</f>
        <v/>
      </c>
      <c r="K266" s="22">
        <f>IF($A266="","",IFERROR(IF($C266="Dépense",ROUND($G266+$I266+$J266,2),$G266),0))</f>
        <v/>
      </c>
      <c r="L266" s="22">
        <f>IF($A266="","",IFERROR(IF(OR($C266="Approvisionnement",$C266="Remboursement",$C266="Correction positive"),$K266,0),0))</f>
        <v/>
      </c>
      <c r="M266" s="22">
        <f>IF($A266="","",IFERROR(IF(OR($C266="Dépense",$C266="Correction négative"),$K266,0),0))</f>
        <v/>
      </c>
      <c r="N266" s="22">
        <f>IF($A266="","",IFERROR(N265+$L266-$M266,0))</f>
        <v/>
      </c>
      <c r="O266" s="20" t="n"/>
      <c r="P266" s="20" t="n"/>
      <c r="Q266" s="21" t="n"/>
    </row>
    <row r="267">
      <c r="A267" s="19" t="n"/>
      <c r="B267" s="16" t="n"/>
      <c r="C267" s="20" t="n"/>
      <c r="D267" s="20" t="n"/>
      <c r="E267" s="21" t="n"/>
      <c r="F267" s="21" t="n"/>
      <c r="G267" s="17" t="n"/>
      <c r="H267" s="17" t="n"/>
      <c r="I267" s="22">
        <f>IF($A267="","",IFERROR(IF(AND($C267="Dépense",$H267="Taxable"),ROUND($G267*'Paramètres'!$B$11,2),0),0))</f>
        <v/>
      </c>
      <c r="J267" s="22">
        <f>IF($A267="","",IFERROR(IF(AND($C267="Dépense",$H267="Taxable"),ROUND($G267*'Paramètres'!$B$12,2),0),0))</f>
        <v/>
      </c>
      <c r="K267" s="22">
        <f>IF($A267="","",IFERROR(IF($C267="Dépense",ROUND($G267+$I267+$J267,2),$G267),0))</f>
        <v/>
      </c>
      <c r="L267" s="22">
        <f>IF($A267="","",IFERROR(IF(OR($C267="Approvisionnement",$C267="Remboursement",$C267="Correction positive"),$K267,0),0))</f>
        <v/>
      </c>
      <c r="M267" s="22">
        <f>IF($A267="","",IFERROR(IF(OR($C267="Dépense",$C267="Correction négative"),$K267,0),0))</f>
        <v/>
      </c>
      <c r="N267" s="22">
        <f>IF($A267="","",IFERROR(N266+$L267-$M267,0))</f>
        <v/>
      </c>
      <c r="O267" s="20" t="n"/>
      <c r="P267" s="20" t="n"/>
      <c r="Q267" s="21" t="n"/>
    </row>
    <row r="268">
      <c r="A268" s="19" t="n"/>
      <c r="B268" s="16" t="n"/>
      <c r="C268" s="20" t="n"/>
      <c r="D268" s="20" t="n"/>
      <c r="E268" s="21" t="n"/>
      <c r="F268" s="21" t="n"/>
      <c r="G268" s="17" t="n"/>
      <c r="H268" s="17" t="n"/>
      <c r="I268" s="22">
        <f>IF($A268="","",IFERROR(IF(AND($C268="Dépense",$H268="Taxable"),ROUND($G268*'Paramètres'!$B$11,2),0),0))</f>
        <v/>
      </c>
      <c r="J268" s="22">
        <f>IF($A268="","",IFERROR(IF(AND($C268="Dépense",$H268="Taxable"),ROUND($G268*'Paramètres'!$B$12,2),0),0))</f>
        <v/>
      </c>
      <c r="K268" s="22">
        <f>IF($A268="","",IFERROR(IF($C268="Dépense",ROUND($G268+$I268+$J268,2),$G268),0))</f>
        <v/>
      </c>
      <c r="L268" s="22">
        <f>IF($A268="","",IFERROR(IF(OR($C268="Approvisionnement",$C268="Remboursement",$C268="Correction positive"),$K268,0),0))</f>
        <v/>
      </c>
      <c r="M268" s="22">
        <f>IF($A268="","",IFERROR(IF(OR($C268="Dépense",$C268="Correction négative"),$K268,0),0))</f>
        <v/>
      </c>
      <c r="N268" s="22">
        <f>IF($A268="","",IFERROR(N267+$L268-$M268,0))</f>
        <v/>
      </c>
      <c r="O268" s="20" t="n"/>
      <c r="P268" s="20" t="n"/>
      <c r="Q268" s="21" t="n"/>
    </row>
    <row r="269">
      <c r="A269" s="19" t="n"/>
      <c r="B269" s="16" t="n"/>
      <c r="C269" s="20" t="n"/>
      <c r="D269" s="20" t="n"/>
      <c r="E269" s="21" t="n"/>
      <c r="F269" s="21" t="n"/>
      <c r="G269" s="17" t="n"/>
      <c r="H269" s="17" t="n"/>
      <c r="I269" s="22">
        <f>IF($A269="","",IFERROR(IF(AND($C269="Dépense",$H269="Taxable"),ROUND($G269*'Paramètres'!$B$11,2),0),0))</f>
        <v/>
      </c>
      <c r="J269" s="22">
        <f>IF($A269="","",IFERROR(IF(AND($C269="Dépense",$H269="Taxable"),ROUND($G269*'Paramètres'!$B$12,2),0),0))</f>
        <v/>
      </c>
      <c r="K269" s="22">
        <f>IF($A269="","",IFERROR(IF($C269="Dépense",ROUND($G269+$I269+$J269,2),$G269),0))</f>
        <v/>
      </c>
      <c r="L269" s="22">
        <f>IF($A269="","",IFERROR(IF(OR($C269="Approvisionnement",$C269="Remboursement",$C269="Correction positive"),$K269,0),0))</f>
        <v/>
      </c>
      <c r="M269" s="22">
        <f>IF($A269="","",IFERROR(IF(OR($C269="Dépense",$C269="Correction négative"),$K269,0),0))</f>
        <v/>
      </c>
      <c r="N269" s="22">
        <f>IF($A269="","",IFERROR(N268+$L269-$M269,0))</f>
        <v/>
      </c>
      <c r="O269" s="20" t="n"/>
      <c r="P269" s="20" t="n"/>
      <c r="Q269" s="21" t="n"/>
    </row>
    <row r="270">
      <c r="A270" s="19" t="n"/>
      <c r="B270" s="16" t="n"/>
      <c r="C270" s="20" t="n"/>
      <c r="D270" s="20" t="n"/>
      <c r="E270" s="21" t="n"/>
      <c r="F270" s="21" t="n"/>
      <c r="G270" s="17" t="n"/>
      <c r="H270" s="17" t="n"/>
      <c r="I270" s="22">
        <f>IF($A270="","",IFERROR(IF(AND($C270="Dépense",$H270="Taxable"),ROUND($G270*'Paramètres'!$B$11,2),0),0))</f>
        <v/>
      </c>
      <c r="J270" s="22">
        <f>IF($A270="","",IFERROR(IF(AND($C270="Dépense",$H270="Taxable"),ROUND($G270*'Paramètres'!$B$12,2),0),0))</f>
        <v/>
      </c>
      <c r="K270" s="22">
        <f>IF($A270="","",IFERROR(IF($C270="Dépense",ROUND($G270+$I270+$J270,2),$G270),0))</f>
        <v/>
      </c>
      <c r="L270" s="22">
        <f>IF($A270="","",IFERROR(IF(OR($C270="Approvisionnement",$C270="Remboursement",$C270="Correction positive"),$K270,0),0))</f>
        <v/>
      </c>
      <c r="M270" s="22">
        <f>IF($A270="","",IFERROR(IF(OR($C270="Dépense",$C270="Correction négative"),$K270,0),0))</f>
        <v/>
      </c>
      <c r="N270" s="22">
        <f>IF($A270="","",IFERROR(N269+$L270-$M270,0))</f>
        <v/>
      </c>
      <c r="O270" s="20" t="n"/>
      <c r="P270" s="20" t="n"/>
      <c r="Q270" s="21" t="n"/>
    </row>
    <row r="271">
      <c r="A271" s="19" t="n"/>
      <c r="B271" s="16" t="n"/>
      <c r="C271" s="20" t="n"/>
      <c r="D271" s="20" t="n"/>
      <c r="E271" s="21" t="n"/>
      <c r="F271" s="21" t="n"/>
      <c r="G271" s="17" t="n"/>
      <c r="H271" s="17" t="n"/>
      <c r="I271" s="22">
        <f>IF($A271="","",IFERROR(IF(AND($C271="Dépense",$H271="Taxable"),ROUND($G271*'Paramètres'!$B$11,2),0),0))</f>
        <v/>
      </c>
      <c r="J271" s="22">
        <f>IF($A271="","",IFERROR(IF(AND($C271="Dépense",$H271="Taxable"),ROUND($G271*'Paramètres'!$B$12,2),0),0))</f>
        <v/>
      </c>
      <c r="K271" s="22">
        <f>IF($A271="","",IFERROR(IF($C271="Dépense",ROUND($G271+$I271+$J271,2),$G271),0))</f>
        <v/>
      </c>
      <c r="L271" s="22">
        <f>IF($A271="","",IFERROR(IF(OR($C271="Approvisionnement",$C271="Remboursement",$C271="Correction positive"),$K271,0),0))</f>
        <v/>
      </c>
      <c r="M271" s="22">
        <f>IF($A271="","",IFERROR(IF(OR($C271="Dépense",$C271="Correction négative"),$K271,0),0))</f>
        <v/>
      </c>
      <c r="N271" s="22">
        <f>IF($A271="","",IFERROR(N270+$L271-$M271,0))</f>
        <v/>
      </c>
      <c r="O271" s="20" t="n"/>
      <c r="P271" s="20" t="n"/>
      <c r="Q271" s="21" t="n"/>
    </row>
    <row r="272">
      <c r="A272" s="19" t="n"/>
      <c r="B272" s="16" t="n"/>
      <c r="C272" s="20" t="n"/>
      <c r="D272" s="20" t="n"/>
      <c r="E272" s="21" t="n"/>
      <c r="F272" s="21" t="n"/>
      <c r="G272" s="17" t="n"/>
      <c r="H272" s="17" t="n"/>
      <c r="I272" s="22">
        <f>IF($A272="","",IFERROR(IF(AND($C272="Dépense",$H272="Taxable"),ROUND($G272*'Paramètres'!$B$11,2),0),0))</f>
        <v/>
      </c>
      <c r="J272" s="22">
        <f>IF($A272="","",IFERROR(IF(AND($C272="Dépense",$H272="Taxable"),ROUND($G272*'Paramètres'!$B$12,2),0),0))</f>
        <v/>
      </c>
      <c r="K272" s="22">
        <f>IF($A272="","",IFERROR(IF($C272="Dépense",ROUND($G272+$I272+$J272,2),$G272),0))</f>
        <v/>
      </c>
      <c r="L272" s="22">
        <f>IF($A272="","",IFERROR(IF(OR($C272="Approvisionnement",$C272="Remboursement",$C272="Correction positive"),$K272,0),0))</f>
        <v/>
      </c>
      <c r="M272" s="22">
        <f>IF($A272="","",IFERROR(IF(OR($C272="Dépense",$C272="Correction négative"),$K272,0),0))</f>
        <v/>
      </c>
      <c r="N272" s="22">
        <f>IF($A272="","",IFERROR(N271+$L272-$M272,0))</f>
        <v/>
      </c>
      <c r="O272" s="20" t="n"/>
      <c r="P272" s="20" t="n"/>
      <c r="Q272" s="21" t="n"/>
    </row>
    <row r="273">
      <c r="A273" s="19" t="n"/>
      <c r="B273" s="16" t="n"/>
      <c r="C273" s="20" t="n"/>
      <c r="D273" s="20" t="n"/>
      <c r="E273" s="21" t="n"/>
      <c r="F273" s="21" t="n"/>
      <c r="G273" s="17" t="n"/>
      <c r="H273" s="17" t="n"/>
      <c r="I273" s="22">
        <f>IF($A273="","",IFERROR(IF(AND($C273="Dépense",$H273="Taxable"),ROUND($G273*'Paramètres'!$B$11,2),0),0))</f>
        <v/>
      </c>
      <c r="J273" s="22">
        <f>IF($A273="","",IFERROR(IF(AND($C273="Dépense",$H273="Taxable"),ROUND($G273*'Paramètres'!$B$12,2),0),0))</f>
        <v/>
      </c>
      <c r="K273" s="22">
        <f>IF($A273="","",IFERROR(IF($C273="Dépense",ROUND($G273+$I273+$J273,2),$G273),0))</f>
        <v/>
      </c>
      <c r="L273" s="22">
        <f>IF($A273="","",IFERROR(IF(OR($C273="Approvisionnement",$C273="Remboursement",$C273="Correction positive"),$K273,0),0))</f>
        <v/>
      </c>
      <c r="M273" s="22">
        <f>IF($A273="","",IFERROR(IF(OR($C273="Dépense",$C273="Correction négative"),$K273,0),0))</f>
        <v/>
      </c>
      <c r="N273" s="22">
        <f>IF($A273="","",IFERROR(N272+$L273-$M273,0))</f>
        <v/>
      </c>
      <c r="O273" s="20" t="n"/>
      <c r="P273" s="20" t="n"/>
      <c r="Q273" s="21" t="n"/>
    </row>
    <row r="274">
      <c r="A274" s="19" t="n"/>
      <c r="B274" s="16" t="n"/>
      <c r="C274" s="20" t="n"/>
      <c r="D274" s="20" t="n"/>
      <c r="E274" s="21" t="n"/>
      <c r="F274" s="21" t="n"/>
      <c r="G274" s="17" t="n"/>
      <c r="H274" s="17" t="n"/>
      <c r="I274" s="22">
        <f>IF($A274="","",IFERROR(IF(AND($C274="Dépense",$H274="Taxable"),ROUND($G274*'Paramètres'!$B$11,2),0),0))</f>
        <v/>
      </c>
      <c r="J274" s="22">
        <f>IF($A274="","",IFERROR(IF(AND($C274="Dépense",$H274="Taxable"),ROUND($G274*'Paramètres'!$B$12,2),0),0))</f>
        <v/>
      </c>
      <c r="K274" s="22">
        <f>IF($A274="","",IFERROR(IF($C274="Dépense",ROUND($G274+$I274+$J274,2),$G274),0))</f>
        <v/>
      </c>
      <c r="L274" s="22">
        <f>IF($A274="","",IFERROR(IF(OR($C274="Approvisionnement",$C274="Remboursement",$C274="Correction positive"),$K274,0),0))</f>
        <v/>
      </c>
      <c r="M274" s="22">
        <f>IF($A274="","",IFERROR(IF(OR($C274="Dépense",$C274="Correction négative"),$K274,0),0))</f>
        <v/>
      </c>
      <c r="N274" s="22">
        <f>IF($A274="","",IFERROR(N273+$L274-$M274,0))</f>
        <v/>
      </c>
      <c r="O274" s="20" t="n"/>
      <c r="P274" s="20" t="n"/>
      <c r="Q274" s="21" t="n"/>
    </row>
    <row r="275">
      <c r="A275" s="19" t="n"/>
      <c r="B275" s="16" t="n"/>
      <c r="C275" s="20" t="n"/>
      <c r="D275" s="20" t="n"/>
      <c r="E275" s="21" t="n"/>
      <c r="F275" s="21" t="n"/>
      <c r="G275" s="17" t="n"/>
      <c r="H275" s="17" t="n"/>
      <c r="I275" s="22">
        <f>IF($A275="","",IFERROR(IF(AND($C275="Dépense",$H275="Taxable"),ROUND($G275*'Paramètres'!$B$11,2),0),0))</f>
        <v/>
      </c>
      <c r="J275" s="22">
        <f>IF($A275="","",IFERROR(IF(AND($C275="Dépense",$H275="Taxable"),ROUND($G275*'Paramètres'!$B$12,2),0),0))</f>
        <v/>
      </c>
      <c r="K275" s="22">
        <f>IF($A275="","",IFERROR(IF($C275="Dépense",ROUND($G275+$I275+$J275,2),$G275),0))</f>
        <v/>
      </c>
      <c r="L275" s="22">
        <f>IF($A275="","",IFERROR(IF(OR($C275="Approvisionnement",$C275="Remboursement",$C275="Correction positive"),$K275,0),0))</f>
        <v/>
      </c>
      <c r="M275" s="22">
        <f>IF($A275="","",IFERROR(IF(OR($C275="Dépense",$C275="Correction négative"),$K275,0),0))</f>
        <v/>
      </c>
      <c r="N275" s="22">
        <f>IF($A275="","",IFERROR(N274+$L275-$M275,0))</f>
        <v/>
      </c>
      <c r="O275" s="20" t="n"/>
      <c r="P275" s="20" t="n"/>
      <c r="Q275" s="21" t="n"/>
    </row>
    <row r="276">
      <c r="A276" s="19" t="n"/>
      <c r="B276" s="16" t="n"/>
      <c r="C276" s="20" t="n"/>
      <c r="D276" s="20" t="n"/>
      <c r="E276" s="21" t="n"/>
      <c r="F276" s="21" t="n"/>
      <c r="G276" s="17" t="n"/>
      <c r="H276" s="17" t="n"/>
      <c r="I276" s="22">
        <f>IF($A276="","",IFERROR(IF(AND($C276="Dépense",$H276="Taxable"),ROUND($G276*'Paramètres'!$B$11,2),0),0))</f>
        <v/>
      </c>
      <c r="J276" s="22">
        <f>IF($A276="","",IFERROR(IF(AND($C276="Dépense",$H276="Taxable"),ROUND($G276*'Paramètres'!$B$12,2),0),0))</f>
        <v/>
      </c>
      <c r="K276" s="22">
        <f>IF($A276="","",IFERROR(IF($C276="Dépense",ROUND($G276+$I276+$J276,2),$G276),0))</f>
        <v/>
      </c>
      <c r="L276" s="22">
        <f>IF($A276="","",IFERROR(IF(OR($C276="Approvisionnement",$C276="Remboursement",$C276="Correction positive"),$K276,0),0))</f>
        <v/>
      </c>
      <c r="M276" s="22">
        <f>IF($A276="","",IFERROR(IF(OR($C276="Dépense",$C276="Correction négative"),$K276,0),0))</f>
        <v/>
      </c>
      <c r="N276" s="22">
        <f>IF($A276="","",IFERROR(N275+$L276-$M276,0))</f>
        <v/>
      </c>
      <c r="O276" s="20" t="n"/>
      <c r="P276" s="20" t="n"/>
      <c r="Q276" s="21" t="n"/>
    </row>
    <row r="277">
      <c r="A277" s="19" t="n"/>
      <c r="B277" s="16" t="n"/>
      <c r="C277" s="20" t="n"/>
      <c r="D277" s="20" t="n"/>
      <c r="E277" s="21" t="n"/>
      <c r="F277" s="21" t="n"/>
      <c r="G277" s="17" t="n"/>
      <c r="H277" s="17" t="n"/>
      <c r="I277" s="22">
        <f>IF($A277="","",IFERROR(IF(AND($C277="Dépense",$H277="Taxable"),ROUND($G277*'Paramètres'!$B$11,2),0),0))</f>
        <v/>
      </c>
      <c r="J277" s="22">
        <f>IF($A277="","",IFERROR(IF(AND($C277="Dépense",$H277="Taxable"),ROUND($G277*'Paramètres'!$B$12,2),0),0))</f>
        <v/>
      </c>
      <c r="K277" s="22">
        <f>IF($A277="","",IFERROR(IF($C277="Dépense",ROUND($G277+$I277+$J277,2),$G277),0))</f>
        <v/>
      </c>
      <c r="L277" s="22">
        <f>IF($A277="","",IFERROR(IF(OR($C277="Approvisionnement",$C277="Remboursement",$C277="Correction positive"),$K277,0),0))</f>
        <v/>
      </c>
      <c r="M277" s="22">
        <f>IF($A277="","",IFERROR(IF(OR($C277="Dépense",$C277="Correction négative"),$K277,0),0))</f>
        <v/>
      </c>
      <c r="N277" s="22">
        <f>IF($A277="","",IFERROR(N276+$L277-$M277,0))</f>
        <v/>
      </c>
      <c r="O277" s="20" t="n"/>
      <c r="P277" s="20" t="n"/>
      <c r="Q277" s="21" t="n"/>
    </row>
    <row r="278">
      <c r="A278" s="19" t="n"/>
      <c r="B278" s="16" t="n"/>
      <c r="C278" s="20" t="n"/>
      <c r="D278" s="20" t="n"/>
      <c r="E278" s="21" t="n"/>
      <c r="F278" s="21" t="n"/>
      <c r="G278" s="17" t="n"/>
      <c r="H278" s="17" t="n"/>
      <c r="I278" s="22">
        <f>IF($A278="","",IFERROR(IF(AND($C278="Dépense",$H278="Taxable"),ROUND($G278*'Paramètres'!$B$11,2),0),0))</f>
        <v/>
      </c>
      <c r="J278" s="22">
        <f>IF($A278="","",IFERROR(IF(AND($C278="Dépense",$H278="Taxable"),ROUND($G278*'Paramètres'!$B$12,2),0),0))</f>
        <v/>
      </c>
      <c r="K278" s="22">
        <f>IF($A278="","",IFERROR(IF($C278="Dépense",ROUND($G278+$I278+$J278,2),$G278),0))</f>
        <v/>
      </c>
      <c r="L278" s="22">
        <f>IF($A278="","",IFERROR(IF(OR($C278="Approvisionnement",$C278="Remboursement",$C278="Correction positive"),$K278,0),0))</f>
        <v/>
      </c>
      <c r="M278" s="22">
        <f>IF($A278="","",IFERROR(IF(OR($C278="Dépense",$C278="Correction négative"),$K278,0),0))</f>
        <v/>
      </c>
      <c r="N278" s="22">
        <f>IF($A278="","",IFERROR(N277+$L278-$M278,0))</f>
        <v/>
      </c>
      <c r="O278" s="20" t="n"/>
      <c r="P278" s="20" t="n"/>
      <c r="Q278" s="21" t="n"/>
    </row>
    <row r="279">
      <c r="A279" s="19" t="n"/>
      <c r="B279" s="16" t="n"/>
      <c r="C279" s="20" t="n"/>
      <c r="D279" s="20" t="n"/>
      <c r="E279" s="21" t="n"/>
      <c r="F279" s="21" t="n"/>
      <c r="G279" s="17" t="n"/>
      <c r="H279" s="17" t="n"/>
      <c r="I279" s="22">
        <f>IF($A279="","",IFERROR(IF(AND($C279="Dépense",$H279="Taxable"),ROUND($G279*'Paramètres'!$B$11,2),0),0))</f>
        <v/>
      </c>
      <c r="J279" s="22">
        <f>IF($A279="","",IFERROR(IF(AND($C279="Dépense",$H279="Taxable"),ROUND($G279*'Paramètres'!$B$12,2),0),0))</f>
        <v/>
      </c>
      <c r="K279" s="22">
        <f>IF($A279="","",IFERROR(IF($C279="Dépense",ROUND($G279+$I279+$J279,2),$G279),0))</f>
        <v/>
      </c>
      <c r="L279" s="22">
        <f>IF($A279="","",IFERROR(IF(OR($C279="Approvisionnement",$C279="Remboursement",$C279="Correction positive"),$K279,0),0))</f>
        <v/>
      </c>
      <c r="M279" s="22">
        <f>IF($A279="","",IFERROR(IF(OR($C279="Dépense",$C279="Correction négative"),$K279,0),0))</f>
        <v/>
      </c>
      <c r="N279" s="22">
        <f>IF($A279="","",IFERROR(N278+$L279-$M279,0))</f>
        <v/>
      </c>
      <c r="O279" s="20" t="n"/>
      <c r="P279" s="20" t="n"/>
      <c r="Q279" s="21" t="n"/>
    </row>
    <row r="280">
      <c r="A280" s="19" t="n"/>
      <c r="B280" s="16" t="n"/>
      <c r="C280" s="20" t="n"/>
      <c r="D280" s="20" t="n"/>
      <c r="E280" s="21" t="n"/>
      <c r="F280" s="21" t="n"/>
      <c r="G280" s="17" t="n"/>
      <c r="H280" s="17" t="n"/>
      <c r="I280" s="22">
        <f>IF($A280="","",IFERROR(IF(AND($C280="Dépense",$H280="Taxable"),ROUND($G280*'Paramètres'!$B$11,2),0),0))</f>
        <v/>
      </c>
      <c r="J280" s="22">
        <f>IF($A280="","",IFERROR(IF(AND($C280="Dépense",$H280="Taxable"),ROUND($G280*'Paramètres'!$B$12,2),0),0))</f>
        <v/>
      </c>
      <c r="K280" s="22">
        <f>IF($A280="","",IFERROR(IF($C280="Dépense",ROUND($G280+$I280+$J280,2),$G280),0))</f>
        <v/>
      </c>
      <c r="L280" s="22">
        <f>IF($A280="","",IFERROR(IF(OR($C280="Approvisionnement",$C280="Remboursement",$C280="Correction positive"),$K280,0),0))</f>
        <v/>
      </c>
      <c r="M280" s="22">
        <f>IF($A280="","",IFERROR(IF(OR($C280="Dépense",$C280="Correction négative"),$K280,0),0))</f>
        <v/>
      </c>
      <c r="N280" s="22">
        <f>IF($A280="","",IFERROR(N279+$L280-$M280,0))</f>
        <v/>
      </c>
      <c r="O280" s="20" t="n"/>
      <c r="P280" s="20" t="n"/>
      <c r="Q280" s="21" t="n"/>
    </row>
    <row r="281">
      <c r="A281" s="19" t="n"/>
      <c r="B281" s="16" t="n"/>
      <c r="C281" s="20" t="n"/>
      <c r="D281" s="20" t="n"/>
      <c r="E281" s="21" t="n"/>
      <c r="F281" s="21" t="n"/>
      <c r="G281" s="17" t="n"/>
      <c r="H281" s="17" t="n"/>
      <c r="I281" s="22">
        <f>IF($A281="","",IFERROR(IF(AND($C281="Dépense",$H281="Taxable"),ROUND($G281*'Paramètres'!$B$11,2),0),0))</f>
        <v/>
      </c>
      <c r="J281" s="22">
        <f>IF($A281="","",IFERROR(IF(AND($C281="Dépense",$H281="Taxable"),ROUND($G281*'Paramètres'!$B$12,2),0),0))</f>
        <v/>
      </c>
      <c r="K281" s="22">
        <f>IF($A281="","",IFERROR(IF($C281="Dépense",ROUND($G281+$I281+$J281,2),$G281),0))</f>
        <v/>
      </c>
      <c r="L281" s="22">
        <f>IF($A281="","",IFERROR(IF(OR($C281="Approvisionnement",$C281="Remboursement",$C281="Correction positive"),$K281,0),0))</f>
        <v/>
      </c>
      <c r="M281" s="22">
        <f>IF($A281="","",IFERROR(IF(OR($C281="Dépense",$C281="Correction négative"),$K281,0),0))</f>
        <v/>
      </c>
      <c r="N281" s="22">
        <f>IF($A281="","",IFERROR(N280+$L281-$M281,0))</f>
        <v/>
      </c>
      <c r="O281" s="20" t="n"/>
      <c r="P281" s="20" t="n"/>
      <c r="Q281" s="21" t="n"/>
    </row>
    <row r="282">
      <c r="A282" s="19" t="n"/>
      <c r="B282" s="16" t="n"/>
      <c r="C282" s="20" t="n"/>
      <c r="D282" s="20" t="n"/>
      <c r="E282" s="21" t="n"/>
      <c r="F282" s="21" t="n"/>
      <c r="G282" s="17" t="n"/>
      <c r="H282" s="17" t="n"/>
      <c r="I282" s="22">
        <f>IF($A282="","",IFERROR(IF(AND($C282="Dépense",$H282="Taxable"),ROUND($G282*'Paramètres'!$B$11,2),0),0))</f>
        <v/>
      </c>
      <c r="J282" s="22">
        <f>IF($A282="","",IFERROR(IF(AND($C282="Dépense",$H282="Taxable"),ROUND($G282*'Paramètres'!$B$12,2),0),0))</f>
        <v/>
      </c>
      <c r="K282" s="22">
        <f>IF($A282="","",IFERROR(IF($C282="Dépense",ROUND($G282+$I282+$J282,2),$G282),0))</f>
        <v/>
      </c>
      <c r="L282" s="22">
        <f>IF($A282="","",IFERROR(IF(OR($C282="Approvisionnement",$C282="Remboursement",$C282="Correction positive"),$K282,0),0))</f>
        <v/>
      </c>
      <c r="M282" s="22">
        <f>IF($A282="","",IFERROR(IF(OR($C282="Dépense",$C282="Correction négative"),$K282,0),0))</f>
        <v/>
      </c>
      <c r="N282" s="22">
        <f>IF($A282="","",IFERROR(N281+$L282-$M282,0))</f>
        <v/>
      </c>
      <c r="O282" s="20" t="n"/>
      <c r="P282" s="20" t="n"/>
      <c r="Q282" s="21" t="n"/>
    </row>
    <row r="283">
      <c r="A283" s="19" t="n"/>
      <c r="B283" s="16" t="n"/>
      <c r="C283" s="20" t="n"/>
      <c r="D283" s="20" t="n"/>
      <c r="E283" s="21" t="n"/>
      <c r="F283" s="21" t="n"/>
      <c r="G283" s="17" t="n"/>
      <c r="H283" s="17" t="n"/>
      <c r="I283" s="22">
        <f>IF($A283="","",IFERROR(IF(AND($C283="Dépense",$H283="Taxable"),ROUND($G283*'Paramètres'!$B$11,2),0),0))</f>
        <v/>
      </c>
      <c r="J283" s="22">
        <f>IF($A283="","",IFERROR(IF(AND($C283="Dépense",$H283="Taxable"),ROUND($G283*'Paramètres'!$B$12,2),0),0))</f>
        <v/>
      </c>
      <c r="K283" s="22">
        <f>IF($A283="","",IFERROR(IF($C283="Dépense",ROUND($G283+$I283+$J283,2),$G283),0))</f>
        <v/>
      </c>
      <c r="L283" s="22">
        <f>IF($A283="","",IFERROR(IF(OR($C283="Approvisionnement",$C283="Remboursement",$C283="Correction positive"),$K283,0),0))</f>
        <v/>
      </c>
      <c r="M283" s="22">
        <f>IF($A283="","",IFERROR(IF(OR($C283="Dépense",$C283="Correction négative"),$K283,0),0))</f>
        <v/>
      </c>
      <c r="N283" s="22">
        <f>IF($A283="","",IFERROR(N282+$L283-$M283,0))</f>
        <v/>
      </c>
      <c r="O283" s="20" t="n"/>
      <c r="P283" s="20" t="n"/>
      <c r="Q283" s="21" t="n"/>
    </row>
    <row r="284">
      <c r="A284" s="19" t="n"/>
      <c r="B284" s="16" t="n"/>
      <c r="C284" s="20" t="n"/>
      <c r="D284" s="20" t="n"/>
      <c r="E284" s="21" t="n"/>
      <c r="F284" s="21" t="n"/>
      <c r="G284" s="17" t="n"/>
      <c r="H284" s="17" t="n"/>
      <c r="I284" s="22">
        <f>IF($A284="","",IFERROR(IF(AND($C284="Dépense",$H284="Taxable"),ROUND($G284*'Paramètres'!$B$11,2),0),0))</f>
        <v/>
      </c>
      <c r="J284" s="22">
        <f>IF($A284="","",IFERROR(IF(AND($C284="Dépense",$H284="Taxable"),ROUND($G284*'Paramètres'!$B$12,2),0),0))</f>
        <v/>
      </c>
      <c r="K284" s="22">
        <f>IF($A284="","",IFERROR(IF($C284="Dépense",ROUND($G284+$I284+$J284,2),$G284),0))</f>
        <v/>
      </c>
      <c r="L284" s="22">
        <f>IF($A284="","",IFERROR(IF(OR($C284="Approvisionnement",$C284="Remboursement",$C284="Correction positive"),$K284,0),0))</f>
        <v/>
      </c>
      <c r="M284" s="22">
        <f>IF($A284="","",IFERROR(IF(OR($C284="Dépense",$C284="Correction négative"),$K284,0),0))</f>
        <v/>
      </c>
      <c r="N284" s="22">
        <f>IF($A284="","",IFERROR(N283+$L284-$M284,0))</f>
        <v/>
      </c>
      <c r="O284" s="20" t="n"/>
      <c r="P284" s="20" t="n"/>
      <c r="Q284" s="21" t="n"/>
    </row>
    <row r="285">
      <c r="A285" s="19" t="n"/>
      <c r="B285" s="16" t="n"/>
      <c r="C285" s="20" t="n"/>
      <c r="D285" s="20" t="n"/>
      <c r="E285" s="21" t="n"/>
      <c r="F285" s="21" t="n"/>
      <c r="G285" s="17" t="n"/>
      <c r="H285" s="17" t="n"/>
      <c r="I285" s="22">
        <f>IF($A285="","",IFERROR(IF(AND($C285="Dépense",$H285="Taxable"),ROUND($G285*'Paramètres'!$B$11,2),0),0))</f>
        <v/>
      </c>
      <c r="J285" s="22">
        <f>IF($A285="","",IFERROR(IF(AND($C285="Dépense",$H285="Taxable"),ROUND($G285*'Paramètres'!$B$12,2),0),0))</f>
        <v/>
      </c>
      <c r="K285" s="22">
        <f>IF($A285="","",IFERROR(IF($C285="Dépense",ROUND($G285+$I285+$J285,2),$G285),0))</f>
        <v/>
      </c>
      <c r="L285" s="22">
        <f>IF($A285="","",IFERROR(IF(OR($C285="Approvisionnement",$C285="Remboursement",$C285="Correction positive"),$K285,0),0))</f>
        <v/>
      </c>
      <c r="M285" s="22">
        <f>IF($A285="","",IFERROR(IF(OR($C285="Dépense",$C285="Correction négative"),$K285,0),0))</f>
        <v/>
      </c>
      <c r="N285" s="22">
        <f>IF($A285="","",IFERROR(N284+$L285-$M285,0))</f>
        <v/>
      </c>
      <c r="O285" s="20" t="n"/>
      <c r="P285" s="20" t="n"/>
      <c r="Q285" s="21" t="n"/>
    </row>
    <row r="286">
      <c r="A286" s="19" t="n"/>
      <c r="B286" s="16" t="n"/>
      <c r="C286" s="20" t="n"/>
      <c r="D286" s="20" t="n"/>
      <c r="E286" s="21" t="n"/>
      <c r="F286" s="21" t="n"/>
      <c r="G286" s="17" t="n"/>
      <c r="H286" s="17" t="n"/>
      <c r="I286" s="22">
        <f>IF($A286="","",IFERROR(IF(AND($C286="Dépense",$H286="Taxable"),ROUND($G286*'Paramètres'!$B$11,2),0),0))</f>
        <v/>
      </c>
      <c r="J286" s="22">
        <f>IF($A286="","",IFERROR(IF(AND($C286="Dépense",$H286="Taxable"),ROUND($G286*'Paramètres'!$B$12,2),0),0))</f>
        <v/>
      </c>
      <c r="K286" s="22">
        <f>IF($A286="","",IFERROR(IF($C286="Dépense",ROUND($G286+$I286+$J286,2),$G286),0))</f>
        <v/>
      </c>
      <c r="L286" s="22">
        <f>IF($A286="","",IFERROR(IF(OR($C286="Approvisionnement",$C286="Remboursement",$C286="Correction positive"),$K286,0),0))</f>
        <v/>
      </c>
      <c r="M286" s="22">
        <f>IF($A286="","",IFERROR(IF(OR($C286="Dépense",$C286="Correction négative"),$K286,0),0))</f>
        <v/>
      </c>
      <c r="N286" s="22">
        <f>IF($A286="","",IFERROR(N285+$L286-$M286,0))</f>
        <v/>
      </c>
      <c r="O286" s="20" t="n"/>
      <c r="P286" s="20" t="n"/>
      <c r="Q286" s="21" t="n"/>
    </row>
    <row r="287">
      <c r="A287" s="19" t="n"/>
      <c r="B287" s="16" t="n"/>
      <c r="C287" s="20" t="n"/>
      <c r="D287" s="20" t="n"/>
      <c r="E287" s="21" t="n"/>
      <c r="F287" s="21" t="n"/>
      <c r="G287" s="17" t="n"/>
      <c r="H287" s="17" t="n"/>
      <c r="I287" s="22">
        <f>IF($A287="","",IFERROR(IF(AND($C287="Dépense",$H287="Taxable"),ROUND($G287*'Paramètres'!$B$11,2),0),0))</f>
        <v/>
      </c>
      <c r="J287" s="22">
        <f>IF($A287="","",IFERROR(IF(AND($C287="Dépense",$H287="Taxable"),ROUND($G287*'Paramètres'!$B$12,2),0),0))</f>
        <v/>
      </c>
      <c r="K287" s="22">
        <f>IF($A287="","",IFERROR(IF($C287="Dépense",ROUND($G287+$I287+$J287,2),$G287),0))</f>
        <v/>
      </c>
      <c r="L287" s="22">
        <f>IF($A287="","",IFERROR(IF(OR($C287="Approvisionnement",$C287="Remboursement",$C287="Correction positive"),$K287,0),0))</f>
        <v/>
      </c>
      <c r="M287" s="22">
        <f>IF($A287="","",IFERROR(IF(OR($C287="Dépense",$C287="Correction négative"),$K287,0),0))</f>
        <v/>
      </c>
      <c r="N287" s="22">
        <f>IF($A287="","",IFERROR(N286+$L287-$M287,0))</f>
        <v/>
      </c>
      <c r="O287" s="20" t="n"/>
      <c r="P287" s="20" t="n"/>
      <c r="Q287" s="21" t="n"/>
    </row>
    <row r="288">
      <c r="A288" s="19" t="n"/>
      <c r="B288" s="16" t="n"/>
      <c r="C288" s="20" t="n"/>
      <c r="D288" s="20" t="n"/>
      <c r="E288" s="21" t="n"/>
      <c r="F288" s="21" t="n"/>
      <c r="G288" s="17" t="n"/>
      <c r="H288" s="17" t="n"/>
      <c r="I288" s="22">
        <f>IF($A288="","",IFERROR(IF(AND($C288="Dépense",$H288="Taxable"),ROUND($G288*'Paramètres'!$B$11,2),0),0))</f>
        <v/>
      </c>
      <c r="J288" s="22">
        <f>IF($A288="","",IFERROR(IF(AND($C288="Dépense",$H288="Taxable"),ROUND($G288*'Paramètres'!$B$12,2),0),0))</f>
        <v/>
      </c>
      <c r="K288" s="22">
        <f>IF($A288="","",IFERROR(IF($C288="Dépense",ROUND($G288+$I288+$J288,2),$G288),0))</f>
        <v/>
      </c>
      <c r="L288" s="22">
        <f>IF($A288="","",IFERROR(IF(OR($C288="Approvisionnement",$C288="Remboursement",$C288="Correction positive"),$K288,0),0))</f>
        <v/>
      </c>
      <c r="M288" s="22">
        <f>IF($A288="","",IFERROR(IF(OR($C288="Dépense",$C288="Correction négative"),$K288,0),0))</f>
        <v/>
      </c>
      <c r="N288" s="22">
        <f>IF($A288="","",IFERROR(N287+$L288-$M288,0))</f>
        <v/>
      </c>
      <c r="O288" s="20" t="n"/>
      <c r="P288" s="20" t="n"/>
      <c r="Q288" s="21" t="n"/>
    </row>
    <row r="289">
      <c r="A289" s="19" t="n"/>
      <c r="B289" s="16" t="n"/>
      <c r="C289" s="20" t="n"/>
      <c r="D289" s="20" t="n"/>
      <c r="E289" s="21" t="n"/>
      <c r="F289" s="21" t="n"/>
      <c r="G289" s="17" t="n"/>
      <c r="H289" s="17" t="n"/>
      <c r="I289" s="22">
        <f>IF($A289="","",IFERROR(IF(AND($C289="Dépense",$H289="Taxable"),ROUND($G289*'Paramètres'!$B$11,2),0),0))</f>
        <v/>
      </c>
      <c r="J289" s="22">
        <f>IF($A289="","",IFERROR(IF(AND($C289="Dépense",$H289="Taxable"),ROUND($G289*'Paramètres'!$B$12,2),0),0))</f>
        <v/>
      </c>
      <c r="K289" s="22">
        <f>IF($A289="","",IFERROR(IF($C289="Dépense",ROUND($G289+$I289+$J289,2),$G289),0))</f>
        <v/>
      </c>
      <c r="L289" s="22">
        <f>IF($A289="","",IFERROR(IF(OR($C289="Approvisionnement",$C289="Remboursement",$C289="Correction positive"),$K289,0),0))</f>
        <v/>
      </c>
      <c r="M289" s="22">
        <f>IF($A289="","",IFERROR(IF(OR($C289="Dépense",$C289="Correction négative"),$K289,0),0))</f>
        <v/>
      </c>
      <c r="N289" s="22">
        <f>IF($A289="","",IFERROR(N288+$L289-$M289,0))</f>
        <v/>
      </c>
      <c r="O289" s="20" t="n"/>
      <c r="P289" s="20" t="n"/>
      <c r="Q289" s="21" t="n"/>
    </row>
    <row r="290">
      <c r="A290" s="19" t="n"/>
      <c r="B290" s="16" t="n"/>
      <c r="C290" s="20" t="n"/>
      <c r="D290" s="20" t="n"/>
      <c r="E290" s="21" t="n"/>
      <c r="F290" s="21" t="n"/>
      <c r="G290" s="17" t="n"/>
      <c r="H290" s="17" t="n"/>
      <c r="I290" s="22">
        <f>IF($A290="","",IFERROR(IF(AND($C290="Dépense",$H290="Taxable"),ROUND($G290*'Paramètres'!$B$11,2),0),0))</f>
        <v/>
      </c>
      <c r="J290" s="22">
        <f>IF($A290="","",IFERROR(IF(AND($C290="Dépense",$H290="Taxable"),ROUND($G290*'Paramètres'!$B$12,2),0),0))</f>
        <v/>
      </c>
      <c r="K290" s="22">
        <f>IF($A290="","",IFERROR(IF($C290="Dépense",ROUND($G290+$I290+$J290,2),$G290),0))</f>
        <v/>
      </c>
      <c r="L290" s="22">
        <f>IF($A290="","",IFERROR(IF(OR($C290="Approvisionnement",$C290="Remboursement",$C290="Correction positive"),$K290,0),0))</f>
        <v/>
      </c>
      <c r="M290" s="22">
        <f>IF($A290="","",IFERROR(IF(OR($C290="Dépense",$C290="Correction négative"),$K290,0),0))</f>
        <v/>
      </c>
      <c r="N290" s="22">
        <f>IF($A290="","",IFERROR(N289+$L290-$M290,0))</f>
        <v/>
      </c>
      <c r="O290" s="20" t="n"/>
      <c r="P290" s="20" t="n"/>
      <c r="Q290" s="21" t="n"/>
    </row>
    <row r="291">
      <c r="A291" s="19" t="n"/>
      <c r="B291" s="16" t="n"/>
      <c r="C291" s="20" t="n"/>
      <c r="D291" s="20" t="n"/>
      <c r="E291" s="21" t="n"/>
      <c r="F291" s="21" t="n"/>
      <c r="G291" s="17" t="n"/>
      <c r="H291" s="17" t="n"/>
      <c r="I291" s="22">
        <f>IF($A291="","",IFERROR(IF(AND($C291="Dépense",$H291="Taxable"),ROUND($G291*'Paramètres'!$B$11,2),0),0))</f>
        <v/>
      </c>
      <c r="J291" s="22">
        <f>IF($A291="","",IFERROR(IF(AND($C291="Dépense",$H291="Taxable"),ROUND($G291*'Paramètres'!$B$12,2),0),0))</f>
        <v/>
      </c>
      <c r="K291" s="22">
        <f>IF($A291="","",IFERROR(IF($C291="Dépense",ROUND($G291+$I291+$J291,2),$G291),0))</f>
        <v/>
      </c>
      <c r="L291" s="22">
        <f>IF($A291="","",IFERROR(IF(OR($C291="Approvisionnement",$C291="Remboursement",$C291="Correction positive"),$K291,0),0))</f>
        <v/>
      </c>
      <c r="M291" s="22">
        <f>IF($A291="","",IFERROR(IF(OR($C291="Dépense",$C291="Correction négative"),$K291,0),0))</f>
        <v/>
      </c>
      <c r="N291" s="22">
        <f>IF($A291="","",IFERROR(N290+$L291-$M291,0))</f>
        <v/>
      </c>
      <c r="O291" s="20" t="n"/>
      <c r="P291" s="20" t="n"/>
      <c r="Q291" s="21" t="n"/>
    </row>
    <row r="292">
      <c r="A292" s="19" t="n"/>
      <c r="B292" s="16" t="n"/>
      <c r="C292" s="20" t="n"/>
      <c r="D292" s="20" t="n"/>
      <c r="E292" s="21" t="n"/>
      <c r="F292" s="21" t="n"/>
      <c r="G292" s="17" t="n"/>
      <c r="H292" s="17" t="n"/>
      <c r="I292" s="22">
        <f>IF($A292="","",IFERROR(IF(AND($C292="Dépense",$H292="Taxable"),ROUND($G292*'Paramètres'!$B$11,2),0),0))</f>
        <v/>
      </c>
      <c r="J292" s="22">
        <f>IF($A292="","",IFERROR(IF(AND($C292="Dépense",$H292="Taxable"),ROUND($G292*'Paramètres'!$B$12,2),0),0))</f>
        <v/>
      </c>
      <c r="K292" s="22">
        <f>IF($A292="","",IFERROR(IF($C292="Dépense",ROUND($G292+$I292+$J292,2),$G292),0))</f>
        <v/>
      </c>
      <c r="L292" s="22">
        <f>IF($A292="","",IFERROR(IF(OR($C292="Approvisionnement",$C292="Remboursement",$C292="Correction positive"),$K292,0),0))</f>
        <v/>
      </c>
      <c r="M292" s="22">
        <f>IF($A292="","",IFERROR(IF(OR($C292="Dépense",$C292="Correction négative"),$K292,0),0))</f>
        <v/>
      </c>
      <c r="N292" s="22">
        <f>IF($A292="","",IFERROR(N291+$L292-$M292,0))</f>
        <v/>
      </c>
      <c r="O292" s="20" t="n"/>
      <c r="P292" s="20" t="n"/>
      <c r="Q292" s="21" t="n"/>
    </row>
    <row r="293">
      <c r="A293" s="19" t="n"/>
      <c r="B293" s="16" t="n"/>
      <c r="C293" s="20" t="n"/>
      <c r="D293" s="20" t="n"/>
      <c r="E293" s="21" t="n"/>
      <c r="F293" s="21" t="n"/>
      <c r="G293" s="17" t="n"/>
      <c r="H293" s="17" t="n"/>
      <c r="I293" s="22">
        <f>IF($A293="","",IFERROR(IF(AND($C293="Dépense",$H293="Taxable"),ROUND($G293*'Paramètres'!$B$11,2),0),0))</f>
        <v/>
      </c>
      <c r="J293" s="22">
        <f>IF($A293="","",IFERROR(IF(AND($C293="Dépense",$H293="Taxable"),ROUND($G293*'Paramètres'!$B$12,2),0),0))</f>
        <v/>
      </c>
      <c r="K293" s="22">
        <f>IF($A293="","",IFERROR(IF($C293="Dépense",ROUND($G293+$I293+$J293,2),$G293),0))</f>
        <v/>
      </c>
      <c r="L293" s="22">
        <f>IF($A293="","",IFERROR(IF(OR($C293="Approvisionnement",$C293="Remboursement",$C293="Correction positive"),$K293,0),0))</f>
        <v/>
      </c>
      <c r="M293" s="22">
        <f>IF($A293="","",IFERROR(IF(OR($C293="Dépense",$C293="Correction négative"),$K293,0),0))</f>
        <v/>
      </c>
      <c r="N293" s="22">
        <f>IF($A293="","",IFERROR(N292+$L293-$M293,0))</f>
        <v/>
      </c>
      <c r="O293" s="20" t="n"/>
      <c r="P293" s="20" t="n"/>
      <c r="Q293" s="21" t="n"/>
    </row>
    <row r="294">
      <c r="A294" s="19" t="n"/>
      <c r="B294" s="16" t="n"/>
      <c r="C294" s="20" t="n"/>
      <c r="D294" s="20" t="n"/>
      <c r="E294" s="21" t="n"/>
      <c r="F294" s="21" t="n"/>
      <c r="G294" s="17" t="n"/>
      <c r="H294" s="17" t="n"/>
      <c r="I294" s="22">
        <f>IF($A294="","",IFERROR(IF(AND($C294="Dépense",$H294="Taxable"),ROUND($G294*'Paramètres'!$B$11,2),0),0))</f>
        <v/>
      </c>
      <c r="J294" s="22">
        <f>IF($A294="","",IFERROR(IF(AND($C294="Dépense",$H294="Taxable"),ROUND($G294*'Paramètres'!$B$12,2),0),0))</f>
        <v/>
      </c>
      <c r="K294" s="22">
        <f>IF($A294="","",IFERROR(IF($C294="Dépense",ROUND($G294+$I294+$J294,2),$G294),0))</f>
        <v/>
      </c>
      <c r="L294" s="22">
        <f>IF($A294="","",IFERROR(IF(OR($C294="Approvisionnement",$C294="Remboursement",$C294="Correction positive"),$K294,0),0))</f>
        <v/>
      </c>
      <c r="M294" s="22">
        <f>IF($A294="","",IFERROR(IF(OR($C294="Dépense",$C294="Correction négative"),$K294,0),0))</f>
        <v/>
      </c>
      <c r="N294" s="22">
        <f>IF($A294="","",IFERROR(N293+$L294-$M294,0))</f>
        <v/>
      </c>
      <c r="O294" s="20" t="n"/>
      <c r="P294" s="20" t="n"/>
      <c r="Q294" s="21" t="n"/>
    </row>
    <row r="295">
      <c r="A295" s="19" t="n"/>
      <c r="B295" s="16" t="n"/>
      <c r="C295" s="20" t="n"/>
      <c r="D295" s="20" t="n"/>
      <c r="E295" s="21" t="n"/>
      <c r="F295" s="21" t="n"/>
      <c r="G295" s="17" t="n"/>
      <c r="H295" s="17" t="n"/>
      <c r="I295" s="22">
        <f>IF($A295="","",IFERROR(IF(AND($C295="Dépense",$H295="Taxable"),ROUND($G295*'Paramètres'!$B$11,2),0),0))</f>
        <v/>
      </c>
      <c r="J295" s="22">
        <f>IF($A295="","",IFERROR(IF(AND($C295="Dépense",$H295="Taxable"),ROUND($G295*'Paramètres'!$B$12,2),0),0))</f>
        <v/>
      </c>
      <c r="K295" s="22">
        <f>IF($A295="","",IFERROR(IF($C295="Dépense",ROUND($G295+$I295+$J295,2),$G295),0))</f>
        <v/>
      </c>
      <c r="L295" s="22">
        <f>IF($A295="","",IFERROR(IF(OR($C295="Approvisionnement",$C295="Remboursement",$C295="Correction positive"),$K295,0),0))</f>
        <v/>
      </c>
      <c r="M295" s="22">
        <f>IF($A295="","",IFERROR(IF(OR($C295="Dépense",$C295="Correction négative"),$K295,0),0))</f>
        <v/>
      </c>
      <c r="N295" s="22">
        <f>IF($A295="","",IFERROR(N294+$L295-$M295,0))</f>
        <v/>
      </c>
      <c r="O295" s="20" t="n"/>
      <c r="P295" s="20" t="n"/>
      <c r="Q295" s="21" t="n"/>
    </row>
    <row r="296">
      <c r="A296" s="19" t="n"/>
      <c r="B296" s="16" t="n"/>
      <c r="C296" s="20" t="n"/>
      <c r="D296" s="20" t="n"/>
      <c r="E296" s="21" t="n"/>
      <c r="F296" s="21" t="n"/>
      <c r="G296" s="17" t="n"/>
      <c r="H296" s="17" t="n"/>
      <c r="I296" s="22">
        <f>IF($A296="","",IFERROR(IF(AND($C296="Dépense",$H296="Taxable"),ROUND($G296*'Paramètres'!$B$11,2),0),0))</f>
        <v/>
      </c>
      <c r="J296" s="22">
        <f>IF($A296="","",IFERROR(IF(AND($C296="Dépense",$H296="Taxable"),ROUND($G296*'Paramètres'!$B$12,2),0),0))</f>
        <v/>
      </c>
      <c r="K296" s="22">
        <f>IF($A296="","",IFERROR(IF($C296="Dépense",ROUND($G296+$I296+$J296,2),$G296),0))</f>
        <v/>
      </c>
      <c r="L296" s="22">
        <f>IF($A296="","",IFERROR(IF(OR($C296="Approvisionnement",$C296="Remboursement",$C296="Correction positive"),$K296,0),0))</f>
        <v/>
      </c>
      <c r="M296" s="22">
        <f>IF($A296="","",IFERROR(IF(OR($C296="Dépense",$C296="Correction négative"),$K296,0),0))</f>
        <v/>
      </c>
      <c r="N296" s="22">
        <f>IF($A296="","",IFERROR(N295+$L296-$M296,0))</f>
        <v/>
      </c>
      <c r="O296" s="20" t="n"/>
      <c r="P296" s="20" t="n"/>
      <c r="Q296" s="21" t="n"/>
    </row>
    <row r="297">
      <c r="A297" s="19" t="n"/>
      <c r="B297" s="16" t="n"/>
      <c r="C297" s="20" t="n"/>
      <c r="D297" s="20" t="n"/>
      <c r="E297" s="21" t="n"/>
      <c r="F297" s="21" t="n"/>
      <c r="G297" s="17" t="n"/>
      <c r="H297" s="17" t="n"/>
      <c r="I297" s="22">
        <f>IF($A297="","",IFERROR(IF(AND($C297="Dépense",$H297="Taxable"),ROUND($G297*'Paramètres'!$B$11,2),0),0))</f>
        <v/>
      </c>
      <c r="J297" s="22">
        <f>IF($A297="","",IFERROR(IF(AND($C297="Dépense",$H297="Taxable"),ROUND($G297*'Paramètres'!$B$12,2),0),0))</f>
        <v/>
      </c>
      <c r="K297" s="22">
        <f>IF($A297="","",IFERROR(IF($C297="Dépense",ROUND($G297+$I297+$J297,2),$G297),0))</f>
        <v/>
      </c>
      <c r="L297" s="22">
        <f>IF($A297="","",IFERROR(IF(OR($C297="Approvisionnement",$C297="Remboursement",$C297="Correction positive"),$K297,0),0))</f>
        <v/>
      </c>
      <c r="M297" s="22">
        <f>IF($A297="","",IFERROR(IF(OR($C297="Dépense",$C297="Correction négative"),$K297,0),0))</f>
        <v/>
      </c>
      <c r="N297" s="22">
        <f>IF($A297="","",IFERROR(N296+$L297-$M297,0))</f>
        <v/>
      </c>
      <c r="O297" s="20" t="n"/>
      <c r="P297" s="20" t="n"/>
      <c r="Q297" s="21" t="n"/>
    </row>
    <row r="298">
      <c r="A298" s="19" t="n"/>
      <c r="B298" s="16" t="n"/>
      <c r="C298" s="20" t="n"/>
      <c r="D298" s="20" t="n"/>
      <c r="E298" s="21" t="n"/>
      <c r="F298" s="21" t="n"/>
      <c r="G298" s="17" t="n"/>
      <c r="H298" s="17" t="n"/>
      <c r="I298" s="22">
        <f>IF($A298="","",IFERROR(IF(AND($C298="Dépense",$H298="Taxable"),ROUND($G298*'Paramètres'!$B$11,2),0),0))</f>
        <v/>
      </c>
      <c r="J298" s="22">
        <f>IF($A298="","",IFERROR(IF(AND($C298="Dépense",$H298="Taxable"),ROUND($G298*'Paramètres'!$B$12,2),0),0))</f>
        <v/>
      </c>
      <c r="K298" s="22">
        <f>IF($A298="","",IFERROR(IF($C298="Dépense",ROUND($G298+$I298+$J298,2),$G298),0))</f>
        <v/>
      </c>
      <c r="L298" s="22">
        <f>IF($A298="","",IFERROR(IF(OR($C298="Approvisionnement",$C298="Remboursement",$C298="Correction positive"),$K298,0),0))</f>
        <v/>
      </c>
      <c r="M298" s="22">
        <f>IF($A298="","",IFERROR(IF(OR($C298="Dépense",$C298="Correction négative"),$K298,0),0))</f>
        <v/>
      </c>
      <c r="N298" s="22">
        <f>IF($A298="","",IFERROR(N297+$L298-$M298,0))</f>
        <v/>
      </c>
      <c r="O298" s="20" t="n"/>
      <c r="P298" s="20" t="n"/>
      <c r="Q298" s="21" t="n"/>
    </row>
    <row r="299">
      <c r="A299" s="19" t="n"/>
      <c r="B299" s="16" t="n"/>
      <c r="C299" s="20" t="n"/>
      <c r="D299" s="20" t="n"/>
      <c r="E299" s="21" t="n"/>
      <c r="F299" s="21" t="n"/>
      <c r="G299" s="17" t="n"/>
      <c r="H299" s="17" t="n"/>
      <c r="I299" s="22">
        <f>IF($A299="","",IFERROR(IF(AND($C299="Dépense",$H299="Taxable"),ROUND($G299*'Paramètres'!$B$11,2),0),0))</f>
        <v/>
      </c>
      <c r="J299" s="22">
        <f>IF($A299="","",IFERROR(IF(AND($C299="Dépense",$H299="Taxable"),ROUND($G299*'Paramètres'!$B$12,2),0),0))</f>
        <v/>
      </c>
      <c r="K299" s="22">
        <f>IF($A299="","",IFERROR(IF($C299="Dépense",ROUND($G299+$I299+$J299,2),$G299),0))</f>
        <v/>
      </c>
      <c r="L299" s="22">
        <f>IF($A299="","",IFERROR(IF(OR($C299="Approvisionnement",$C299="Remboursement",$C299="Correction positive"),$K299,0),0))</f>
        <v/>
      </c>
      <c r="M299" s="22">
        <f>IF($A299="","",IFERROR(IF(OR($C299="Dépense",$C299="Correction négative"),$K299,0),0))</f>
        <v/>
      </c>
      <c r="N299" s="22">
        <f>IF($A299="","",IFERROR(N298+$L299-$M299,0))</f>
        <v/>
      </c>
      <c r="O299" s="20" t="n"/>
      <c r="P299" s="20" t="n"/>
      <c r="Q299" s="21" t="n"/>
    </row>
    <row r="300">
      <c r="A300" s="19" t="n"/>
      <c r="B300" s="16" t="n"/>
      <c r="C300" s="20" t="n"/>
      <c r="D300" s="20" t="n"/>
      <c r="E300" s="21" t="n"/>
      <c r="F300" s="21" t="n"/>
      <c r="G300" s="17" t="n"/>
      <c r="H300" s="17" t="n"/>
      <c r="I300" s="22">
        <f>IF($A300="","",IFERROR(IF(AND($C300="Dépense",$H300="Taxable"),ROUND($G300*'Paramètres'!$B$11,2),0),0))</f>
        <v/>
      </c>
      <c r="J300" s="22">
        <f>IF($A300="","",IFERROR(IF(AND($C300="Dépense",$H300="Taxable"),ROUND($G300*'Paramètres'!$B$12,2),0),0))</f>
        <v/>
      </c>
      <c r="K300" s="22">
        <f>IF($A300="","",IFERROR(IF($C300="Dépense",ROUND($G300+$I300+$J300,2),$G300),0))</f>
        <v/>
      </c>
      <c r="L300" s="22">
        <f>IF($A300="","",IFERROR(IF(OR($C300="Approvisionnement",$C300="Remboursement",$C300="Correction positive"),$K300,0),0))</f>
        <v/>
      </c>
      <c r="M300" s="22">
        <f>IF($A300="","",IFERROR(IF(OR($C300="Dépense",$C300="Correction négative"),$K300,0),0))</f>
        <v/>
      </c>
      <c r="N300" s="22">
        <f>IF($A300="","",IFERROR(N299+$L300-$M300,0))</f>
        <v/>
      </c>
      <c r="O300" s="20" t="n"/>
      <c r="P300" s="20" t="n"/>
      <c r="Q300" s="21" t="n"/>
    </row>
    <row r="301">
      <c r="A301" s="19" t="n"/>
      <c r="B301" s="16" t="n"/>
      <c r="C301" s="20" t="n"/>
      <c r="D301" s="20" t="n"/>
      <c r="E301" s="21" t="n"/>
      <c r="F301" s="21" t="n"/>
      <c r="G301" s="17" t="n"/>
      <c r="H301" s="17" t="n"/>
      <c r="I301" s="22">
        <f>IF($A301="","",IFERROR(IF(AND($C301="Dépense",$H301="Taxable"),ROUND($G301*'Paramètres'!$B$11,2),0),0))</f>
        <v/>
      </c>
      <c r="J301" s="22">
        <f>IF($A301="","",IFERROR(IF(AND($C301="Dépense",$H301="Taxable"),ROUND($G301*'Paramètres'!$B$12,2),0),0))</f>
        <v/>
      </c>
      <c r="K301" s="22">
        <f>IF($A301="","",IFERROR(IF($C301="Dépense",ROUND($G301+$I301+$J301,2),$G301),0))</f>
        <v/>
      </c>
      <c r="L301" s="22">
        <f>IF($A301="","",IFERROR(IF(OR($C301="Approvisionnement",$C301="Remboursement",$C301="Correction positive"),$K301,0),0))</f>
        <v/>
      </c>
      <c r="M301" s="22">
        <f>IF($A301="","",IFERROR(IF(OR($C301="Dépense",$C301="Correction négative"),$K301,0),0))</f>
        <v/>
      </c>
      <c r="N301" s="22">
        <f>IF($A301="","",IFERROR(N300+$L301-$M301,0))</f>
        <v/>
      </c>
      <c r="O301" s="20" t="n"/>
      <c r="P301" s="20" t="n"/>
      <c r="Q301" s="21" t="n"/>
    </row>
    <row r="302">
      <c r="A302" s="19" t="n"/>
      <c r="B302" s="16" t="n"/>
      <c r="C302" s="20" t="n"/>
      <c r="D302" s="20" t="n"/>
      <c r="E302" s="21" t="n"/>
      <c r="F302" s="21" t="n"/>
      <c r="G302" s="17" t="n"/>
      <c r="H302" s="17" t="n"/>
      <c r="I302" s="22">
        <f>IF($A302="","",IFERROR(IF(AND($C302="Dépense",$H302="Taxable"),ROUND($G302*'Paramètres'!$B$11,2),0),0))</f>
        <v/>
      </c>
      <c r="J302" s="22">
        <f>IF($A302="","",IFERROR(IF(AND($C302="Dépense",$H302="Taxable"),ROUND($G302*'Paramètres'!$B$12,2),0),0))</f>
        <v/>
      </c>
      <c r="K302" s="22">
        <f>IF($A302="","",IFERROR(IF($C302="Dépense",ROUND($G302+$I302+$J302,2),$G302),0))</f>
        <v/>
      </c>
      <c r="L302" s="22">
        <f>IF($A302="","",IFERROR(IF(OR($C302="Approvisionnement",$C302="Remboursement",$C302="Correction positive"),$K302,0),0))</f>
        <v/>
      </c>
      <c r="M302" s="22">
        <f>IF($A302="","",IFERROR(IF(OR($C302="Dépense",$C302="Correction négative"),$K302,0),0))</f>
        <v/>
      </c>
      <c r="N302" s="22">
        <f>IF($A302="","",IFERROR(N301+$L302-$M302,0))</f>
        <v/>
      </c>
      <c r="O302" s="20" t="n"/>
      <c r="P302" s="20" t="n"/>
      <c r="Q302" s="21" t="n"/>
    </row>
    <row r="303">
      <c r="A303" s="19" t="n"/>
      <c r="B303" s="16" t="n"/>
      <c r="C303" s="20" t="n"/>
      <c r="D303" s="20" t="n"/>
      <c r="E303" s="21" t="n"/>
      <c r="F303" s="21" t="n"/>
      <c r="G303" s="17" t="n"/>
      <c r="H303" s="17" t="n"/>
      <c r="I303" s="22">
        <f>IF($A303="","",IFERROR(IF(AND($C303="Dépense",$H303="Taxable"),ROUND($G303*'Paramètres'!$B$11,2),0),0))</f>
        <v/>
      </c>
      <c r="J303" s="22">
        <f>IF($A303="","",IFERROR(IF(AND($C303="Dépense",$H303="Taxable"),ROUND($G303*'Paramètres'!$B$12,2),0),0))</f>
        <v/>
      </c>
      <c r="K303" s="22">
        <f>IF($A303="","",IFERROR(IF($C303="Dépense",ROUND($G303+$I303+$J303,2),$G303),0))</f>
        <v/>
      </c>
      <c r="L303" s="22">
        <f>IF($A303="","",IFERROR(IF(OR($C303="Approvisionnement",$C303="Remboursement",$C303="Correction positive"),$K303,0),0))</f>
        <v/>
      </c>
      <c r="M303" s="22">
        <f>IF($A303="","",IFERROR(IF(OR($C303="Dépense",$C303="Correction négative"),$K303,0),0))</f>
        <v/>
      </c>
      <c r="N303" s="22">
        <f>IF($A303="","",IFERROR(N302+$L303-$M303,0))</f>
        <v/>
      </c>
      <c r="O303" s="20" t="n"/>
      <c r="P303" s="20" t="n"/>
      <c r="Q303" s="21" t="n"/>
    </row>
    <row r="304">
      <c r="A304" s="19" t="n"/>
      <c r="B304" s="16" t="n"/>
      <c r="C304" s="20" t="n"/>
      <c r="D304" s="20" t="n"/>
      <c r="E304" s="21" t="n"/>
      <c r="F304" s="21" t="n"/>
      <c r="G304" s="17" t="n"/>
      <c r="H304" s="17" t="n"/>
      <c r="I304" s="22">
        <f>IF($A304="","",IFERROR(IF(AND($C304="Dépense",$H304="Taxable"),ROUND($G304*'Paramètres'!$B$11,2),0),0))</f>
        <v/>
      </c>
      <c r="J304" s="22">
        <f>IF($A304="","",IFERROR(IF(AND($C304="Dépense",$H304="Taxable"),ROUND($G304*'Paramètres'!$B$12,2),0),0))</f>
        <v/>
      </c>
      <c r="K304" s="22">
        <f>IF($A304="","",IFERROR(IF($C304="Dépense",ROUND($G304+$I304+$J304,2),$G304),0))</f>
        <v/>
      </c>
      <c r="L304" s="22">
        <f>IF($A304="","",IFERROR(IF(OR($C304="Approvisionnement",$C304="Remboursement",$C304="Correction positive"),$K304,0),0))</f>
        <v/>
      </c>
      <c r="M304" s="22">
        <f>IF($A304="","",IFERROR(IF(OR($C304="Dépense",$C304="Correction négative"),$K304,0),0))</f>
        <v/>
      </c>
      <c r="N304" s="22">
        <f>IF($A304="","",IFERROR(N303+$L304-$M304,0))</f>
        <v/>
      </c>
      <c r="O304" s="20" t="n"/>
      <c r="P304" s="20" t="n"/>
      <c r="Q304" s="21" t="n"/>
    </row>
    <row r="305">
      <c r="A305" s="19" t="n"/>
      <c r="B305" s="16" t="n"/>
      <c r="C305" s="20" t="n"/>
      <c r="D305" s="20" t="n"/>
      <c r="E305" s="21" t="n"/>
      <c r="F305" s="21" t="n"/>
      <c r="G305" s="17" t="n"/>
      <c r="H305" s="17" t="n"/>
      <c r="I305" s="22">
        <f>IF($A305="","",IFERROR(IF(AND($C305="Dépense",$H305="Taxable"),ROUND($G305*'Paramètres'!$B$11,2),0),0))</f>
        <v/>
      </c>
      <c r="J305" s="22">
        <f>IF($A305="","",IFERROR(IF(AND($C305="Dépense",$H305="Taxable"),ROUND($G305*'Paramètres'!$B$12,2),0),0))</f>
        <v/>
      </c>
      <c r="K305" s="22">
        <f>IF($A305="","",IFERROR(IF($C305="Dépense",ROUND($G305+$I305+$J305,2),$G305),0))</f>
        <v/>
      </c>
      <c r="L305" s="22">
        <f>IF($A305="","",IFERROR(IF(OR($C305="Approvisionnement",$C305="Remboursement",$C305="Correction positive"),$K305,0),0))</f>
        <v/>
      </c>
      <c r="M305" s="22">
        <f>IF($A305="","",IFERROR(IF(OR($C305="Dépense",$C305="Correction négative"),$K305,0),0))</f>
        <v/>
      </c>
      <c r="N305" s="22">
        <f>IF($A305="","",IFERROR(N304+$L305-$M305,0))</f>
        <v/>
      </c>
      <c r="O305" s="20" t="n"/>
      <c r="P305" s="20" t="n"/>
      <c r="Q305" s="21" t="n"/>
    </row>
    <row r="306">
      <c r="A306" s="19" t="n"/>
      <c r="B306" s="16" t="n"/>
      <c r="C306" s="20" t="n"/>
      <c r="D306" s="20" t="n"/>
      <c r="E306" s="21" t="n"/>
      <c r="F306" s="21" t="n"/>
      <c r="G306" s="17" t="n"/>
      <c r="H306" s="17" t="n"/>
      <c r="I306" s="22">
        <f>IF($A306="","",IFERROR(IF(AND($C306="Dépense",$H306="Taxable"),ROUND($G306*'Paramètres'!$B$11,2),0),0))</f>
        <v/>
      </c>
      <c r="J306" s="22">
        <f>IF($A306="","",IFERROR(IF(AND($C306="Dépense",$H306="Taxable"),ROUND($G306*'Paramètres'!$B$12,2),0),0))</f>
        <v/>
      </c>
      <c r="K306" s="22">
        <f>IF($A306="","",IFERROR(IF($C306="Dépense",ROUND($G306+$I306+$J306,2),$G306),0))</f>
        <v/>
      </c>
      <c r="L306" s="22">
        <f>IF($A306="","",IFERROR(IF(OR($C306="Approvisionnement",$C306="Remboursement",$C306="Correction positive"),$K306,0),0))</f>
        <v/>
      </c>
      <c r="M306" s="22">
        <f>IF($A306="","",IFERROR(IF(OR($C306="Dépense",$C306="Correction négative"),$K306,0),0))</f>
        <v/>
      </c>
      <c r="N306" s="22">
        <f>IF($A306="","",IFERROR(N305+$L306-$M306,0))</f>
        <v/>
      </c>
      <c r="O306" s="20" t="n"/>
      <c r="P306" s="20" t="n"/>
      <c r="Q306" s="21" t="n"/>
    </row>
    <row r="307">
      <c r="A307" s="19" t="n"/>
      <c r="B307" s="16" t="n"/>
      <c r="C307" s="20" t="n"/>
      <c r="D307" s="20" t="n"/>
      <c r="E307" s="21" t="n"/>
      <c r="F307" s="21" t="n"/>
      <c r="G307" s="17" t="n"/>
      <c r="H307" s="17" t="n"/>
      <c r="I307" s="22">
        <f>IF($A307="","",IFERROR(IF(AND($C307="Dépense",$H307="Taxable"),ROUND($G307*'Paramètres'!$B$11,2),0),0))</f>
        <v/>
      </c>
      <c r="J307" s="22">
        <f>IF($A307="","",IFERROR(IF(AND($C307="Dépense",$H307="Taxable"),ROUND($G307*'Paramètres'!$B$12,2),0),0))</f>
        <v/>
      </c>
      <c r="K307" s="22">
        <f>IF($A307="","",IFERROR(IF($C307="Dépense",ROUND($G307+$I307+$J307,2),$G307),0))</f>
        <v/>
      </c>
      <c r="L307" s="22">
        <f>IF($A307="","",IFERROR(IF(OR($C307="Approvisionnement",$C307="Remboursement",$C307="Correction positive"),$K307,0),0))</f>
        <v/>
      </c>
      <c r="M307" s="22">
        <f>IF($A307="","",IFERROR(IF(OR($C307="Dépense",$C307="Correction négative"),$K307,0),0))</f>
        <v/>
      </c>
      <c r="N307" s="22">
        <f>IF($A307="","",IFERROR(N306+$L307-$M307,0))</f>
        <v/>
      </c>
      <c r="O307" s="20" t="n"/>
      <c r="P307" s="20" t="n"/>
      <c r="Q307" s="21" t="n"/>
    </row>
    <row r="308">
      <c r="A308" s="19" t="n"/>
      <c r="B308" s="16" t="n"/>
      <c r="C308" s="20" t="n"/>
      <c r="D308" s="20" t="n"/>
      <c r="E308" s="21" t="n"/>
      <c r="F308" s="21" t="n"/>
      <c r="G308" s="17" t="n"/>
      <c r="H308" s="17" t="n"/>
      <c r="I308" s="22">
        <f>IF($A308="","",IFERROR(IF(AND($C308="Dépense",$H308="Taxable"),ROUND($G308*'Paramètres'!$B$11,2),0),0))</f>
        <v/>
      </c>
      <c r="J308" s="22">
        <f>IF($A308="","",IFERROR(IF(AND($C308="Dépense",$H308="Taxable"),ROUND($G308*'Paramètres'!$B$12,2),0),0))</f>
        <v/>
      </c>
      <c r="K308" s="22">
        <f>IF($A308="","",IFERROR(IF($C308="Dépense",ROUND($G308+$I308+$J308,2),$G308),0))</f>
        <v/>
      </c>
      <c r="L308" s="22">
        <f>IF($A308="","",IFERROR(IF(OR($C308="Approvisionnement",$C308="Remboursement",$C308="Correction positive"),$K308,0),0))</f>
        <v/>
      </c>
      <c r="M308" s="22">
        <f>IF($A308="","",IFERROR(IF(OR($C308="Dépense",$C308="Correction négative"),$K308,0),0))</f>
        <v/>
      </c>
      <c r="N308" s="22">
        <f>IF($A308="","",IFERROR(N307+$L308-$M308,0))</f>
        <v/>
      </c>
      <c r="O308" s="20" t="n"/>
      <c r="P308" s="20" t="n"/>
      <c r="Q308" s="21" t="n"/>
    </row>
    <row r="309">
      <c r="A309" s="19" t="n"/>
      <c r="B309" s="16" t="n"/>
      <c r="C309" s="20" t="n"/>
      <c r="D309" s="20" t="n"/>
      <c r="E309" s="21" t="n"/>
      <c r="F309" s="21" t="n"/>
      <c r="G309" s="17" t="n"/>
      <c r="H309" s="17" t="n"/>
      <c r="I309" s="22">
        <f>IF($A309="","",IFERROR(IF(AND($C309="Dépense",$H309="Taxable"),ROUND($G309*'Paramètres'!$B$11,2),0),0))</f>
        <v/>
      </c>
      <c r="J309" s="22">
        <f>IF($A309="","",IFERROR(IF(AND($C309="Dépense",$H309="Taxable"),ROUND($G309*'Paramètres'!$B$12,2),0),0))</f>
        <v/>
      </c>
      <c r="K309" s="22">
        <f>IF($A309="","",IFERROR(IF($C309="Dépense",ROUND($G309+$I309+$J309,2),$G309),0))</f>
        <v/>
      </c>
      <c r="L309" s="22">
        <f>IF($A309="","",IFERROR(IF(OR($C309="Approvisionnement",$C309="Remboursement",$C309="Correction positive"),$K309,0),0))</f>
        <v/>
      </c>
      <c r="M309" s="22">
        <f>IF($A309="","",IFERROR(IF(OR($C309="Dépense",$C309="Correction négative"),$K309,0),0))</f>
        <v/>
      </c>
      <c r="N309" s="22">
        <f>IF($A309="","",IFERROR(N308+$L309-$M309,0))</f>
        <v/>
      </c>
      <c r="O309" s="20" t="n"/>
      <c r="P309" s="20" t="n"/>
      <c r="Q309" s="21" t="n"/>
    </row>
    <row r="310">
      <c r="A310" s="19" t="n"/>
      <c r="B310" s="16" t="n"/>
      <c r="C310" s="20" t="n"/>
      <c r="D310" s="20" t="n"/>
      <c r="E310" s="21" t="n"/>
      <c r="F310" s="21" t="n"/>
      <c r="G310" s="17" t="n"/>
      <c r="H310" s="17" t="n"/>
      <c r="I310" s="22">
        <f>IF($A310="","",IFERROR(IF(AND($C310="Dépense",$H310="Taxable"),ROUND($G310*'Paramètres'!$B$11,2),0),0))</f>
        <v/>
      </c>
      <c r="J310" s="22">
        <f>IF($A310="","",IFERROR(IF(AND($C310="Dépense",$H310="Taxable"),ROUND($G310*'Paramètres'!$B$12,2),0),0))</f>
        <v/>
      </c>
      <c r="K310" s="22">
        <f>IF($A310="","",IFERROR(IF($C310="Dépense",ROUND($G310+$I310+$J310,2),$G310),0))</f>
        <v/>
      </c>
      <c r="L310" s="22">
        <f>IF($A310="","",IFERROR(IF(OR($C310="Approvisionnement",$C310="Remboursement",$C310="Correction positive"),$K310,0),0))</f>
        <v/>
      </c>
      <c r="M310" s="22">
        <f>IF($A310="","",IFERROR(IF(OR($C310="Dépense",$C310="Correction négative"),$K310,0),0))</f>
        <v/>
      </c>
      <c r="N310" s="22">
        <f>IF($A310="","",IFERROR(N309+$L310-$M310,0))</f>
        <v/>
      </c>
      <c r="O310" s="20" t="n"/>
      <c r="P310" s="20" t="n"/>
      <c r="Q310" s="21" t="n"/>
    </row>
    <row r="311">
      <c r="A311" s="19" t="n"/>
      <c r="B311" s="16" t="n"/>
      <c r="C311" s="20" t="n"/>
      <c r="D311" s="20" t="n"/>
      <c r="E311" s="21" t="n"/>
      <c r="F311" s="21" t="n"/>
      <c r="G311" s="17" t="n"/>
      <c r="H311" s="17" t="n"/>
      <c r="I311" s="22">
        <f>IF($A311="","",IFERROR(IF(AND($C311="Dépense",$H311="Taxable"),ROUND($G311*'Paramètres'!$B$11,2),0),0))</f>
        <v/>
      </c>
      <c r="J311" s="22">
        <f>IF($A311="","",IFERROR(IF(AND($C311="Dépense",$H311="Taxable"),ROUND($G311*'Paramètres'!$B$12,2),0),0))</f>
        <v/>
      </c>
      <c r="K311" s="22">
        <f>IF($A311="","",IFERROR(IF($C311="Dépense",ROUND($G311+$I311+$J311,2),$G311),0))</f>
        <v/>
      </c>
      <c r="L311" s="22">
        <f>IF($A311="","",IFERROR(IF(OR($C311="Approvisionnement",$C311="Remboursement",$C311="Correction positive"),$K311,0),0))</f>
        <v/>
      </c>
      <c r="M311" s="22">
        <f>IF($A311="","",IFERROR(IF(OR($C311="Dépense",$C311="Correction négative"),$K311,0),0))</f>
        <v/>
      </c>
      <c r="N311" s="22">
        <f>IF($A311="","",IFERROR(N310+$L311-$M311,0))</f>
        <v/>
      </c>
      <c r="O311" s="20" t="n"/>
      <c r="P311" s="20" t="n"/>
      <c r="Q311" s="21" t="n"/>
    </row>
    <row r="312">
      <c r="A312" s="19" t="n"/>
      <c r="B312" s="16" t="n"/>
      <c r="C312" s="20" t="n"/>
      <c r="D312" s="20" t="n"/>
      <c r="E312" s="21" t="n"/>
      <c r="F312" s="21" t="n"/>
      <c r="G312" s="17" t="n"/>
      <c r="H312" s="17" t="n"/>
      <c r="I312" s="22">
        <f>IF($A312="","",IFERROR(IF(AND($C312="Dépense",$H312="Taxable"),ROUND($G312*'Paramètres'!$B$11,2),0),0))</f>
        <v/>
      </c>
      <c r="J312" s="22">
        <f>IF($A312="","",IFERROR(IF(AND($C312="Dépense",$H312="Taxable"),ROUND($G312*'Paramètres'!$B$12,2),0),0))</f>
        <v/>
      </c>
      <c r="K312" s="22">
        <f>IF($A312="","",IFERROR(IF($C312="Dépense",ROUND($G312+$I312+$J312,2),$G312),0))</f>
        <v/>
      </c>
      <c r="L312" s="22">
        <f>IF($A312="","",IFERROR(IF(OR($C312="Approvisionnement",$C312="Remboursement",$C312="Correction positive"),$K312,0),0))</f>
        <v/>
      </c>
      <c r="M312" s="22">
        <f>IF($A312="","",IFERROR(IF(OR($C312="Dépense",$C312="Correction négative"),$K312,0),0))</f>
        <v/>
      </c>
      <c r="N312" s="22">
        <f>IF($A312="","",IFERROR(N311+$L312-$M312,0))</f>
        <v/>
      </c>
      <c r="O312" s="20" t="n"/>
      <c r="P312" s="20" t="n"/>
      <c r="Q312" s="21" t="n"/>
    </row>
    <row r="313">
      <c r="A313" s="19" t="n"/>
      <c r="B313" s="16" t="n"/>
      <c r="C313" s="20" t="n"/>
      <c r="D313" s="20" t="n"/>
      <c r="E313" s="21" t="n"/>
      <c r="F313" s="21" t="n"/>
      <c r="G313" s="17" t="n"/>
      <c r="H313" s="17" t="n"/>
      <c r="I313" s="22">
        <f>IF($A313="","",IFERROR(IF(AND($C313="Dépense",$H313="Taxable"),ROUND($G313*'Paramètres'!$B$11,2),0),0))</f>
        <v/>
      </c>
      <c r="J313" s="22">
        <f>IF($A313="","",IFERROR(IF(AND($C313="Dépense",$H313="Taxable"),ROUND($G313*'Paramètres'!$B$12,2),0),0))</f>
        <v/>
      </c>
      <c r="K313" s="22">
        <f>IF($A313="","",IFERROR(IF($C313="Dépense",ROUND($G313+$I313+$J313,2),$G313),0))</f>
        <v/>
      </c>
      <c r="L313" s="22">
        <f>IF($A313="","",IFERROR(IF(OR($C313="Approvisionnement",$C313="Remboursement",$C313="Correction positive"),$K313,0),0))</f>
        <v/>
      </c>
      <c r="M313" s="22">
        <f>IF($A313="","",IFERROR(IF(OR($C313="Dépense",$C313="Correction négative"),$K313,0),0))</f>
        <v/>
      </c>
      <c r="N313" s="22">
        <f>IF($A313="","",IFERROR(N312+$L313-$M313,0))</f>
        <v/>
      </c>
      <c r="O313" s="20" t="n"/>
      <c r="P313" s="20" t="n"/>
      <c r="Q313" s="21" t="n"/>
    </row>
    <row r="314">
      <c r="A314" s="19" t="n"/>
      <c r="B314" s="16" t="n"/>
      <c r="C314" s="20" t="n"/>
      <c r="D314" s="20" t="n"/>
      <c r="E314" s="21" t="n"/>
      <c r="F314" s="21" t="n"/>
      <c r="G314" s="17" t="n"/>
      <c r="H314" s="17" t="n"/>
      <c r="I314" s="22">
        <f>IF($A314="","",IFERROR(IF(AND($C314="Dépense",$H314="Taxable"),ROUND($G314*'Paramètres'!$B$11,2),0),0))</f>
        <v/>
      </c>
      <c r="J314" s="22">
        <f>IF($A314="","",IFERROR(IF(AND($C314="Dépense",$H314="Taxable"),ROUND($G314*'Paramètres'!$B$12,2),0),0))</f>
        <v/>
      </c>
      <c r="K314" s="22">
        <f>IF($A314="","",IFERROR(IF($C314="Dépense",ROUND($G314+$I314+$J314,2),$G314),0))</f>
        <v/>
      </c>
      <c r="L314" s="22">
        <f>IF($A314="","",IFERROR(IF(OR($C314="Approvisionnement",$C314="Remboursement",$C314="Correction positive"),$K314,0),0))</f>
        <v/>
      </c>
      <c r="M314" s="22">
        <f>IF($A314="","",IFERROR(IF(OR($C314="Dépense",$C314="Correction négative"),$K314,0),0))</f>
        <v/>
      </c>
      <c r="N314" s="22">
        <f>IF($A314="","",IFERROR(N313+$L314-$M314,0))</f>
        <v/>
      </c>
      <c r="O314" s="20" t="n"/>
      <c r="P314" s="20" t="n"/>
      <c r="Q314" s="21" t="n"/>
    </row>
    <row r="315">
      <c r="A315" s="19" t="n"/>
      <c r="B315" s="16" t="n"/>
      <c r="C315" s="20" t="n"/>
      <c r="D315" s="20" t="n"/>
      <c r="E315" s="21" t="n"/>
      <c r="F315" s="21" t="n"/>
      <c r="G315" s="17" t="n"/>
      <c r="H315" s="17" t="n"/>
      <c r="I315" s="22">
        <f>IF($A315="","",IFERROR(IF(AND($C315="Dépense",$H315="Taxable"),ROUND($G315*'Paramètres'!$B$11,2),0),0))</f>
        <v/>
      </c>
      <c r="J315" s="22">
        <f>IF($A315="","",IFERROR(IF(AND($C315="Dépense",$H315="Taxable"),ROUND($G315*'Paramètres'!$B$12,2),0),0))</f>
        <v/>
      </c>
      <c r="K315" s="22">
        <f>IF($A315="","",IFERROR(IF($C315="Dépense",ROUND($G315+$I315+$J315,2),$G315),0))</f>
        <v/>
      </c>
      <c r="L315" s="22">
        <f>IF($A315="","",IFERROR(IF(OR($C315="Approvisionnement",$C315="Remboursement",$C315="Correction positive"),$K315,0),0))</f>
        <v/>
      </c>
      <c r="M315" s="22">
        <f>IF($A315="","",IFERROR(IF(OR($C315="Dépense",$C315="Correction négative"),$K315,0),0))</f>
        <v/>
      </c>
      <c r="N315" s="22">
        <f>IF($A315="","",IFERROR(N314+$L315-$M315,0))</f>
        <v/>
      </c>
      <c r="O315" s="20" t="n"/>
      <c r="P315" s="20" t="n"/>
      <c r="Q315" s="21" t="n"/>
    </row>
    <row r="316">
      <c r="A316" s="19" t="n"/>
      <c r="B316" s="16" t="n"/>
      <c r="C316" s="20" t="n"/>
      <c r="D316" s="20" t="n"/>
      <c r="E316" s="21" t="n"/>
      <c r="F316" s="21" t="n"/>
      <c r="G316" s="17" t="n"/>
      <c r="H316" s="17" t="n"/>
      <c r="I316" s="22">
        <f>IF($A316="","",IFERROR(IF(AND($C316="Dépense",$H316="Taxable"),ROUND($G316*'Paramètres'!$B$11,2),0),0))</f>
        <v/>
      </c>
      <c r="J316" s="22">
        <f>IF($A316="","",IFERROR(IF(AND($C316="Dépense",$H316="Taxable"),ROUND($G316*'Paramètres'!$B$12,2),0),0))</f>
        <v/>
      </c>
      <c r="K316" s="22">
        <f>IF($A316="","",IFERROR(IF($C316="Dépense",ROUND($G316+$I316+$J316,2),$G316),0))</f>
        <v/>
      </c>
      <c r="L316" s="22">
        <f>IF($A316="","",IFERROR(IF(OR($C316="Approvisionnement",$C316="Remboursement",$C316="Correction positive"),$K316,0),0))</f>
        <v/>
      </c>
      <c r="M316" s="22">
        <f>IF($A316="","",IFERROR(IF(OR($C316="Dépense",$C316="Correction négative"),$K316,0),0))</f>
        <v/>
      </c>
      <c r="N316" s="22">
        <f>IF($A316="","",IFERROR(N315+$L316-$M316,0))</f>
        <v/>
      </c>
      <c r="O316" s="20" t="n"/>
      <c r="P316" s="20" t="n"/>
      <c r="Q316" s="21" t="n"/>
    </row>
    <row r="317">
      <c r="A317" s="19" t="n"/>
      <c r="B317" s="16" t="n"/>
      <c r="C317" s="20" t="n"/>
      <c r="D317" s="20" t="n"/>
      <c r="E317" s="21" t="n"/>
      <c r="F317" s="21" t="n"/>
      <c r="G317" s="17" t="n"/>
      <c r="H317" s="17" t="n"/>
      <c r="I317" s="22">
        <f>IF($A317="","",IFERROR(IF(AND($C317="Dépense",$H317="Taxable"),ROUND($G317*'Paramètres'!$B$11,2),0),0))</f>
        <v/>
      </c>
      <c r="J317" s="22">
        <f>IF($A317="","",IFERROR(IF(AND($C317="Dépense",$H317="Taxable"),ROUND($G317*'Paramètres'!$B$12,2),0),0))</f>
        <v/>
      </c>
      <c r="K317" s="22">
        <f>IF($A317="","",IFERROR(IF($C317="Dépense",ROUND($G317+$I317+$J317,2),$G317),0))</f>
        <v/>
      </c>
      <c r="L317" s="22">
        <f>IF($A317="","",IFERROR(IF(OR($C317="Approvisionnement",$C317="Remboursement",$C317="Correction positive"),$K317,0),0))</f>
        <v/>
      </c>
      <c r="M317" s="22">
        <f>IF($A317="","",IFERROR(IF(OR($C317="Dépense",$C317="Correction négative"),$K317,0),0))</f>
        <v/>
      </c>
      <c r="N317" s="22">
        <f>IF($A317="","",IFERROR(N316+$L317-$M317,0))</f>
        <v/>
      </c>
      <c r="O317" s="20" t="n"/>
      <c r="P317" s="20" t="n"/>
      <c r="Q317" s="21" t="n"/>
    </row>
    <row r="318">
      <c r="A318" s="19" t="n"/>
      <c r="B318" s="16" t="n"/>
      <c r="C318" s="20" t="n"/>
      <c r="D318" s="20" t="n"/>
      <c r="E318" s="21" t="n"/>
      <c r="F318" s="21" t="n"/>
      <c r="G318" s="17" t="n"/>
      <c r="H318" s="17" t="n"/>
      <c r="I318" s="22">
        <f>IF($A318="","",IFERROR(IF(AND($C318="Dépense",$H318="Taxable"),ROUND($G318*'Paramètres'!$B$11,2),0),0))</f>
        <v/>
      </c>
      <c r="J318" s="22">
        <f>IF($A318="","",IFERROR(IF(AND($C318="Dépense",$H318="Taxable"),ROUND($G318*'Paramètres'!$B$12,2),0),0))</f>
        <v/>
      </c>
      <c r="K318" s="22">
        <f>IF($A318="","",IFERROR(IF($C318="Dépense",ROUND($G318+$I318+$J318,2),$G318),0))</f>
        <v/>
      </c>
      <c r="L318" s="22">
        <f>IF($A318="","",IFERROR(IF(OR($C318="Approvisionnement",$C318="Remboursement",$C318="Correction positive"),$K318,0),0))</f>
        <v/>
      </c>
      <c r="M318" s="22">
        <f>IF($A318="","",IFERROR(IF(OR($C318="Dépense",$C318="Correction négative"),$K318,0),0))</f>
        <v/>
      </c>
      <c r="N318" s="22">
        <f>IF($A318="","",IFERROR(N317+$L318-$M318,0))</f>
        <v/>
      </c>
      <c r="O318" s="20" t="n"/>
      <c r="P318" s="20" t="n"/>
      <c r="Q318" s="21" t="n"/>
    </row>
    <row r="319">
      <c r="A319" s="19" t="n"/>
      <c r="B319" s="16" t="n"/>
      <c r="C319" s="20" t="n"/>
      <c r="D319" s="20" t="n"/>
      <c r="E319" s="21" t="n"/>
      <c r="F319" s="21" t="n"/>
      <c r="G319" s="17" t="n"/>
      <c r="H319" s="17" t="n"/>
      <c r="I319" s="22">
        <f>IF($A319="","",IFERROR(IF(AND($C319="Dépense",$H319="Taxable"),ROUND($G319*'Paramètres'!$B$11,2),0),0))</f>
        <v/>
      </c>
      <c r="J319" s="22">
        <f>IF($A319="","",IFERROR(IF(AND($C319="Dépense",$H319="Taxable"),ROUND($G319*'Paramètres'!$B$12,2),0),0))</f>
        <v/>
      </c>
      <c r="K319" s="22">
        <f>IF($A319="","",IFERROR(IF($C319="Dépense",ROUND($G319+$I319+$J319,2),$G319),0))</f>
        <v/>
      </c>
      <c r="L319" s="22">
        <f>IF($A319="","",IFERROR(IF(OR($C319="Approvisionnement",$C319="Remboursement",$C319="Correction positive"),$K319,0),0))</f>
        <v/>
      </c>
      <c r="M319" s="22">
        <f>IF($A319="","",IFERROR(IF(OR($C319="Dépense",$C319="Correction négative"),$K319,0),0))</f>
        <v/>
      </c>
      <c r="N319" s="22">
        <f>IF($A319="","",IFERROR(N318+$L319-$M319,0))</f>
        <v/>
      </c>
      <c r="O319" s="20" t="n"/>
      <c r="P319" s="20" t="n"/>
      <c r="Q319" s="21" t="n"/>
    </row>
    <row r="320">
      <c r="A320" s="19" t="n"/>
      <c r="B320" s="16" t="n"/>
      <c r="C320" s="20" t="n"/>
      <c r="D320" s="20" t="n"/>
      <c r="E320" s="21" t="n"/>
      <c r="F320" s="21" t="n"/>
      <c r="G320" s="17" t="n"/>
      <c r="H320" s="17" t="n"/>
      <c r="I320" s="22">
        <f>IF($A320="","",IFERROR(IF(AND($C320="Dépense",$H320="Taxable"),ROUND($G320*'Paramètres'!$B$11,2),0),0))</f>
        <v/>
      </c>
      <c r="J320" s="22">
        <f>IF($A320="","",IFERROR(IF(AND($C320="Dépense",$H320="Taxable"),ROUND($G320*'Paramètres'!$B$12,2),0),0))</f>
        <v/>
      </c>
      <c r="K320" s="22">
        <f>IF($A320="","",IFERROR(IF($C320="Dépense",ROUND($G320+$I320+$J320,2),$G320),0))</f>
        <v/>
      </c>
      <c r="L320" s="22">
        <f>IF($A320="","",IFERROR(IF(OR($C320="Approvisionnement",$C320="Remboursement",$C320="Correction positive"),$K320,0),0))</f>
        <v/>
      </c>
      <c r="M320" s="22">
        <f>IF($A320="","",IFERROR(IF(OR($C320="Dépense",$C320="Correction négative"),$K320,0),0))</f>
        <v/>
      </c>
      <c r="N320" s="22">
        <f>IF($A320="","",IFERROR(N319+$L320-$M320,0))</f>
        <v/>
      </c>
      <c r="O320" s="20" t="n"/>
      <c r="P320" s="20" t="n"/>
      <c r="Q320" s="21" t="n"/>
    </row>
    <row r="321">
      <c r="A321" s="19" t="n"/>
      <c r="B321" s="16" t="n"/>
      <c r="C321" s="20" t="n"/>
      <c r="D321" s="20" t="n"/>
      <c r="E321" s="21" t="n"/>
      <c r="F321" s="21" t="n"/>
      <c r="G321" s="17" t="n"/>
      <c r="H321" s="17" t="n"/>
      <c r="I321" s="22">
        <f>IF($A321="","",IFERROR(IF(AND($C321="Dépense",$H321="Taxable"),ROUND($G321*'Paramètres'!$B$11,2),0),0))</f>
        <v/>
      </c>
      <c r="J321" s="22">
        <f>IF($A321="","",IFERROR(IF(AND($C321="Dépense",$H321="Taxable"),ROUND($G321*'Paramètres'!$B$12,2),0),0))</f>
        <v/>
      </c>
      <c r="K321" s="22">
        <f>IF($A321="","",IFERROR(IF($C321="Dépense",ROUND($G321+$I321+$J321,2),$G321),0))</f>
        <v/>
      </c>
      <c r="L321" s="22">
        <f>IF($A321="","",IFERROR(IF(OR($C321="Approvisionnement",$C321="Remboursement",$C321="Correction positive"),$K321,0),0))</f>
        <v/>
      </c>
      <c r="M321" s="22">
        <f>IF($A321="","",IFERROR(IF(OR($C321="Dépense",$C321="Correction négative"),$K321,0),0))</f>
        <v/>
      </c>
      <c r="N321" s="22">
        <f>IF($A321="","",IFERROR(N320+$L321-$M321,0))</f>
        <v/>
      </c>
      <c r="O321" s="20" t="n"/>
      <c r="P321" s="20" t="n"/>
      <c r="Q321" s="21" t="n"/>
    </row>
    <row r="322">
      <c r="A322" s="19" t="n"/>
      <c r="B322" s="16" t="n"/>
      <c r="C322" s="20" t="n"/>
      <c r="D322" s="20" t="n"/>
      <c r="E322" s="21" t="n"/>
      <c r="F322" s="21" t="n"/>
      <c r="G322" s="17" t="n"/>
      <c r="H322" s="17" t="n"/>
      <c r="I322" s="22">
        <f>IF($A322="","",IFERROR(IF(AND($C322="Dépense",$H322="Taxable"),ROUND($G322*'Paramètres'!$B$11,2),0),0))</f>
        <v/>
      </c>
      <c r="J322" s="22">
        <f>IF($A322="","",IFERROR(IF(AND($C322="Dépense",$H322="Taxable"),ROUND($G322*'Paramètres'!$B$12,2),0),0))</f>
        <v/>
      </c>
      <c r="K322" s="22">
        <f>IF($A322="","",IFERROR(IF($C322="Dépense",ROUND($G322+$I322+$J322,2),$G322),0))</f>
        <v/>
      </c>
      <c r="L322" s="22">
        <f>IF($A322="","",IFERROR(IF(OR($C322="Approvisionnement",$C322="Remboursement",$C322="Correction positive"),$K322,0),0))</f>
        <v/>
      </c>
      <c r="M322" s="22">
        <f>IF($A322="","",IFERROR(IF(OR($C322="Dépense",$C322="Correction négative"),$K322,0),0))</f>
        <v/>
      </c>
      <c r="N322" s="22">
        <f>IF($A322="","",IFERROR(N321+$L322-$M322,0))</f>
        <v/>
      </c>
      <c r="O322" s="20" t="n"/>
      <c r="P322" s="20" t="n"/>
      <c r="Q322" s="21" t="n"/>
    </row>
    <row r="323">
      <c r="A323" s="19" t="n"/>
      <c r="B323" s="16" t="n"/>
      <c r="C323" s="20" t="n"/>
      <c r="D323" s="20" t="n"/>
      <c r="E323" s="21" t="n"/>
      <c r="F323" s="21" t="n"/>
      <c r="G323" s="17" t="n"/>
      <c r="H323" s="17" t="n"/>
      <c r="I323" s="22">
        <f>IF($A323="","",IFERROR(IF(AND($C323="Dépense",$H323="Taxable"),ROUND($G323*'Paramètres'!$B$11,2),0),0))</f>
        <v/>
      </c>
      <c r="J323" s="22">
        <f>IF($A323="","",IFERROR(IF(AND($C323="Dépense",$H323="Taxable"),ROUND($G323*'Paramètres'!$B$12,2),0),0))</f>
        <v/>
      </c>
      <c r="K323" s="22">
        <f>IF($A323="","",IFERROR(IF($C323="Dépense",ROUND($G323+$I323+$J323,2),$G323),0))</f>
        <v/>
      </c>
      <c r="L323" s="22">
        <f>IF($A323="","",IFERROR(IF(OR($C323="Approvisionnement",$C323="Remboursement",$C323="Correction positive"),$K323,0),0))</f>
        <v/>
      </c>
      <c r="M323" s="22">
        <f>IF($A323="","",IFERROR(IF(OR($C323="Dépense",$C323="Correction négative"),$K323,0),0))</f>
        <v/>
      </c>
      <c r="N323" s="22">
        <f>IF($A323="","",IFERROR(N322+$L323-$M323,0))</f>
        <v/>
      </c>
      <c r="O323" s="20" t="n"/>
      <c r="P323" s="20" t="n"/>
      <c r="Q323" s="21" t="n"/>
    </row>
    <row r="324">
      <c r="A324" s="19" t="n"/>
      <c r="B324" s="16" t="n"/>
      <c r="C324" s="20" t="n"/>
      <c r="D324" s="20" t="n"/>
      <c r="E324" s="21" t="n"/>
      <c r="F324" s="21" t="n"/>
      <c r="G324" s="17" t="n"/>
      <c r="H324" s="17" t="n"/>
      <c r="I324" s="22">
        <f>IF($A324="","",IFERROR(IF(AND($C324="Dépense",$H324="Taxable"),ROUND($G324*'Paramètres'!$B$11,2),0),0))</f>
        <v/>
      </c>
      <c r="J324" s="22">
        <f>IF($A324="","",IFERROR(IF(AND($C324="Dépense",$H324="Taxable"),ROUND($G324*'Paramètres'!$B$12,2),0),0))</f>
        <v/>
      </c>
      <c r="K324" s="22">
        <f>IF($A324="","",IFERROR(IF($C324="Dépense",ROUND($G324+$I324+$J324,2),$G324),0))</f>
        <v/>
      </c>
      <c r="L324" s="22">
        <f>IF($A324="","",IFERROR(IF(OR($C324="Approvisionnement",$C324="Remboursement",$C324="Correction positive"),$K324,0),0))</f>
        <v/>
      </c>
      <c r="M324" s="22">
        <f>IF($A324="","",IFERROR(IF(OR($C324="Dépense",$C324="Correction négative"),$K324,0),0))</f>
        <v/>
      </c>
      <c r="N324" s="22">
        <f>IF($A324="","",IFERROR(N323+$L324-$M324,0))</f>
        <v/>
      </c>
      <c r="O324" s="20" t="n"/>
      <c r="P324" s="20" t="n"/>
      <c r="Q324" s="21" t="n"/>
    </row>
    <row r="325">
      <c r="A325" s="19" t="n"/>
      <c r="B325" s="16" t="n"/>
      <c r="C325" s="20" t="n"/>
      <c r="D325" s="20" t="n"/>
      <c r="E325" s="21" t="n"/>
      <c r="F325" s="21" t="n"/>
      <c r="G325" s="17" t="n"/>
      <c r="H325" s="17" t="n"/>
      <c r="I325" s="22">
        <f>IF($A325="","",IFERROR(IF(AND($C325="Dépense",$H325="Taxable"),ROUND($G325*'Paramètres'!$B$11,2),0),0))</f>
        <v/>
      </c>
      <c r="J325" s="22">
        <f>IF($A325="","",IFERROR(IF(AND($C325="Dépense",$H325="Taxable"),ROUND($G325*'Paramètres'!$B$12,2),0),0))</f>
        <v/>
      </c>
      <c r="K325" s="22">
        <f>IF($A325="","",IFERROR(IF($C325="Dépense",ROUND($G325+$I325+$J325,2),$G325),0))</f>
        <v/>
      </c>
      <c r="L325" s="22">
        <f>IF($A325="","",IFERROR(IF(OR($C325="Approvisionnement",$C325="Remboursement",$C325="Correction positive"),$K325,0),0))</f>
        <v/>
      </c>
      <c r="M325" s="22">
        <f>IF($A325="","",IFERROR(IF(OR($C325="Dépense",$C325="Correction négative"),$K325,0),0))</f>
        <v/>
      </c>
      <c r="N325" s="22">
        <f>IF($A325="","",IFERROR(N324+$L325-$M325,0))</f>
        <v/>
      </c>
      <c r="O325" s="20" t="n"/>
      <c r="P325" s="20" t="n"/>
      <c r="Q325" s="21" t="n"/>
    </row>
    <row r="326">
      <c r="A326" s="19" t="n"/>
      <c r="B326" s="16" t="n"/>
      <c r="C326" s="20" t="n"/>
      <c r="D326" s="20" t="n"/>
      <c r="E326" s="21" t="n"/>
      <c r="F326" s="21" t="n"/>
      <c r="G326" s="17" t="n"/>
      <c r="H326" s="17" t="n"/>
      <c r="I326" s="22">
        <f>IF($A326="","",IFERROR(IF(AND($C326="Dépense",$H326="Taxable"),ROUND($G326*'Paramètres'!$B$11,2),0),0))</f>
        <v/>
      </c>
      <c r="J326" s="22">
        <f>IF($A326="","",IFERROR(IF(AND($C326="Dépense",$H326="Taxable"),ROUND($G326*'Paramètres'!$B$12,2),0),0))</f>
        <v/>
      </c>
      <c r="K326" s="22">
        <f>IF($A326="","",IFERROR(IF($C326="Dépense",ROUND($G326+$I326+$J326,2),$G326),0))</f>
        <v/>
      </c>
      <c r="L326" s="22">
        <f>IF($A326="","",IFERROR(IF(OR($C326="Approvisionnement",$C326="Remboursement",$C326="Correction positive"),$K326,0),0))</f>
        <v/>
      </c>
      <c r="M326" s="22">
        <f>IF($A326="","",IFERROR(IF(OR($C326="Dépense",$C326="Correction négative"),$K326,0),0))</f>
        <v/>
      </c>
      <c r="N326" s="22">
        <f>IF($A326="","",IFERROR(N325+$L326-$M326,0))</f>
        <v/>
      </c>
      <c r="O326" s="20" t="n"/>
      <c r="P326" s="20" t="n"/>
      <c r="Q326" s="21" t="n"/>
    </row>
    <row r="327">
      <c r="A327" s="19" t="n"/>
      <c r="B327" s="16" t="n"/>
      <c r="C327" s="20" t="n"/>
      <c r="D327" s="20" t="n"/>
      <c r="E327" s="21" t="n"/>
      <c r="F327" s="21" t="n"/>
      <c r="G327" s="17" t="n"/>
      <c r="H327" s="17" t="n"/>
      <c r="I327" s="22">
        <f>IF($A327="","",IFERROR(IF(AND($C327="Dépense",$H327="Taxable"),ROUND($G327*'Paramètres'!$B$11,2),0),0))</f>
        <v/>
      </c>
      <c r="J327" s="22">
        <f>IF($A327="","",IFERROR(IF(AND($C327="Dépense",$H327="Taxable"),ROUND($G327*'Paramètres'!$B$12,2),0),0))</f>
        <v/>
      </c>
      <c r="K327" s="22">
        <f>IF($A327="","",IFERROR(IF($C327="Dépense",ROUND($G327+$I327+$J327,2),$G327),0))</f>
        <v/>
      </c>
      <c r="L327" s="22">
        <f>IF($A327="","",IFERROR(IF(OR($C327="Approvisionnement",$C327="Remboursement",$C327="Correction positive"),$K327,0),0))</f>
        <v/>
      </c>
      <c r="M327" s="22">
        <f>IF($A327="","",IFERROR(IF(OR($C327="Dépense",$C327="Correction négative"),$K327,0),0))</f>
        <v/>
      </c>
      <c r="N327" s="22">
        <f>IF($A327="","",IFERROR(N326+$L327-$M327,0))</f>
        <v/>
      </c>
      <c r="O327" s="20" t="n"/>
      <c r="P327" s="20" t="n"/>
      <c r="Q327" s="21" t="n"/>
    </row>
    <row r="328">
      <c r="A328" s="19" t="n"/>
      <c r="B328" s="16" t="n"/>
      <c r="C328" s="20" t="n"/>
      <c r="D328" s="20" t="n"/>
      <c r="E328" s="21" t="n"/>
      <c r="F328" s="21" t="n"/>
      <c r="G328" s="17" t="n"/>
      <c r="H328" s="17" t="n"/>
      <c r="I328" s="22">
        <f>IF($A328="","",IFERROR(IF(AND($C328="Dépense",$H328="Taxable"),ROUND($G328*'Paramètres'!$B$11,2),0),0))</f>
        <v/>
      </c>
      <c r="J328" s="22">
        <f>IF($A328="","",IFERROR(IF(AND($C328="Dépense",$H328="Taxable"),ROUND($G328*'Paramètres'!$B$12,2),0),0))</f>
        <v/>
      </c>
      <c r="K328" s="22">
        <f>IF($A328="","",IFERROR(IF($C328="Dépense",ROUND($G328+$I328+$J328,2),$G328),0))</f>
        <v/>
      </c>
      <c r="L328" s="22">
        <f>IF($A328="","",IFERROR(IF(OR($C328="Approvisionnement",$C328="Remboursement",$C328="Correction positive"),$K328,0),0))</f>
        <v/>
      </c>
      <c r="M328" s="22">
        <f>IF($A328="","",IFERROR(IF(OR($C328="Dépense",$C328="Correction négative"),$K328,0),0))</f>
        <v/>
      </c>
      <c r="N328" s="22">
        <f>IF($A328="","",IFERROR(N327+$L328-$M328,0))</f>
        <v/>
      </c>
      <c r="O328" s="20" t="n"/>
      <c r="P328" s="20" t="n"/>
      <c r="Q328" s="21" t="n"/>
    </row>
    <row r="329">
      <c r="A329" s="19" t="n"/>
      <c r="B329" s="16" t="n"/>
      <c r="C329" s="20" t="n"/>
      <c r="D329" s="20" t="n"/>
      <c r="E329" s="21" t="n"/>
      <c r="F329" s="21" t="n"/>
      <c r="G329" s="17" t="n"/>
      <c r="H329" s="17" t="n"/>
      <c r="I329" s="22">
        <f>IF($A329="","",IFERROR(IF(AND($C329="Dépense",$H329="Taxable"),ROUND($G329*'Paramètres'!$B$11,2),0),0))</f>
        <v/>
      </c>
      <c r="J329" s="22">
        <f>IF($A329="","",IFERROR(IF(AND($C329="Dépense",$H329="Taxable"),ROUND($G329*'Paramètres'!$B$12,2),0),0))</f>
        <v/>
      </c>
      <c r="K329" s="22">
        <f>IF($A329="","",IFERROR(IF($C329="Dépense",ROUND($G329+$I329+$J329,2),$G329),0))</f>
        <v/>
      </c>
      <c r="L329" s="22">
        <f>IF($A329="","",IFERROR(IF(OR($C329="Approvisionnement",$C329="Remboursement",$C329="Correction positive"),$K329,0),0))</f>
        <v/>
      </c>
      <c r="M329" s="22">
        <f>IF($A329="","",IFERROR(IF(OR($C329="Dépense",$C329="Correction négative"),$K329,0),0))</f>
        <v/>
      </c>
      <c r="N329" s="22">
        <f>IF($A329="","",IFERROR(N328+$L329-$M329,0))</f>
        <v/>
      </c>
      <c r="O329" s="20" t="n"/>
      <c r="P329" s="20" t="n"/>
      <c r="Q329" s="21" t="n"/>
    </row>
    <row r="330">
      <c r="A330" s="19" t="n"/>
      <c r="B330" s="16" t="n"/>
      <c r="C330" s="20" t="n"/>
      <c r="D330" s="20" t="n"/>
      <c r="E330" s="21" t="n"/>
      <c r="F330" s="21" t="n"/>
      <c r="G330" s="17" t="n"/>
      <c r="H330" s="17" t="n"/>
      <c r="I330" s="22">
        <f>IF($A330="","",IFERROR(IF(AND($C330="Dépense",$H330="Taxable"),ROUND($G330*'Paramètres'!$B$11,2),0),0))</f>
        <v/>
      </c>
      <c r="J330" s="22">
        <f>IF($A330="","",IFERROR(IF(AND($C330="Dépense",$H330="Taxable"),ROUND($G330*'Paramètres'!$B$12,2),0),0))</f>
        <v/>
      </c>
      <c r="K330" s="22">
        <f>IF($A330="","",IFERROR(IF($C330="Dépense",ROUND($G330+$I330+$J330,2),$G330),0))</f>
        <v/>
      </c>
      <c r="L330" s="22">
        <f>IF($A330="","",IFERROR(IF(OR($C330="Approvisionnement",$C330="Remboursement",$C330="Correction positive"),$K330,0),0))</f>
        <v/>
      </c>
      <c r="M330" s="22">
        <f>IF($A330="","",IFERROR(IF(OR($C330="Dépense",$C330="Correction négative"),$K330,0),0))</f>
        <v/>
      </c>
      <c r="N330" s="22">
        <f>IF($A330="","",IFERROR(N329+$L330-$M330,0))</f>
        <v/>
      </c>
      <c r="O330" s="20" t="n"/>
      <c r="P330" s="20" t="n"/>
      <c r="Q330" s="21" t="n"/>
    </row>
    <row r="331">
      <c r="A331" s="19" t="n"/>
      <c r="B331" s="16" t="n"/>
      <c r="C331" s="20" t="n"/>
      <c r="D331" s="20" t="n"/>
      <c r="E331" s="21" t="n"/>
      <c r="F331" s="21" t="n"/>
      <c r="G331" s="17" t="n"/>
      <c r="H331" s="17" t="n"/>
      <c r="I331" s="22">
        <f>IF($A331="","",IFERROR(IF(AND($C331="Dépense",$H331="Taxable"),ROUND($G331*'Paramètres'!$B$11,2),0),0))</f>
        <v/>
      </c>
      <c r="J331" s="22">
        <f>IF($A331="","",IFERROR(IF(AND($C331="Dépense",$H331="Taxable"),ROUND($G331*'Paramètres'!$B$12,2),0),0))</f>
        <v/>
      </c>
      <c r="K331" s="22">
        <f>IF($A331="","",IFERROR(IF($C331="Dépense",ROUND($G331+$I331+$J331,2),$G331),0))</f>
        <v/>
      </c>
      <c r="L331" s="22">
        <f>IF($A331="","",IFERROR(IF(OR($C331="Approvisionnement",$C331="Remboursement",$C331="Correction positive"),$K331,0),0))</f>
        <v/>
      </c>
      <c r="M331" s="22">
        <f>IF($A331="","",IFERROR(IF(OR($C331="Dépense",$C331="Correction négative"),$K331,0),0))</f>
        <v/>
      </c>
      <c r="N331" s="22">
        <f>IF($A331="","",IFERROR(N330+$L331-$M331,0))</f>
        <v/>
      </c>
      <c r="O331" s="20" t="n"/>
      <c r="P331" s="20" t="n"/>
      <c r="Q331" s="21" t="n"/>
    </row>
    <row r="332">
      <c r="A332" s="19" t="n"/>
      <c r="B332" s="16" t="n"/>
      <c r="C332" s="20" t="n"/>
      <c r="D332" s="20" t="n"/>
      <c r="E332" s="21" t="n"/>
      <c r="F332" s="21" t="n"/>
      <c r="G332" s="17" t="n"/>
      <c r="H332" s="17" t="n"/>
      <c r="I332" s="22">
        <f>IF($A332="","",IFERROR(IF(AND($C332="Dépense",$H332="Taxable"),ROUND($G332*'Paramètres'!$B$11,2),0),0))</f>
        <v/>
      </c>
      <c r="J332" s="22">
        <f>IF($A332="","",IFERROR(IF(AND($C332="Dépense",$H332="Taxable"),ROUND($G332*'Paramètres'!$B$12,2),0),0))</f>
        <v/>
      </c>
      <c r="K332" s="22">
        <f>IF($A332="","",IFERROR(IF($C332="Dépense",ROUND($G332+$I332+$J332,2),$G332),0))</f>
        <v/>
      </c>
      <c r="L332" s="22">
        <f>IF($A332="","",IFERROR(IF(OR($C332="Approvisionnement",$C332="Remboursement",$C332="Correction positive"),$K332,0),0))</f>
        <v/>
      </c>
      <c r="M332" s="22">
        <f>IF($A332="","",IFERROR(IF(OR($C332="Dépense",$C332="Correction négative"),$K332,0),0))</f>
        <v/>
      </c>
      <c r="N332" s="22">
        <f>IF($A332="","",IFERROR(N331+$L332-$M332,0))</f>
        <v/>
      </c>
      <c r="O332" s="20" t="n"/>
      <c r="P332" s="20" t="n"/>
      <c r="Q332" s="21" t="n"/>
    </row>
    <row r="333">
      <c r="A333" s="19" t="n"/>
      <c r="B333" s="16" t="n"/>
      <c r="C333" s="20" t="n"/>
      <c r="D333" s="20" t="n"/>
      <c r="E333" s="21" t="n"/>
      <c r="F333" s="21" t="n"/>
      <c r="G333" s="17" t="n"/>
      <c r="H333" s="17" t="n"/>
      <c r="I333" s="22">
        <f>IF($A333="","",IFERROR(IF(AND($C333="Dépense",$H333="Taxable"),ROUND($G333*'Paramètres'!$B$11,2),0),0))</f>
        <v/>
      </c>
      <c r="J333" s="22">
        <f>IF($A333="","",IFERROR(IF(AND($C333="Dépense",$H333="Taxable"),ROUND($G333*'Paramètres'!$B$12,2),0),0))</f>
        <v/>
      </c>
      <c r="K333" s="22">
        <f>IF($A333="","",IFERROR(IF($C333="Dépense",ROUND($G333+$I333+$J333,2),$G333),0))</f>
        <v/>
      </c>
      <c r="L333" s="22">
        <f>IF($A333="","",IFERROR(IF(OR($C333="Approvisionnement",$C333="Remboursement",$C333="Correction positive"),$K333,0),0))</f>
        <v/>
      </c>
      <c r="M333" s="22">
        <f>IF($A333="","",IFERROR(IF(OR($C333="Dépense",$C333="Correction négative"),$K333,0),0))</f>
        <v/>
      </c>
      <c r="N333" s="22">
        <f>IF($A333="","",IFERROR(N332+$L333-$M333,0))</f>
        <v/>
      </c>
      <c r="O333" s="20" t="n"/>
      <c r="P333" s="20" t="n"/>
      <c r="Q333" s="21" t="n"/>
    </row>
    <row r="334">
      <c r="A334" s="19" t="n"/>
      <c r="B334" s="16" t="n"/>
      <c r="C334" s="20" t="n"/>
      <c r="D334" s="20" t="n"/>
      <c r="E334" s="21" t="n"/>
      <c r="F334" s="21" t="n"/>
      <c r="G334" s="17" t="n"/>
      <c r="H334" s="17" t="n"/>
      <c r="I334" s="22">
        <f>IF($A334="","",IFERROR(IF(AND($C334="Dépense",$H334="Taxable"),ROUND($G334*'Paramètres'!$B$11,2),0),0))</f>
        <v/>
      </c>
      <c r="J334" s="22">
        <f>IF($A334="","",IFERROR(IF(AND($C334="Dépense",$H334="Taxable"),ROUND($G334*'Paramètres'!$B$12,2),0),0))</f>
        <v/>
      </c>
      <c r="K334" s="22">
        <f>IF($A334="","",IFERROR(IF($C334="Dépense",ROUND($G334+$I334+$J334,2),$G334),0))</f>
        <v/>
      </c>
      <c r="L334" s="22">
        <f>IF($A334="","",IFERROR(IF(OR($C334="Approvisionnement",$C334="Remboursement",$C334="Correction positive"),$K334,0),0))</f>
        <v/>
      </c>
      <c r="M334" s="22">
        <f>IF($A334="","",IFERROR(IF(OR($C334="Dépense",$C334="Correction négative"),$K334,0),0))</f>
        <v/>
      </c>
      <c r="N334" s="22">
        <f>IF($A334="","",IFERROR(N333+$L334-$M334,0))</f>
        <v/>
      </c>
      <c r="O334" s="20" t="n"/>
      <c r="P334" s="20" t="n"/>
      <c r="Q334" s="21" t="n"/>
    </row>
    <row r="335">
      <c r="A335" s="19" t="n"/>
      <c r="B335" s="16" t="n"/>
      <c r="C335" s="20" t="n"/>
      <c r="D335" s="20" t="n"/>
      <c r="E335" s="21" t="n"/>
      <c r="F335" s="21" t="n"/>
      <c r="G335" s="17" t="n"/>
      <c r="H335" s="17" t="n"/>
      <c r="I335" s="22">
        <f>IF($A335="","",IFERROR(IF(AND($C335="Dépense",$H335="Taxable"),ROUND($G335*'Paramètres'!$B$11,2),0),0))</f>
        <v/>
      </c>
      <c r="J335" s="22">
        <f>IF($A335="","",IFERROR(IF(AND($C335="Dépense",$H335="Taxable"),ROUND($G335*'Paramètres'!$B$12,2),0),0))</f>
        <v/>
      </c>
      <c r="K335" s="22">
        <f>IF($A335="","",IFERROR(IF($C335="Dépense",ROUND($G335+$I335+$J335,2),$G335),0))</f>
        <v/>
      </c>
      <c r="L335" s="22">
        <f>IF($A335="","",IFERROR(IF(OR($C335="Approvisionnement",$C335="Remboursement",$C335="Correction positive"),$K335,0),0))</f>
        <v/>
      </c>
      <c r="M335" s="22">
        <f>IF($A335="","",IFERROR(IF(OR($C335="Dépense",$C335="Correction négative"),$K335,0),0))</f>
        <v/>
      </c>
      <c r="N335" s="22">
        <f>IF($A335="","",IFERROR(N334+$L335-$M335,0))</f>
        <v/>
      </c>
      <c r="O335" s="20" t="n"/>
      <c r="P335" s="20" t="n"/>
      <c r="Q335" s="21" t="n"/>
    </row>
    <row r="336">
      <c r="A336" s="19" t="n"/>
      <c r="B336" s="16" t="n"/>
      <c r="C336" s="20" t="n"/>
      <c r="D336" s="20" t="n"/>
      <c r="E336" s="21" t="n"/>
      <c r="F336" s="21" t="n"/>
      <c r="G336" s="17" t="n"/>
      <c r="H336" s="17" t="n"/>
      <c r="I336" s="22">
        <f>IF($A336="","",IFERROR(IF(AND($C336="Dépense",$H336="Taxable"),ROUND($G336*'Paramètres'!$B$11,2),0),0))</f>
        <v/>
      </c>
      <c r="J336" s="22">
        <f>IF($A336="","",IFERROR(IF(AND($C336="Dépense",$H336="Taxable"),ROUND($G336*'Paramètres'!$B$12,2),0),0))</f>
        <v/>
      </c>
      <c r="K336" s="22">
        <f>IF($A336="","",IFERROR(IF($C336="Dépense",ROUND($G336+$I336+$J336,2),$G336),0))</f>
        <v/>
      </c>
      <c r="L336" s="22">
        <f>IF($A336="","",IFERROR(IF(OR($C336="Approvisionnement",$C336="Remboursement",$C336="Correction positive"),$K336,0),0))</f>
        <v/>
      </c>
      <c r="M336" s="22">
        <f>IF($A336="","",IFERROR(IF(OR($C336="Dépense",$C336="Correction négative"),$K336,0),0))</f>
        <v/>
      </c>
      <c r="N336" s="22">
        <f>IF($A336="","",IFERROR(N335+$L336-$M336,0))</f>
        <v/>
      </c>
      <c r="O336" s="20" t="n"/>
      <c r="P336" s="20" t="n"/>
      <c r="Q336" s="21" t="n"/>
    </row>
    <row r="337">
      <c r="A337" s="19" t="n"/>
      <c r="B337" s="16" t="n"/>
      <c r="C337" s="20" t="n"/>
      <c r="D337" s="20" t="n"/>
      <c r="E337" s="21" t="n"/>
      <c r="F337" s="21" t="n"/>
      <c r="G337" s="17" t="n"/>
      <c r="H337" s="17" t="n"/>
      <c r="I337" s="22">
        <f>IF($A337="","",IFERROR(IF(AND($C337="Dépense",$H337="Taxable"),ROUND($G337*'Paramètres'!$B$11,2),0),0))</f>
        <v/>
      </c>
      <c r="J337" s="22">
        <f>IF($A337="","",IFERROR(IF(AND($C337="Dépense",$H337="Taxable"),ROUND($G337*'Paramètres'!$B$12,2),0),0))</f>
        <v/>
      </c>
      <c r="K337" s="22">
        <f>IF($A337="","",IFERROR(IF($C337="Dépense",ROUND($G337+$I337+$J337,2),$G337),0))</f>
        <v/>
      </c>
      <c r="L337" s="22">
        <f>IF($A337="","",IFERROR(IF(OR($C337="Approvisionnement",$C337="Remboursement",$C337="Correction positive"),$K337,0),0))</f>
        <v/>
      </c>
      <c r="M337" s="22">
        <f>IF($A337="","",IFERROR(IF(OR($C337="Dépense",$C337="Correction négative"),$K337,0),0))</f>
        <v/>
      </c>
      <c r="N337" s="22">
        <f>IF($A337="","",IFERROR(N336+$L337-$M337,0))</f>
        <v/>
      </c>
      <c r="O337" s="20" t="n"/>
      <c r="P337" s="20" t="n"/>
      <c r="Q337" s="21" t="n"/>
    </row>
    <row r="338">
      <c r="A338" s="19" t="n"/>
      <c r="B338" s="16" t="n"/>
      <c r="C338" s="20" t="n"/>
      <c r="D338" s="20" t="n"/>
      <c r="E338" s="21" t="n"/>
      <c r="F338" s="21" t="n"/>
      <c r="G338" s="17" t="n"/>
      <c r="H338" s="17" t="n"/>
      <c r="I338" s="22">
        <f>IF($A338="","",IFERROR(IF(AND($C338="Dépense",$H338="Taxable"),ROUND($G338*'Paramètres'!$B$11,2),0),0))</f>
        <v/>
      </c>
      <c r="J338" s="22">
        <f>IF($A338="","",IFERROR(IF(AND($C338="Dépense",$H338="Taxable"),ROUND($G338*'Paramètres'!$B$12,2),0),0))</f>
        <v/>
      </c>
      <c r="K338" s="22">
        <f>IF($A338="","",IFERROR(IF($C338="Dépense",ROUND($G338+$I338+$J338,2),$G338),0))</f>
        <v/>
      </c>
      <c r="L338" s="22">
        <f>IF($A338="","",IFERROR(IF(OR($C338="Approvisionnement",$C338="Remboursement",$C338="Correction positive"),$K338,0),0))</f>
        <v/>
      </c>
      <c r="M338" s="22">
        <f>IF($A338="","",IFERROR(IF(OR($C338="Dépense",$C338="Correction négative"),$K338,0),0))</f>
        <v/>
      </c>
      <c r="N338" s="22">
        <f>IF($A338="","",IFERROR(N337+$L338-$M338,0))</f>
        <v/>
      </c>
      <c r="O338" s="20" t="n"/>
      <c r="P338" s="20" t="n"/>
      <c r="Q338" s="21" t="n"/>
    </row>
    <row r="339">
      <c r="A339" s="19" t="n"/>
      <c r="B339" s="16" t="n"/>
      <c r="C339" s="20" t="n"/>
      <c r="D339" s="20" t="n"/>
      <c r="E339" s="21" t="n"/>
      <c r="F339" s="21" t="n"/>
      <c r="G339" s="17" t="n"/>
      <c r="H339" s="17" t="n"/>
      <c r="I339" s="22">
        <f>IF($A339="","",IFERROR(IF(AND($C339="Dépense",$H339="Taxable"),ROUND($G339*'Paramètres'!$B$11,2),0),0))</f>
        <v/>
      </c>
      <c r="J339" s="22">
        <f>IF($A339="","",IFERROR(IF(AND($C339="Dépense",$H339="Taxable"),ROUND($G339*'Paramètres'!$B$12,2),0),0))</f>
        <v/>
      </c>
      <c r="K339" s="22">
        <f>IF($A339="","",IFERROR(IF($C339="Dépense",ROUND($G339+$I339+$J339,2),$G339),0))</f>
        <v/>
      </c>
      <c r="L339" s="22">
        <f>IF($A339="","",IFERROR(IF(OR($C339="Approvisionnement",$C339="Remboursement",$C339="Correction positive"),$K339,0),0))</f>
        <v/>
      </c>
      <c r="M339" s="22">
        <f>IF($A339="","",IFERROR(IF(OR($C339="Dépense",$C339="Correction négative"),$K339,0),0))</f>
        <v/>
      </c>
      <c r="N339" s="22">
        <f>IF($A339="","",IFERROR(N338+$L339-$M339,0))</f>
        <v/>
      </c>
      <c r="O339" s="20" t="n"/>
      <c r="P339" s="20" t="n"/>
      <c r="Q339" s="21" t="n"/>
    </row>
    <row r="340">
      <c r="A340" s="19" t="n"/>
      <c r="B340" s="16" t="n"/>
      <c r="C340" s="20" t="n"/>
      <c r="D340" s="20" t="n"/>
      <c r="E340" s="21" t="n"/>
      <c r="F340" s="21" t="n"/>
      <c r="G340" s="17" t="n"/>
      <c r="H340" s="17" t="n"/>
      <c r="I340" s="22">
        <f>IF($A340="","",IFERROR(IF(AND($C340="Dépense",$H340="Taxable"),ROUND($G340*'Paramètres'!$B$11,2),0),0))</f>
        <v/>
      </c>
      <c r="J340" s="22">
        <f>IF($A340="","",IFERROR(IF(AND($C340="Dépense",$H340="Taxable"),ROUND($G340*'Paramètres'!$B$12,2),0),0))</f>
        <v/>
      </c>
      <c r="K340" s="22">
        <f>IF($A340="","",IFERROR(IF($C340="Dépense",ROUND($G340+$I340+$J340,2),$G340),0))</f>
        <v/>
      </c>
      <c r="L340" s="22">
        <f>IF($A340="","",IFERROR(IF(OR($C340="Approvisionnement",$C340="Remboursement",$C340="Correction positive"),$K340,0),0))</f>
        <v/>
      </c>
      <c r="M340" s="22">
        <f>IF($A340="","",IFERROR(IF(OR($C340="Dépense",$C340="Correction négative"),$K340,0),0))</f>
        <v/>
      </c>
      <c r="N340" s="22">
        <f>IF($A340="","",IFERROR(N339+$L340-$M340,0))</f>
        <v/>
      </c>
      <c r="O340" s="20" t="n"/>
      <c r="P340" s="20" t="n"/>
      <c r="Q340" s="21" t="n"/>
    </row>
    <row r="341">
      <c r="A341" s="19" t="n"/>
      <c r="B341" s="16" t="n"/>
      <c r="C341" s="20" t="n"/>
      <c r="D341" s="20" t="n"/>
      <c r="E341" s="21" t="n"/>
      <c r="F341" s="21" t="n"/>
      <c r="G341" s="17" t="n"/>
      <c r="H341" s="17" t="n"/>
      <c r="I341" s="22">
        <f>IF($A341="","",IFERROR(IF(AND($C341="Dépense",$H341="Taxable"),ROUND($G341*'Paramètres'!$B$11,2),0),0))</f>
        <v/>
      </c>
      <c r="J341" s="22">
        <f>IF($A341="","",IFERROR(IF(AND($C341="Dépense",$H341="Taxable"),ROUND($G341*'Paramètres'!$B$12,2),0),0))</f>
        <v/>
      </c>
      <c r="K341" s="22">
        <f>IF($A341="","",IFERROR(IF($C341="Dépense",ROUND($G341+$I341+$J341,2),$G341),0))</f>
        <v/>
      </c>
      <c r="L341" s="22">
        <f>IF($A341="","",IFERROR(IF(OR($C341="Approvisionnement",$C341="Remboursement",$C341="Correction positive"),$K341,0),0))</f>
        <v/>
      </c>
      <c r="M341" s="22">
        <f>IF($A341="","",IFERROR(IF(OR($C341="Dépense",$C341="Correction négative"),$K341,0),0))</f>
        <v/>
      </c>
      <c r="N341" s="22">
        <f>IF($A341="","",IFERROR(N340+$L341-$M341,0))</f>
        <v/>
      </c>
      <c r="O341" s="20" t="n"/>
      <c r="P341" s="20" t="n"/>
      <c r="Q341" s="21" t="n"/>
    </row>
    <row r="342">
      <c r="A342" s="19" t="n"/>
      <c r="B342" s="16" t="n"/>
      <c r="C342" s="20" t="n"/>
      <c r="D342" s="20" t="n"/>
      <c r="E342" s="21" t="n"/>
      <c r="F342" s="21" t="n"/>
      <c r="G342" s="17" t="n"/>
      <c r="H342" s="17" t="n"/>
      <c r="I342" s="22">
        <f>IF($A342="","",IFERROR(IF(AND($C342="Dépense",$H342="Taxable"),ROUND($G342*'Paramètres'!$B$11,2),0),0))</f>
        <v/>
      </c>
      <c r="J342" s="22">
        <f>IF($A342="","",IFERROR(IF(AND($C342="Dépense",$H342="Taxable"),ROUND($G342*'Paramètres'!$B$12,2),0),0))</f>
        <v/>
      </c>
      <c r="K342" s="22">
        <f>IF($A342="","",IFERROR(IF($C342="Dépense",ROUND($G342+$I342+$J342,2),$G342),0))</f>
        <v/>
      </c>
      <c r="L342" s="22">
        <f>IF($A342="","",IFERROR(IF(OR($C342="Approvisionnement",$C342="Remboursement",$C342="Correction positive"),$K342,0),0))</f>
        <v/>
      </c>
      <c r="M342" s="22">
        <f>IF($A342="","",IFERROR(IF(OR($C342="Dépense",$C342="Correction négative"),$K342,0),0))</f>
        <v/>
      </c>
      <c r="N342" s="22">
        <f>IF($A342="","",IFERROR(N341+$L342-$M342,0))</f>
        <v/>
      </c>
      <c r="O342" s="20" t="n"/>
      <c r="P342" s="20" t="n"/>
      <c r="Q342" s="21" t="n"/>
    </row>
    <row r="343">
      <c r="A343" s="19" t="n"/>
      <c r="B343" s="16" t="n"/>
      <c r="C343" s="20" t="n"/>
      <c r="D343" s="20" t="n"/>
      <c r="E343" s="21" t="n"/>
      <c r="F343" s="21" t="n"/>
      <c r="G343" s="17" t="n"/>
      <c r="H343" s="17" t="n"/>
      <c r="I343" s="22">
        <f>IF($A343="","",IFERROR(IF(AND($C343="Dépense",$H343="Taxable"),ROUND($G343*'Paramètres'!$B$11,2),0),0))</f>
        <v/>
      </c>
      <c r="J343" s="22">
        <f>IF($A343="","",IFERROR(IF(AND($C343="Dépense",$H343="Taxable"),ROUND($G343*'Paramètres'!$B$12,2),0),0))</f>
        <v/>
      </c>
      <c r="K343" s="22">
        <f>IF($A343="","",IFERROR(IF($C343="Dépense",ROUND($G343+$I343+$J343,2),$G343),0))</f>
        <v/>
      </c>
      <c r="L343" s="22">
        <f>IF($A343="","",IFERROR(IF(OR($C343="Approvisionnement",$C343="Remboursement",$C343="Correction positive"),$K343,0),0))</f>
        <v/>
      </c>
      <c r="M343" s="22">
        <f>IF($A343="","",IFERROR(IF(OR($C343="Dépense",$C343="Correction négative"),$K343,0),0))</f>
        <v/>
      </c>
      <c r="N343" s="22">
        <f>IF($A343="","",IFERROR(N342+$L343-$M343,0))</f>
        <v/>
      </c>
      <c r="O343" s="20" t="n"/>
      <c r="P343" s="20" t="n"/>
      <c r="Q343" s="21" t="n"/>
    </row>
    <row r="344">
      <c r="A344" s="19" t="n"/>
      <c r="B344" s="16" t="n"/>
      <c r="C344" s="20" t="n"/>
      <c r="D344" s="20" t="n"/>
      <c r="E344" s="21" t="n"/>
      <c r="F344" s="21" t="n"/>
      <c r="G344" s="17" t="n"/>
      <c r="H344" s="17" t="n"/>
      <c r="I344" s="22">
        <f>IF($A344="","",IFERROR(IF(AND($C344="Dépense",$H344="Taxable"),ROUND($G344*'Paramètres'!$B$11,2),0),0))</f>
        <v/>
      </c>
      <c r="J344" s="22">
        <f>IF($A344="","",IFERROR(IF(AND($C344="Dépense",$H344="Taxable"),ROUND($G344*'Paramètres'!$B$12,2),0),0))</f>
        <v/>
      </c>
      <c r="K344" s="22">
        <f>IF($A344="","",IFERROR(IF($C344="Dépense",ROUND($G344+$I344+$J344,2),$G344),0))</f>
        <v/>
      </c>
      <c r="L344" s="22">
        <f>IF($A344="","",IFERROR(IF(OR($C344="Approvisionnement",$C344="Remboursement",$C344="Correction positive"),$K344,0),0))</f>
        <v/>
      </c>
      <c r="M344" s="22">
        <f>IF($A344="","",IFERROR(IF(OR($C344="Dépense",$C344="Correction négative"),$K344,0),0))</f>
        <v/>
      </c>
      <c r="N344" s="22">
        <f>IF($A344="","",IFERROR(N343+$L344-$M344,0))</f>
        <v/>
      </c>
      <c r="O344" s="20" t="n"/>
      <c r="P344" s="20" t="n"/>
      <c r="Q344" s="21" t="n"/>
    </row>
    <row r="345">
      <c r="A345" s="19" t="n"/>
      <c r="B345" s="16" t="n"/>
      <c r="C345" s="20" t="n"/>
      <c r="D345" s="20" t="n"/>
      <c r="E345" s="21" t="n"/>
      <c r="F345" s="21" t="n"/>
      <c r="G345" s="17" t="n"/>
      <c r="H345" s="17" t="n"/>
      <c r="I345" s="22">
        <f>IF($A345="","",IFERROR(IF(AND($C345="Dépense",$H345="Taxable"),ROUND($G345*'Paramètres'!$B$11,2),0),0))</f>
        <v/>
      </c>
      <c r="J345" s="22">
        <f>IF($A345="","",IFERROR(IF(AND($C345="Dépense",$H345="Taxable"),ROUND($G345*'Paramètres'!$B$12,2),0),0))</f>
        <v/>
      </c>
      <c r="K345" s="22">
        <f>IF($A345="","",IFERROR(IF($C345="Dépense",ROUND($G345+$I345+$J345,2),$G345),0))</f>
        <v/>
      </c>
      <c r="L345" s="22">
        <f>IF($A345="","",IFERROR(IF(OR($C345="Approvisionnement",$C345="Remboursement",$C345="Correction positive"),$K345,0),0))</f>
        <v/>
      </c>
      <c r="M345" s="22">
        <f>IF($A345="","",IFERROR(IF(OR($C345="Dépense",$C345="Correction négative"),$K345,0),0))</f>
        <v/>
      </c>
      <c r="N345" s="22">
        <f>IF($A345="","",IFERROR(N344+$L345-$M345,0))</f>
        <v/>
      </c>
      <c r="O345" s="20" t="n"/>
      <c r="P345" s="20" t="n"/>
      <c r="Q345" s="21" t="n"/>
    </row>
    <row r="346">
      <c r="A346" s="19" t="n"/>
      <c r="B346" s="16" t="n"/>
      <c r="C346" s="20" t="n"/>
      <c r="D346" s="20" t="n"/>
      <c r="E346" s="21" t="n"/>
      <c r="F346" s="21" t="n"/>
      <c r="G346" s="17" t="n"/>
      <c r="H346" s="17" t="n"/>
      <c r="I346" s="22">
        <f>IF($A346="","",IFERROR(IF(AND($C346="Dépense",$H346="Taxable"),ROUND($G346*'Paramètres'!$B$11,2),0),0))</f>
        <v/>
      </c>
      <c r="J346" s="22">
        <f>IF($A346="","",IFERROR(IF(AND($C346="Dépense",$H346="Taxable"),ROUND($G346*'Paramètres'!$B$12,2),0),0))</f>
        <v/>
      </c>
      <c r="K346" s="22">
        <f>IF($A346="","",IFERROR(IF($C346="Dépense",ROUND($G346+$I346+$J346,2),$G346),0))</f>
        <v/>
      </c>
      <c r="L346" s="22">
        <f>IF($A346="","",IFERROR(IF(OR($C346="Approvisionnement",$C346="Remboursement",$C346="Correction positive"),$K346,0),0))</f>
        <v/>
      </c>
      <c r="M346" s="22">
        <f>IF($A346="","",IFERROR(IF(OR($C346="Dépense",$C346="Correction négative"),$K346,0),0))</f>
        <v/>
      </c>
      <c r="N346" s="22">
        <f>IF($A346="","",IFERROR(N345+$L346-$M346,0))</f>
        <v/>
      </c>
      <c r="O346" s="20" t="n"/>
      <c r="P346" s="20" t="n"/>
      <c r="Q346" s="21" t="n"/>
    </row>
    <row r="347">
      <c r="A347" s="19" t="n"/>
      <c r="B347" s="16" t="n"/>
      <c r="C347" s="20" t="n"/>
      <c r="D347" s="20" t="n"/>
      <c r="E347" s="21" t="n"/>
      <c r="F347" s="21" t="n"/>
      <c r="G347" s="17" t="n"/>
      <c r="H347" s="17" t="n"/>
      <c r="I347" s="22">
        <f>IF($A347="","",IFERROR(IF(AND($C347="Dépense",$H347="Taxable"),ROUND($G347*'Paramètres'!$B$11,2),0),0))</f>
        <v/>
      </c>
      <c r="J347" s="22">
        <f>IF($A347="","",IFERROR(IF(AND($C347="Dépense",$H347="Taxable"),ROUND($G347*'Paramètres'!$B$12,2),0),0))</f>
        <v/>
      </c>
      <c r="K347" s="22">
        <f>IF($A347="","",IFERROR(IF($C347="Dépense",ROUND($G347+$I347+$J347,2),$G347),0))</f>
        <v/>
      </c>
      <c r="L347" s="22">
        <f>IF($A347="","",IFERROR(IF(OR($C347="Approvisionnement",$C347="Remboursement",$C347="Correction positive"),$K347,0),0))</f>
        <v/>
      </c>
      <c r="M347" s="22">
        <f>IF($A347="","",IFERROR(IF(OR($C347="Dépense",$C347="Correction négative"),$K347,0),0))</f>
        <v/>
      </c>
      <c r="N347" s="22">
        <f>IF($A347="","",IFERROR(N346+$L347-$M347,0))</f>
        <v/>
      </c>
      <c r="O347" s="20" t="n"/>
      <c r="P347" s="20" t="n"/>
      <c r="Q347" s="21" t="n"/>
    </row>
    <row r="348">
      <c r="A348" s="19" t="n"/>
      <c r="B348" s="16" t="n"/>
      <c r="C348" s="20" t="n"/>
      <c r="D348" s="20" t="n"/>
      <c r="E348" s="21" t="n"/>
      <c r="F348" s="21" t="n"/>
      <c r="G348" s="17" t="n"/>
      <c r="H348" s="17" t="n"/>
      <c r="I348" s="22">
        <f>IF($A348="","",IFERROR(IF(AND($C348="Dépense",$H348="Taxable"),ROUND($G348*'Paramètres'!$B$11,2),0),0))</f>
        <v/>
      </c>
      <c r="J348" s="22">
        <f>IF($A348="","",IFERROR(IF(AND($C348="Dépense",$H348="Taxable"),ROUND($G348*'Paramètres'!$B$12,2),0),0))</f>
        <v/>
      </c>
      <c r="K348" s="22">
        <f>IF($A348="","",IFERROR(IF($C348="Dépense",ROUND($G348+$I348+$J348,2),$G348),0))</f>
        <v/>
      </c>
      <c r="L348" s="22">
        <f>IF($A348="","",IFERROR(IF(OR($C348="Approvisionnement",$C348="Remboursement",$C348="Correction positive"),$K348,0),0))</f>
        <v/>
      </c>
      <c r="M348" s="22">
        <f>IF($A348="","",IFERROR(IF(OR($C348="Dépense",$C348="Correction négative"),$K348,0),0))</f>
        <v/>
      </c>
      <c r="N348" s="22">
        <f>IF($A348="","",IFERROR(N347+$L348-$M348,0))</f>
        <v/>
      </c>
      <c r="O348" s="20" t="n"/>
      <c r="P348" s="20" t="n"/>
      <c r="Q348" s="21" t="n"/>
    </row>
    <row r="349">
      <c r="A349" s="19" t="n"/>
      <c r="B349" s="16" t="n"/>
      <c r="C349" s="20" t="n"/>
      <c r="D349" s="20" t="n"/>
      <c r="E349" s="21" t="n"/>
      <c r="F349" s="21" t="n"/>
      <c r="G349" s="17" t="n"/>
      <c r="H349" s="17" t="n"/>
      <c r="I349" s="22">
        <f>IF($A349="","",IFERROR(IF(AND($C349="Dépense",$H349="Taxable"),ROUND($G349*'Paramètres'!$B$11,2),0),0))</f>
        <v/>
      </c>
      <c r="J349" s="22">
        <f>IF($A349="","",IFERROR(IF(AND($C349="Dépense",$H349="Taxable"),ROUND($G349*'Paramètres'!$B$12,2),0),0))</f>
        <v/>
      </c>
      <c r="K349" s="22">
        <f>IF($A349="","",IFERROR(IF($C349="Dépense",ROUND($G349+$I349+$J349,2),$G349),0))</f>
        <v/>
      </c>
      <c r="L349" s="22">
        <f>IF($A349="","",IFERROR(IF(OR($C349="Approvisionnement",$C349="Remboursement",$C349="Correction positive"),$K349,0),0))</f>
        <v/>
      </c>
      <c r="M349" s="22">
        <f>IF($A349="","",IFERROR(IF(OR($C349="Dépense",$C349="Correction négative"),$K349,0),0))</f>
        <v/>
      </c>
      <c r="N349" s="22">
        <f>IF($A349="","",IFERROR(N348+$L349-$M349,0))</f>
        <v/>
      </c>
      <c r="O349" s="20" t="n"/>
      <c r="P349" s="20" t="n"/>
      <c r="Q349" s="21" t="n"/>
    </row>
    <row r="350">
      <c r="A350" s="19" t="n"/>
      <c r="B350" s="16" t="n"/>
      <c r="C350" s="20" t="n"/>
      <c r="D350" s="20" t="n"/>
      <c r="E350" s="21" t="n"/>
      <c r="F350" s="21" t="n"/>
      <c r="G350" s="17" t="n"/>
      <c r="H350" s="17" t="n"/>
      <c r="I350" s="22">
        <f>IF($A350="","",IFERROR(IF(AND($C350="Dépense",$H350="Taxable"),ROUND($G350*'Paramètres'!$B$11,2),0),0))</f>
        <v/>
      </c>
      <c r="J350" s="22">
        <f>IF($A350="","",IFERROR(IF(AND($C350="Dépense",$H350="Taxable"),ROUND($G350*'Paramètres'!$B$12,2),0),0))</f>
        <v/>
      </c>
      <c r="K350" s="22">
        <f>IF($A350="","",IFERROR(IF($C350="Dépense",ROUND($G350+$I350+$J350,2),$G350),0))</f>
        <v/>
      </c>
      <c r="L350" s="22">
        <f>IF($A350="","",IFERROR(IF(OR($C350="Approvisionnement",$C350="Remboursement",$C350="Correction positive"),$K350,0),0))</f>
        <v/>
      </c>
      <c r="M350" s="22">
        <f>IF($A350="","",IFERROR(IF(OR($C350="Dépense",$C350="Correction négative"),$K350,0),0))</f>
        <v/>
      </c>
      <c r="N350" s="22">
        <f>IF($A350="","",IFERROR(N349+$L350-$M350,0))</f>
        <v/>
      </c>
      <c r="O350" s="20" t="n"/>
      <c r="P350" s="20" t="n"/>
      <c r="Q350" s="21" t="n"/>
    </row>
    <row r="351">
      <c r="A351" s="19" t="n"/>
      <c r="B351" s="16" t="n"/>
      <c r="C351" s="20" t="n"/>
      <c r="D351" s="20" t="n"/>
      <c r="E351" s="21" t="n"/>
      <c r="F351" s="21" t="n"/>
      <c r="G351" s="17" t="n"/>
      <c r="H351" s="17" t="n"/>
      <c r="I351" s="22">
        <f>IF($A351="","",IFERROR(IF(AND($C351="Dépense",$H351="Taxable"),ROUND($G351*'Paramètres'!$B$11,2),0),0))</f>
        <v/>
      </c>
      <c r="J351" s="22">
        <f>IF($A351="","",IFERROR(IF(AND($C351="Dépense",$H351="Taxable"),ROUND($G351*'Paramètres'!$B$12,2),0),0))</f>
        <v/>
      </c>
      <c r="K351" s="22">
        <f>IF($A351="","",IFERROR(IF($C351="Dépense",ROUND($G351+$I351+$J351,2),$G351),0))</f>
        <v/>
      </c>
      <c r="L351" s="22">
        <f>IF($A351="","",IFERROR(IF(OR($C351="Approvisionnement",$C351="Remboursement",$C351="Correction positive"),$K351,0),0))</f>
        <v/>
      </c>
      <c r="M351" s="22">
        <f>IF($A351="","",IFERROR(IF(OR($C351="Dépense",$C351="Correction négative"),$K351,0),0))</f>
        <v/>
      </c>
      <c r="N351" s="22">
        <f>IF($A351="","",IFERROR(N350+$L351-$M351,0))</f>
        <v/>
      </c>
      <c r="O351" s="20" t="n"/>
      <c r="P351" s="20" t="n"/>
      <c r="Q351" s="21" t="n"/>
    </row>
    <row r="352">
      <c r="A352" s="19" t="n"/>
      <c r="B352" s="16" t="n"/>
      <c r="C352" s="20" t="n"/>
      <c r="D352" s="20" t="n"/>
      <c r="E352" s="21" t="n"/>
      <c r="F352" s="21" t="n"/>
      <c r="G352" s="17" t="n"/>
      <c r="H352" s="17" t="n"/>
      <c r="I352" s="22">
        <f>IF($A352="","",IFERROR(IF(AND($C352="Dépense",$H352="Taxable"),ROUND($G352*'Paramètres'!$B$11,2),0),0))</f>
        <v/>
      </c>
      <c r="J352" s="22">
        <f>IF($A352="","",IFERROR(IF(AND($C352="Dépense",$H352="Taxable"),ROUND($G352*'Paramètres'!$B$12,2),0),0))</f>
        <v/>
      </c>
      <c r="K352" s="22">
        <f>IF($A352="","",IFERROR(IF($C352="Dépense",ROUND($G352+$I352+$J352,2),$G352),0))</f>
        <v/>
      </c>
      <c r="L352" s="22">
        <f>IF($A352="","",IFERROR(IF(OR($C352="Approvisionnement",$C352="Remboursement",$C352="Correction positive"),$K352,0),0))</f>
        <v/>
      </c>
      <c r="M352" s="22">
        <f>IF($A352="","",IFERROR(IF(OR($C352="Dépense",$C352="Correction négative"),$K352,0),0))</f>
        <v/>
      </c>
      <c r="N352" s="22">
        <f>IF($A352="","",IFERROR(N351+$L352-$M352,0))</f>
        <v/>
      </c>
      <c r="O352" s="20" t="n"/>
      <c r="P352" s="20" t="n"/>
      <c r="Q352" s="21" t="n"/>
    </row>
    <row r="353">
      <c r="A353" s="19" t="n"/>
      <c r="B353" s="16" t="n"/>
      <c r="C353" s="20" t="n"/>
      <c r="D353" s="20" t="n"/>
      <c r="E353" s="21" t="n"/>
      <c r="F353" s="21" t="n"/>
      <c r="G353" s="17" t="n"/>
      <c r="H353" s="17" t="n"/>
      <c r="I353" s="22">
        <f>IF($A353="","",IFERROR(IF(AND($C353="Dépense",$H353="Taxable"),ROUND($G353*'Paramètres'!$B$11,2),0),0))</f>
        <v/>
      </c>
      <c r="J353" s="22">
        <f>IF($A353="","",IFERROR(IF(AND($C353="Dépense",$H353="Taxable"),ROUND($G353*'Paramètres'!$B$12,2),0),0))</f>
        <v/>
      </c>
      <c r="K353" s="22">
        <f>IF($A353="","",IFERROR(IF($C353="Dépense",ROUND($G353+$I353+$J353,2),$G353),0))</f>
        <v/>
      </c>
      <c r="L353" s="22">
        <f>IF($A353="","",IFERROR(IF(OR($C353="Approvisionnement",$C353="Remboursement",$C353="Correction positive"),$K353,0),0))</f>
        <v/>
      </c>
      <c r="M353" s="22">
        <f>IF($A353="","",IFERROR(IF(OR($C353="Dépense",$C353="Correction négative"),$K353,0),0))</f>
        <v/>
      </c>
      <c r="N353" s="22">
        <f>IF($A353="","",IFERROR(N352+$L353-$M353,0))</f>
        <v/>
      </c>
      <c r="O353" s="20" t="n"/>
      <c r="P353" s="20" t="n"/>
      <c r="Q353" s="21" t="n"/>
    </row>
    <row r="354">
      <c r="A354" s="19" t="n"/>
      <c r="B354" s="16" t="n"/>
      <c r="C354" s="20" t="n"/>
      <c r="D354" s="20" t="n"/>
      <c r="E354" s="21" t="n"/>
      <c r="F354" s="21" t="n"/>
      <c r="G354" s="17" t="n"/>
      <c r="H354" s="17" t="n"/>
      <c r="I354" s="22">
        <f>IF($A354="","",IFERROR(IF(AND($C354="Dépense",$H354="Taxable"),ROUND($G354*'Paramètres'!$B$11,2),0),0))</f>
        <v/>
      </c>
      <c r="J354" s="22">
        <f>IF($A354="","",IFERROR(IF(AND($C354="Dépense",$H354="Taxable"),ROUND($G354*'Paramètres'!$B$12,2),0),0))</f>
        <v/>
      </c>
      <c r="K354" s="22">
        <f>IF($A354="","",IFERROR(IF($C354="Dépense",ROUND($G354+$I354+$J354,2),$G354),0))</f>
        <v/>
      </c>
      <c r="L354" s="22">
        <f>IF($A354="","",IFERROR(IF(OR($C354="Approvisionnement",$C354="Remboursement",$C354="Correction positive"),$K354,0),0))</f>
        <v/>
      </c>
      <c r="M354" s="22">
        <f>IF($A354="","",IFERROR(IF(OR($C354="Dépense",$C354="Correction négative"),$K354,0),0))</f>
        <v/>
      </c>
      <c r="N354" s="22">
        <f>IF($A354="","",IFERROR(N353+$L354-$M354,0))</f>
        <v/>
      </c>
      <c r="O354" s="20" t="n"/>
      <c r="P354" s="20" t="n"/>
      <c r="Q354" s="21" t="n"/>
    </row>
    <row r="355">
      <c r="A355" s="19" t="n"/>
      <c r="B355" s="16" t="n"/>
      <c r="C355" s="20" t="n"/>
      <c r="D355" s="20" t="n"/>
      <c r="E355" s="21" t="n"/>
      <c r="F355" s="21" t="n"/>
      <c r="G355" s="17" t="n"/>
      <c r="H355" s="17" t="n"/>
      <c r="I355" s="22">
        <f>IF($A355="","",IFERROR(IF(AND($C355="Dépense",$H355="Taxable"),ROUND($G355*'Paramètres'!$B$11,2),0),0))</f>
        <v/>
      </c>
      <c r="J355" s="22">
        <f>IF($A355="","",IFERROR(IF(AND($C355="Dépense",$H355="Taxable"),ROUND($G355*'Paramètres'!$B$12,2),0),0))</f>
        <v/>
      </c>
      <c r="K355" s="22">
        <f>IF($A355="","",IFERROR(IF($C355="Dépense",ROUND($G355+$I355+$J355,2),$G355),0))</f>
        <v/>
      </c>
      <c r="L355" s="22">
        <f>IF($A355="","",IFERROR(IF(OR($C355="Approvisionnement",$C355="Remboursement",$C355="Correction positive"),$K355,0),0))</f>
        <v/>
      </c>
      <c r="M355" s="22">
        <f>IF($A355="","",IFERROR(IF(OR($C355="Dépense",$C355="Correction négative"),$K355,0),0))</f>
        <v/>
      </c>
      <c r="N355" s="22">
        <f>IF($A355="","",IFERROR(N354+$L355-$M355,0))</f>
        <v/>
      </c>
      <c r="O355" s="20" t="n"/>
      <c r="P355" s="20" t="n"/>
      <c r="Q355" s="21" t="n"/>
    </row>
    <row r="356">
      <c r="A356" s="19" t="n"/>
      <c r="B356" s="16" t="n"/>
      <c r="C356" s="20" t="n"/>
      <c r="D356" s="20" t="n"/>
      <c r="E356" s="21" t="n"/>
      <c r="F356" s="21" t="n"/>
      <c r="G356" s="17" t="n"/>
      <c r="H356" s="17" t="n"/>
      <c r="I356" s="22">
        <f>IF($A356="","",IFERROR(IF(AND($C356="Dépense",$H356="Taxable"),ROUND($G356*'Paramètres'!$B$11,2),0),0))</f>
        <v/>
      </c>
      <c r="J356" s="22">
        <f>IF($A356="","",IFERROR(IF(AND($C356="Dépense",$H356="Taxable"),ROUND($G356*'Paramètres'!$B$12,2),0),0))</f>
        <v/>
      </c>
      <c r="K356" s="22">
        <f>IF($A356="","",IFERROR(IF($C356="Dépense",ROUND($G356+$I356+$J356,2),$G356),0))</f>
        <v/>
      </c>
      <c r="L356" s="22">
        <f>IF($A356="","",IFERROR(IF(OR($C356="Approvisionnement",$C356="Remboursement",$C356="Correction positive"),$K356,0),0))</f>
        <v/>
      </c>
      <c r="M356" s="22">
        <f>IF($A356="","",IFERROR(IF(OR($C356="Dépense",$C356="Correction négative"),$K356,0),0))</f>
        <v/>
      </c>
      <c r="N356" s="22">
        <f>IF($A356="","",IFERROR(N355+$L356-$M356,0))</f>
        <v/>
      </c>
      <c r="O356" s="20" t="n"/>
      <c r="P356" s="20" t="n"/>
      <c r="Q356" s="21" t="n"/>
    </row>
    <row r="357">
      <c r="A357" s="19" t="n"/>
      <c r="B357" s="16" t="n"/>
      <c r="C357" s="20" t="n"/>
      <c r="D357" s="20" t="n"/>
      <c r="E357" s="21" t="n"/>
      <c r="F357" s="21" t="n"/>
      <c r="G357" s="17" t="n"/>
      <c r="H357" s="17" t="n"/>
      <c r="I357" s="22">
        <f>IF($A357="","",IFERROR(IF(AND($C357="Dépense",$H357="Taxable"),ROUND($G357*'Paramètres'!$B$11,2),0),0))</f>
        <v/>
      </c>
      <c r="J357" s="22">
        <f>IF($A357="","",IFERROR(IF(AND($C357="Dépense",$H357="Taxable"),ROUND($G357*'Paramètres'!$B$12,2),0),0))</f>
        <v/>
      </c>
      <c r="K357" s="22">
        <f>IF($A357="","",IFERROR(IF($C357="Dépense",ROUND($G357+$I357+$J357,2),$G357),0))</f>
        <v/>
      </c>
      <c r="L357" s="22">
        <f>IF($A357="","",IFERROR(IF(OR($C357="Approvisionnement",$C357="Remboursement",$C357="Correction positive"),$K357,0),0))</f>
        <v/>
      </c>
      <c r="M357" s="22">
        <f>IF($A357="","",IFERROR(IF(OR($C357="Dépense",$C357="Correction négative"),$K357,0),0))</f>
        <v/>
      </c>
      <c r="N357" s="22">
        <f>IF($A357="","",IFERROR(N356+$L357-$M357,0))</f>
        <v/>
      </c>
      <c r="O357" s="20" t="n"/>
      <c r="P357" s="20" t="n"/>
      <c r="Q357" s="21" t="n"/>
    </row>
    <row r="358">
      <c r="A358" s="19" t="n"/>
      <c r="B358" s="16" t="n"/>
      <c r="C358" s="20" t="n"/>
      <c r="D358" s="20" t="n"/>
      <c r="E358" s="21" t="n"/>
      <c r="F358" s="21" t="n"/>
      <c r="G358" s="17" t="n"/>
      <c r="H358" s="17" t="n"/>
      <c r="I358" s="22">
        <f>IF($A358="","",IFERROR(IF(AND($C358="Dépense",$H358="Taxable"),ROUND($G358*'Paramètres'!$B$11,2),0),0))</f>
        <v/>
      </c>
      <c r="J358" s="22">
        <f>IF($A358="","",IFERROR(IF(AND($C358="Dépense",$H358="Taxable"),ROUND($G358*'Paramètres'!$B$12,2),0),0))</f>
        <v/>
      </c>
      <c r="K358" s="22">
        <f>IF($A358="","",IFERROR(IF($C358="Dépense",ROUND($G358+$I358+$J358,2),$G358),0))</f>
        <v/>
      </c>
      <c r="L358" s="22">
        <f>IF($A358="","",IFERROR(IF(OR($C358="Approvisionnement",$C358="Remboursement",$C358="Correction positive"),$K358,0),0))</f>
        <v/>
      </c>
      <c r="M358" s="22">
        <f>IF($A358="","",IFERROR(IF(OR($C358="Dépense",$C358="Correction négative"),$K358,0),0))</f>
        <v/>
      </c>
      <c r="N358" s="22">
        <f>IF($A358="","",IFERROR(N357+$L358-$M358,0))</f>
        <v/>
      </c>
      <c r="O358" s="20" t="n"/>
      <c r="P358" s="20" t="n"/>
      <c r="Q358" s="21" t="n"/>
    </row>
    <row r="359">
      <c r="A359" s="19" t="n"/>
      <c r="B359" s="16" t="n"/>
      <c r="C359" s="20" t="n"/>
      <c r="D359" s="20" t="n"/>
      <c r="E359" s="21" t="n"/>
      <c r="F359" s="21" t="n"/>
      <c r="G359" s="17" t="n"/>
      <c r="H359" s="17" t="n"/>
      <c r="I359" s="22">
        <f>IF($A359="","",IFERROR(IF(AND($C359="Dépense",$H359="Taxable"),ROUND($G359*'Paramètres'!$B$11,2),0),0))</f>
        <v/>
      </c>
      <c r="J359" s="22">
        <f>IF($A359="","",IFERROR(IF(AND($C359="Dépense",$H359="Taxable"),ROUND($G359*'Paramètres'!$B$12,2),0),0))</f>
        <v/>
      </c>
      <c r="K359" s="22">
        <f>IF($A359="","",IFERROR(IF($C359="Dépense",ROUND($G359+$I359+$J359,2),$G359),0))</f>
        <v/>
      </c>
      <c r="L359" s="22">
        <f>IF($A359="","",IFERROR(IF(OR($C359="Approvisionnement",$C359="Remboursement",$C359="Correction positive"),$K359,0),0))</f>
        <v/>
      </c>
      <c r="M359" s="22">
        <f>IF($A359="","",IFERROR(IF(OR($C359="Dépense",$C359="Correction négative"),$K359,0),0))</f>
        <v/>
      </c>
      <c r="N359" s="22">
        <f>IF($A359="","",IFERROR(N358+$L359-$M359,0))</f>
        <v/>
      </c>
      <c r="O359" s="20" t="n"/>
      <c r="P359" s="20" t="n"/>
      <c r="Q359" s="21" t="n"/>
    </row>
    <row r="360">
      <c r="A360" s="19" t="n"/>
      <c r="B360" s="16" t="n"/>
      <c r="C360" s="20" t="n"/>
      <c r="D360" s="20" t="n"/>
      <c r="E360" s="21" t="n"/>
      <c r="F360" s="21" t="n"/>
      <c r="G360" s="17" t="n"/>
      <c r="H360" s="17" t="n"/>
      <c r="I360" s="22">
        <f>IF($A360="","",IFERROR(IF(AND($C360="Dépense",$H360="Taxable"),ROUND($G360*'Paramètres'!$B$11,2),0),0))</f>
        <v/>
      </c>
      <c r="J360" s="22">
        <f>IF($A360="","",IFERROR(IF(AND($C360="Dépense",$H360="Taxable"),ROUND($G360*'Paramètres'!$B$12,2),0),0))</f>
        <v/>
      </c>
      <c r="K360" s="22">
        <f>IF($A360="","",IFERROR(IF($C360="Dépense",ROUND($G360+$I360+$J360,2),$G360),0))</f>
        <v/>
      </c>
      <c r="L360" s="22">
        <f>IF($A360="","",IFERROR(IF(OR($C360="Approvisionnement",$C360="Remboursement",$C360="Correction positive"),$K360,0),0))</f>
        <v/>
      </c>
      <c r="M360" s="22">
        <f>IF($A360="","",IFERROR(IF(OR($C360="Dépense",$C360="Correction négative"),$K360,0),0))</f>
        <v/>
      </c>
      <c r="N360" s="22">
        <f>IF($A360="","",IFERROR(N359+$L360-$M360,0))</f>
        <v/>
      </c>
      <c r="O360" s="20" t="n"/>
      <c r="P360" s="20" t="n"/>
      <c r="Q360" s="21" t="n"/>
    </row>
    <row r="361">
      <c r="A361" s="19" t="n"/>
      <c r="B361" s="16" t="n"/>
      <c r="C361" s="20" t="n"/>
      <c r="D361" s="20" t="n"/>
      <c r="E361" s="21" t="n"/>
      <c r="F361" s="21" t="n"/>
      <c r="G361" s="17" t="n"/>
      <c r="H361" s="17" t="n"/>
      <c r="I361" s="22">
        <f>IF($A361="","",IFERROR(IF(AND($C361="Dépense",$H361="Taxable"),ROUND($G361*'Paramètres'!$B$11,2),0),0))</f>
        <v/>
      </c>
      <c r="J361" s="22">
        <f>IF($A361="","",IFERROR(IF(AND($C361="Dépense",$H361="Taxable"),ROUND($G361*'Paramètres'!$B$12,2),0),0))</f>
        <v/>
      </c>
      <c r="K361" s="22">
        <f>IF($A361="","",IFERROR(IF($C361="Dépense",ROUND($G361+$I361+$J361,2),$G361),0))</f>
        <v/>
      </c>
      <c r="L361" s="22">
        <f>IF($A361="","",IFERROR(IF(OR($C361="Approvisionnement",$C361="Remboursement",$C361="Correction positive"),$K361,0),0))</f>
        <v/>
      </c>
      <c r="M361" s="22">
        <f>IF($A361="","",IFERROR(IF(OR($C361="Dépense",$C361="Correction négative"),$K361,0),0))</f>
        <v/>
      </c>
      <c r="N361" s="22">
        <f>IF($A361="","",IFERROR(N360+$L361-$M361,0))</f>
        <v/>
      </c>
      <c r="O361" s="20" t="n"/>
      <c r="P361" s="20" t="n"/>
      <c r="Q361" s="21" t="n"/>
    </row>
    <row r="362">
      <c r="A362" s="19" t="n"/>
      <c r="B362" s="16" t="n"/>
      <c r="C362" s="20" t="n"/>
      <c r="D362" s="20" t="n"/>
      <c r="E362" s="21" t="n"/>
      <c r="F362" s="21" t="n"/>
      <c r="G362" s="17" t="n"/>
      <c r="H362" s="17" t="n"/>
      <c r="I362" s="22">
        <f>IF($A362="","",IFERROR(IF(AND($C362="Dépense",$H362="Taxable"),ROUND($G362*'Paramètres'!$B$11,2),0),0))</f>
        <v/>
      </c>
      <c r="J362" s="22">
        <f>IF($A362="","",IFERROR(IF(AND($C362="Dépense",$H362="Taxable"),ROUND($G362*'Paramètres'!$B$12,2),0),0))</f>
        <v/>
      </c>
      <c r="K362" s="22">
        <f>IF($A362="","",IFERROR(IF($C362="Dépense",ROUND($G362+$I362+$J362,2),$G362),0))</f>
        <v/>
      </c>
      <c r="L362" s="22">
        <f>IF($A362="","",IFERROR(IF(OR($C362="Approvisionnement",$C362="Remboursement",$C362="Correction positive"),$K362,0),0))</f>
        <v/>
      </c>
      <c r="M362" s="22">
        <f>IF($A362="","",IFERROR(IF(OR($C362="Dépense",$C362="Correction négative"),$K362,0),0))</f>
        <v/>
      </c>
      <c r="N362" s="22">
        <f>IF($A362="","",IFERROR(N361+$L362-$M362,0))</f>
        <v/>
      </c>
      <c r="O362" s="20" t="n"/>
      <c r="P362" s="20" t="n"/>
      <c r="Q362" s="21" t="n"/>
    </row>
    <row r="363">
      <c r="A363" s="19" t="n"/>
      <c r="B363" s="16" t="n"/>
      <c r="C363" s="20" t="n"/>
      <c r="D363" s="20" t="n"/>
      <c r="E363" s="21" t="n"/>
      <c r="F363" s="21" t="n"/>
      <c r="G363" s="17" t="n"/>
      <c r="H363" s="17" t="n"/>
      <c r="I363" s="22">
        <f>IF($A363="","",IFERROR(IF(AND($C363="Dépense",$H363="Taxable"),ROUND($G363*'Paramètres'!$B$11,2),0),0))</f>
        <v/>
      </c>
      <c r="J363" s="22">
        <f>IF($A363="","",IFERROR(IF(AND($C363="Dépense",$H363="Taxable"),ROUND($G363*'Paramètres'!$B$12,2),0),0))</f>
        <v/>
      </c>
      <c r="K363" s="22">
        <f>IF($A363="","",IFERROR(IF($C363="Dépense",ROUND($G363+$I363+$J363,2),$G363),0))</f>
        <v/>
      </c>
      <c r="L363" s="22">
        <f>IF($A363="","",IFERROR(IF(OR($C363="Approvisionnement",$C363="Remboursement",$C363="Correction positive"),$K363,0),0))</f>
        <v/>
      </c>
      <c r="M363" s="22">
        <f>IF($A363="","",IFERROR(IF(OR($C363="Dépense",$C363="Correction négative"),$K363,0),0))</f>
        <v/>
      </c>
      <c r="N363" s="22">
        <f>IF($A363="","",IFERROR(N362+$L363-$M363,0))</f>
        <v/>
      </c>
      <c r="O363" s="20" t="n"/>
      <c r="P363" s="20" t="n"/>
      <c r="Q363" s="21" t="n"/>
    </row>
    <row r="364">
      <c r="A364" s="19" t="n"/>
      <c r="B364" s="16" t="n"/>
      <c r="C364" s="20" t="n"/>
      <c r="D364" s="20" t="n"/>
      <c r="E364" s="21" t="n"/>
      <c r="F364" s="21" t="n"/>
      <c r="G364" s="17" t="n"/>
      <c r="H364" s="17" t="n"/>
      <c r="I364" s="22">
        <f>IF($A364="","",IFERROR(IF(AND($C364="Dépense",$H364="Taxable"),ROUND($G364*'Paramètres'!$B$11,2),0),0))</f>
        <v/>
      </c>
      <c r="J364" s="22">
        <f>IF($A364="","",IFERROR(IF(AND($C364="Dépense",$H364="Taxable"),ROUND($G364*'Paramètres'!$B$12,2),0),0))</f>
        <v/>
      </c>
      <c r="K364" s="22">
        <f>IF($A364="","",IFERROR(IF($C364="Dépense",ROUND($G364+$I364+$J364,2),$G364),0))</f>
        <v/>
      </c>
      <c r="L364" s="22">
        <f>IF($A364="","",IFERROR(IF(OR($C364="Approvisionnement",$C364="Remboursement",$C364="Correction positive"),$K364,0),0))</f>
        <v/>
      </c>
      <c r="M364" s="22">
        <f>IF($A364="","",IFERROR(IF(OR($C364="Dépense",$C364="Correction négative"),$K364,0),0))</f>
        <v/>
      </c>
      <c r="N364" s="22">
        <f>IF($A364="","",IFERROR(N363+$L364-$M364,0))</f>
        <v/>
      </c>
      <c r="O364" s="20" t="n"/>
      <c r="P364" s="20" t="n"/>
      <c r="Q364" s="21" t="n"/>
    </row>
    <row r="365">
      <c r="A365" s="19" t="n"/>
      <c r="B365" s="16" t="n"/>
      <c r="C365" s="20" t="n"/>
      <c r="D365" s="20" t="n"/>
      <c r="E365" s="21" t="n"/>
      <c r="F365" s="21" t="n"/>
      <c r="G365" s="17" t="n"/>
      <c r="H365" s="17" t="n"/>
      <c r="I365" s="22">
        <f>IF($A365="","",IFERROR(IF(AND($C365="Dépense",$H365="Taxable"),ROUND($G365*'Paramètres'!$B$11,2),0),0))</f>
        <v/>
      </c>
      <c r="J365" s="22">
        <f>IF($A365="","",IFERROR(IF(AND($C365="Dépense",$H365="Taxable"),ROUND($G365*'Paramètres'!$B$12,2),0),0))</f>
        <v/>
      </c>
      <c r="K365" s="22">
        <f>IF($A365="","",IFERROR(IF($C365="Dépense",ROUND($G365+$I365+$J365,2),$G365),0))</f>
        <v/>
      </c>
      <c r="L365" s="22">
        <f>IF($A365="","",IFERROR(IF(OR($C365="Approvisionnement",$C365="Remboursement",$C365="Correction positive"),$K365,0),0))</f>
        <v/>
      </c>
      <c r="M365" s="22">
        <f>IF($A365="","",IFERROR(IF(OR($C365="Dépense",$C365="Correction négative"),$K365,0),0))</f>
        <v/>
      </c>
      <c r="N365" s="22">
        <f>IF($A365="","",IFERROR(N364+$L365-$M365,0))</f>
        <v/>
      </c>
      <c r="O365" s="20" t="n"/>
      <c r="P365" s="20" t="n"/>
      <c r="Q365" s="21" t="n"/>
    </row>
    <row r="366">
      <c r="A366" s="19" t="n"/>
      <c r="B366" s="16" t="n"/>
      <c r="C366" s="20" t="n"/>
      <c r="D366" s="20" t="n"/>
      <c r="E366" s="21" t="n"/>
      <c r="F366" s="21" t="n"/>
      <c r="G366" s="17" t="n"/>
      <c r="H366" s="17" t="n"/>
      <c r="I366" s="22">
        <f>IF($A366="","",IFERROR(IF(AND($C366="Dépense",$H366="Taxable"),ROUND($G366*'Paramètres'!$B$11,2),0),0))</f>
        <v/>
      </c>
      <c r="J366" s="22">
        <f>IF($A366="","",IFERROR(IF(AND($C366="Dépense",$H366="Taxable"),ROUND($G366*'Paramètres'!$B$12,2),0),0))</f>
        <v/>
      </c>
      <c r="K366" s="22">
        <f>IF($A366="","",IFERROR(IF($C366="Dépense",ROUND($G366+$I366+$J366,2),$G366),0))</f>
        <v/>
      </c>
      <c r="L366" s="22">
        <f>IF($A366="","",IFERROR(IF(OR($C366="Approvisionnement",$C366="Remboursement",$C366="Correction positive"),$K366,0),0))</f>
        <v/>
      </c>
      <c r="M366" s="22">
        <f>IF($A366="","",IFERROR(IF(OR($C366="Dépense",$C366="Correction négative"),$K366,0),0))</f>
        <v/>
      </c>
      <c r="N366" s="22">
        <f>IF($A366="","",IFERROR(N365+$L366-$M366,0))</f>
        <v/>
      </c>
      <c r="O366" s="20" t="n"/>
      <c r="P366" s="20" t="n"/>
      <c r="Q366" s="21" t="n"/>
    </row>
    <row r="367">
      <c r="A367" s="19" t="n"/>
      <c r="B367" s="16" t="n"/>
      <c r="C367" s="20" t="n"/>
      <c r="D367" s="20" t="n"/>
      <c r="E367" s="21" t="n"/>
      <c r="F367" s="21" t="n"/>
      <c r="G367" s="17" t="n"/>
      <c r="H367" s="17" t="n"/>
      <c r="I367" s="22">
        <f>IF($A367="","",IFERROR(IF(AND($C367="Dépense",$H367="Taxable"),ROUND($G367*'Paramètres'!$B$11,2),0),0))</f>
        <v/>
      </c>
      <c r="J367" s="22">
        <f>IF($A367="","",IFERROR(IF(AND($C367="Dépense",$H367="Taxable"),ROUND($G367*'Paramètres'!$B$12,2),0),0))</f>
        <v/>
      </c>
      <c r="K367" s="22">
        <f>IF($A367="","",IFERROR(IF($C367="Dépense",ROUND($G367+$I367+$J367,2),$G367),0))</f>
        <v/>
      </c>
      <c r="L367" s="22">
        <f>IF($A367="","",IFERROR(IF(OR($C367="Approvisionnement",$C367="Remboursement",$C367="Correction positive"),$K367,0),0))</f>
        <v/>
      </c>
      <c r="M367" s="22">
        <f>IF($A367="","",IFERROR(IF(OR($C367="Dépense",$C367="Correction négative"),$K367,0),0))</f>
        <v/>
      </c>
      <c r="N367" s="22">
        <f>IF($A367="","",IFERROR(N366+$L367-$M367,0))</f>
        <v/>
      </c>
      <c r="O367" s="20" t="n"/>
      <c r="P367" s="20" t="n"/>
      <c r="Q367" s="21" t="n"/>
    </row>
    <row r="368">
      <c r="A368" s="19" t="n"/>
      <c r="B368" s="16" t="n"/>
      <c r="C368" s="20" t="n"/>
      <c r="D368" s="20" t="n"/>
      <c r="E368" s="21" t="n"/>
      <c r="F368" s="21" t="n"/>
      <c r="G368" s="17" t="n"/>
      <c r="H368" s="17" t="n"/>
      <c r="I368" s="22">
        <f>IF($A368="","",IFERROR(IF(AND($C368="Dépense",$H368="Taxable"),ROUND($G368*'Paramètres'!$B$11,2),0),0))</f>
        <v/>
      </c>
      <c r="J368" s="22">
        <f>IF($A368="","",IFERROR(IF(AND($C368="Dépense",$H368="Taxable"),ROUND($G368*'Paramètres'!$B$12,2),0),0))</f>
        <v/>
      </c>
      <c r="K368" s="22">
        <f>IF($A368="","",IFERROR(IF($C368="Dépense",ROUND($G368+$I368+$J368,2),$G368),0))</f>
        <v/>
      </c>
      <c r="L368" s="22">
        <f>IF($A368="","",IFERROR(IF(OR($C368="Approvisionnement",$C368="Remboursement",$C368="Correction positive"),$K368,0),0))</f>
        <v/>
      </c>
      <c r="M368" s="22">
        <f>IF($A368="","",IFERROR(IF(OR($C368="Dépense",$C368="Correction négative"),$K368,0),0))</f>
        <v/>
      </c>
      <c r="N368" s="22">
        <f>IF($A368="","",IFERROR(N367+$L368-$M368,0))</f>
        <v/>
      </c>
      <c r="O368" s="20" t="n"/>
      <c r="P368" s="20" t="n"/>
      <c r="Q368" s="21" t="n"/>
    </row>
    <row r="369">
      <c r="A369" s="19" t="n"/>
      <c r="B369" s="16" t="n"/>
      <c r="C369" s="20" t="n"/>
      <c r="D369" s="20" t="n"/>
      <c r="E369" s="21" t="n"/>
      <c r="F369" s="21" t="n"/>
      <c r="G369" s="17" t="n"/>
      <c r="H369" s="17" t="n"/>
      <c r="I369" s="22">
        <f>IF($A369="","",IFERROR(IF(AND($C369="Dépense",$H369="Taxable"),ROUND($G369*'Paramètres'!$B$11,2),0),0))</f>
        <v/>
      </c>
      <c r="J369" s="22">
        <f>IF($A369="","",IFERROR(IF(AND($C369="Dépense",$H369="Taxable"),ROUND($G369*'Paramètres'!$B$12,2),0),0))</f>
        <v/>
      </c>
      <c r="K369" s="22">
        <f>IF($A369="","",IFERROR(IF($C369="Dépense",ROUND($G369+$I369+$J369,2),$G369),0))</f>
        <v/>
      </c>
      <c r="L369" s="22">
        <f>IF($A369="","",IFERROR(IF(OR($C369="Approvisionnement",$C369="Remboursement",$C369="Correction positive"),$K369,0),0))</f>
        <v/>
      </c>
      <c r="M369" s="22">
        <f>IF($A369="","",IFERROR(IF(OR($C369="Dépense",$C369="Correction négative"),$K369,0),0))</f>
        <v/>
      </c>
      <c r="N369" s="22">
        <f>IF($A369="","",IFERROR(N368+$L369-$M369,0))</f>
        <v/>
      </c>
      <c r="O369" s="20" t="n"/>
      <c r="P369" s="20" t="n"/>
      <c r="Q369" s="21" t="n"/>
    </row>
    <row r="370">
      <c r="A370" s="19" t="n"/>
      <c r="B370" s="16" t="n"/>
      <c r="C370" s="20" t="n"/>
      <c r="D370" s="20" t="n"/>
      <c r="E370" s="21" t="n"/>
      <c r="F370" s="21" t="n"/>
      <c r="G370" s="17" t="n"/>
      <c r="H370" s="17" t="n"/>
      <c r="I370" s="22">
        <f>IF($A370="","",IFERROR(IF(AND($C370="Dépense",$H370="Taxable"),ROUND($G370*'Paramètres'!$B$11,2),0),0))</f>
        <v/>
      </c>
      <c r="J370" s="22">
        <f>IF($A370="","",IFERROR(IF(AND($C370="Dépense",$H370="Taxable"),ROUND($G370*'Paramètres'!$B$12,2),0),0))</f>
        <v/>
      </c>
      <c r="K370" s="22">
        <f>IF($A370="","",IFERROR(IF($C370="Dépense",ROUND($G370+$I370+$J370,2),$G370),0))</f>
        <v/>
      </c>
      <c r="L370" s="22">
        <f>IF($A370="","",IFERROR(IF(OR($C370="Approvisionnement",$C370="Remboursement",$C370="Correction positive"),$K370,0),0))</f>
        <v/>
      </c>
      <c r="M370" s="22">
        <f>IF($A370="","",IFERROR(IF(OR($C370="Dépense",$C370="Correction négative"),$K370,0),0))</f>
        <v/>
      </c>
      <c r="N370" s="22">
        <f>IF($A370="","",IFERROR(N369+$L370-$M370,0))</f>
        <v/>
      </c>
      <c r="O370" s="20" t="n"/>
      <c r="P370" s="20" t="n"/>
      <c r="Q370" s="21" t="n"/>
    </row>
    <row r="371">
      <c r="A371" s="19" t="n"/>
      <c r="B371" s="16" t="n"/>
      <c r="C371" s="20" t="n"/>
      <c r="D371" s="20" t="n"/>
      <c r="E371" s="21" t="n"/>
      <c r="F371" s="21" t="n"/>
      <c r="G371" s="17" t="n"/>
      <c r="H371" s="17" t="n"/>
      <c r="I371" s="22">
        <f>IF($A371="","",IFERROR(IF(AND($C371="Dépense",$H371="Taxable"),ROUND($G371*'Paramètres'!$B$11,2),0),0))</f>
        <v/>
      </c>
      <c r="J371" s="22">
        <f>IF($A371="","",IFERROR(IF(AND($C371="Dépense",$H371="Taxable"),ROUND($G371*'Paramètres'!$B$12,2),0),0))</f>
        <v/>
      </c>
      <c r="K371" s="22">
        <f>IF($A371="","",IFERROR(IF($C371="Dépense",ROUND($G371+$I371+$J371,2),$G371),0))</f>
        <v/>
      </c>
      <c r="L371" s="22">
        <f>IF($A371="","",IFERROR(IF(OR($C371="Approvisionnement",$C371="Remboursement",$C371="Correction positive"),$K371,0),0))</f>
        <v/>
      </c>
      <c r="M371" s="22">
        <f>IF($A371="","",IFERROR(IF(OR($C371="Dépense",$C371="Correction négative"),$K371,0),0))</f>
        <v/>
      </c>
      <c r="N371" s="22">
        <f>IF($A371="","",IFERROR(N370+$L371-$M371,0))</f>
        <v/>
      </c>
      <c r="O371" s="20" t="n"/>
      <c r="P371" s="20" t="n"/>
      <c r="Q371" s="21" t="n"/>
    </row>
    <row r="372">
      <c r="A372" s="19" t="n"/>
      <c r="B372" s="16" t="n"/>
      <c r="C372" s="20" t="n"/>
      <c r="D372" s="20" t="n"/>
      <c r="E372" s="21" t="n"/>
      <c r="F372" s="21" t="n"/>
      <c r="G372" s="17" t="n"/>
      <c r="H372" s="17" t="n"/>
      <c r="I372" s="22">
        <f>IF($A372="","",IFERROR(IF(AND($C372="Dépense",$H372="Taxable"),ROUND($G372*'Paramètres'!$B$11,2),0),0))</f>
        <v/>
      </c>
      <c r="J372" s="22">
        <f>IF($A372="","",IFERROR(IF(AND($C372="Dépense",$H372="Taxable"),ROUND($G372*'Paramètres'!$B$12,2),0),0))</f>
        <v/>
      </c>
      <c r="K372" s="22">
        <f>IF($A372="","",IFERROR(IF($C372="Dépense",ROUND($G372+$I372+$J372,2),$G372),0))</f>
        <v/>
      </c>
      <c r="L372" s="22">
        <f>IF($A372="","",IFERROR(IF(OR($C372="Approvisionnement",$C372="Remboursement",$C372="Correction positive"),$K372,0),0))</f>
        <v/>
      </c>
      <c r="M372" s="22">
        <f>IF($A372="","",IFERROR(IF(OR($C372="Dépense",$C372="Correction négative"),$K372,0),0))</f>
        <v/>
      </c>
      <c r="N372" s="22">
        <f>IF($A372="","",IFERROR(N371+$L372-$M372,0))</f>
        <v/>
      </c>
      <c r="O372" s="20" t="n"/>
      <c r="P372" s="20" t="n"/>
      <c r="Q372" s="21" t="n"/>
    </row>
    <row r="373">
      <c r="A373" s="19" t="n"/>
      <c r="B373" s="16" t="n"/>
      <c r="C373" s="20" t="n"/>
      <c r="D373" s="20" t="n"/>
      <c r="E373" s="21" t="n"/>
      <c r="F373" s="21" t="n"/>
      <c r="G373" s="17" t="n"/>
      <c r="H373" s="17" t="n"/>
      <c r="I373" s="22">
        <f>IF($A373="","",IFERROR(IF(AND($C373="Dépense",$H373="Taxable"),ROUND($G373*'Paramètres'!$B$11,2),0),0))</f>
        <v/>
      </c>
      <c r="J373" s="22">
        <f>IF($A373="","",IFERROR(IF(AND($C373="Dépense",$H373="Taxable"),ROUND($G373*'Paramètres'!$B$12,2),0),0))</f>
        <v/>
      </c>
      <c r="K373" s="22">
        <f>IF($A373="","",IFERROR(IF($C373="Dépense",ROUND($G373+$I373+$J373,2),$G373),0))</f>
        <v/>
      </c>
      <c r="L373" s="22">
        <f>IF($A373="","",IFERROR(IF(OR($C373="Approvisionnement",$C373="Remboursement",$C373="Correction positive"),$K373,0),0))</f>
        <v/>
      </c>
      <c r="M373" s="22">
        <f>IF($A373="","",IFERROR(IF(OR($C373="Dépense",$C373="Correction négative"),$K373,0),0))</f>
        <v/>
      </c>
      <c r="N373" s="22">
        <f>IF($A373="","",IFERROR(N372+$L373-$M373,0))</f>
        <v/>
      </c>
      <c r="O373" s="20" t="n"/>
      <c r="P373" s="20" t="n"/>
      <c r="Q373" s="21" t="n"/>
    </row>
    <row r="374">
      <c r="A374" s="19" t="n"/>
      <c r="B374" s="16" t="n"/>
      <c r="C374" s="20" t="n"/>
      <c r="D374" s="20" t="n"/>
      <c r="E374" s="21" t="n"/>
      <c r="F374" s="21" t="n"/>
      <c r="G374" s="17" t="n"/>
      <c r="H374" s="17" t="n"/>
      <c r="I374" s="22">
        <f>IF($A374="","",IFERROR(IF(AND($C374="Dépense",$H374="Taxable"),ROUND($G374*'Paramètres'!$B$11,2),0),0))</f>
        <v/>
      </c>
      <c r="J374" s="22">
        <f>IF($A374="","",IFERROR(IF(AND($C374="Dépense",$H374="Taxable"),ROUND($G374*'Paramètres'!$B$12,2),0),0))</f>
        <v/>
      </c>
      <c r="K374" s="22">
        <f>IF($A374="","",IFERROR(IF($C374="Dépense",ROUND($G374+$I374+$J374,2),$G374),0))</f>
        <v/>
      </c>
      <c r="L374" s="22">
        <f>IF($A374="","",IFERROR(IF(OR($C374="Approvisionnement",$C374="Remboursement",$C374="Correction positive"),$K374,0),0))</f>
        <v/>
      </c>
      <c r="M374" s="22">
        <f>IF($A374="","",IFERROR(IF(OR($C374="Dépense",$C374="Correction négative"),$K374,0),0))</f>
        <v/>
      </c>
      <c r="N374" s="22">
        <f>IF($A374="","",IFERROR(N373+$L374-$M374,0))</f>
        <v/>
      </c>
      <c r="O374" s="20" t="n"/>
      <c r="P374" s="20" t="n"/>
      <c r="Q374" s="21" t="n"/>
    </row>
    <row r="375">
      <c r="A375" s="19" t="n"/>
      <c r="B375" s="16" t="n"/>
      <c r="C375" s="20" t="n"/>
      <c r="D375" s="20" t="n"/>
      <c r="E375" s="21" t="n"/>
      <c r="F375" s="21" t="n"/>
      <c r="G375" s="17" t="n"/>
      <c r="H375" s="17" t="n"/>
      <c r="I375" s="22">
        <f>IF($A375="","",IFERROR(IF(AND($C375="Dépense",$H375="Taxable"),ROUND($G375*'Paramètres'!$B$11,2),0),0))</f>
        <v/>
      </c>
      <c r="J375" s="22">
        <f>IF($A375="","",IFERROR(IF(AND($C375="Dépense",$H375="Taxable"),ROUND($G375*'Paramètres'!$B$12,2),0),0))</f>
        <v/>
      </c>
      <c r="K375" s="22">
        <f>IF($A375="","",IFERROR(IF($C375="Dépense",ROUND($G375+$I375+$J375,2),$G375),0))</f>
        <v/>
      </c>
      <c r="L375" s="22">
        <f>IF($A375="","",IFERROR(IF(OR($C375="Approvisionnement",$C375="Remboursement",$C375="Correction positive"),$K375,0),0))</f>
        <v/>
      </c>
      <c r="M375" s="22">
        <f>IF($A375="","",IFERROR(IF(OR($C375="Dépense",$C375="Correction négative"),$K375,0),0))</f>
        <v/>
      </c>
      <c r="N375" s="22">
        <f>IF($A375="","",IFERROR(N374+$L375-$M375,0))</f>
        <v/>
      </c>
      <c r="O375" s="20" t="n"/>
      <c r="P375" s="20" t="n"/>
      <c r="Q375" s="21" t="n"/>
    </row>
    <row r="376">
      <c r="A376" s="19" t="n"/>
      <c r="B376" s="16" t="n"/>
      <c r="C376" s="20" t="n"/>
      <c r="D376" s="20" t="n"/>
      <c r="E376" s="21" t="n"/>
      <c r="F376" s="21" t="n"/>
      <c r="G376" s="17" t="n"/>
      <c r="H376" s="17" t="n"/>
      <c r="I376" s="22">
        <f>IF($A376="","",IFERROR(IF(AND($C376="Dépense",$H376="Taxable"),ROUND($G376*'Paramètres'!$B$11,2),0),0))</f>
        <v/>
      </c>
      <c r="J376" s="22">
        <f>IF($A376="","",IFERROR(IF(AND($C376="Dépense",$H376="Taxable"),ROUND($G376*'Paramètres'!$B$12,2),0),0))</f>
        <v/>
      </c>
      <c r="K376" s="22">
        <f>IF($A376="","",IFERROR(IF($C376="Dépense",ROUND($G376+$I376+$J376,2),$G376),0))</f>
        <v/>
      </c>
      <c r="L376" s="22">
        <f>IF($A376="","",IFERROR(IF(OR($C376="Approvisionnement",$C376="Remboursement",$C376="Correction positive"),$K376,0),0))</f>
        <v/>
      </c>
      <c r="M376" s="22">
        <f>IF($A376="","",IFERROR(IF(OR($C376="Dépense",$C376="Correction négative"),$K376,0),0))</f>
        <v/>
      </c>
      <c r="N376" s="22">
        <f>IF($A376="","",IFERROR(N375+$L376-$M376,0))</f>
        <v/>
      </c>
      <c r="O376" s="20" t="n"/>
      <c r="P376" s="20" t="n"/>
      <c r="Q376" s="21" t="n"/>
    </row>
    <row r="377">
      <c r="A377" s="19" t="n"/>
      <c r="B377" s="16" t="n"/>
      <c r="C377" s="20" t="n"/>
      <c r="D377" s="20" t="n"/>
      <c r="E377" s="21" t="n"/>
      <c r="F377" s="21" t="n"/>
      <c r="G377" s="17" t="n"/>
      <c r="H377" s="17" t="n"/>
      <c r="I377" s="22">
        <f>IF($A377="","",IFERROR(IF(AND($C377="Dépense",$H377="Taxable"),ROUND($G377*'Paramètres'!$B$11,2),0),0))</f>
        <v/>
      </c>
      <c r="J377" s="22">
        <f>IF($A377="","",IFERROR(IF(AND($C377="Dépense",$H377="Taxable"),ROUND($G377*'Paramètres'!$B$12,2),0),0))</f>
        <v/>
      </c>
      <c r="K377" s="22">
        <f>IF($A377="","",IFERROR(IF($C377="Dépense",ROUND($G377+$I377+$J377,2),$G377),0))</f>
        <v/>
      </c>
      <c r="L377" s="22">
        <f>IF($A377="","",IFERROR(IF(OR($C377="Approvisionnement",$C377="Remboursement",$C377="Correction positive"),$K377,0),0))</f>
        <v/>
      </c>
      <c r="M377" s="22">
        <f>IF($A377="","",IFERROR(IF(OR($C377="Dépense",$C377="Correction négative"),$K377,0),0))</f>
        <v/>
      </c>
      <c r="N377" s="22">
        <f>IF($A377="","",IFERROR(N376+$L377-$M377,0))</f>
        <v/>
      </c>
      <c r="O377" s="20" t="n"/>
      <c r="P377" s="20" t="n"/>
      <c r="Q377" s="21" t="n"/>
    </row>
    <row r="378">
      <c r="A378" s="19" t="n"/>
      <c r="B378" s="16" t="n"/>
      <c r="C378" s="20" t="n"/>
      <c r="D378" s="20" t="n"/>
      <c r="E378" s="21" t="n"/>
      <c r="F378" s="21" t="n"/>
      <c r="G378" s="17" t="n"/>
      <c r="H378" s="17" t="n"/>
      <c r="I378" s="22">
        <f>IF($A378="","",IFERROR(IF(AND($C378="Dépense",$H378="Taxable"),ROUND($G378*'Paramètres'!$B$11,2),0),0))</f>
        <v/>
      </c>
      <c r="J378" s="22">
        <f>IF($A378="","",IFERROR(IF(AND($C378="Dépense",$H378="Taxable"),ROUND($G378*'Paramètres'!$B$12,2),0),0))</f>
        <v/>
      </c>
      <c r="K378" s="22">
        <f>IF($A378="","",IFERROR(IF($C378="Dépense",ROUND($G378+$I378+$J378,2),$G378),0))</f>
        <v/>
      </c>
      <c r="L378" s="22">
        <f>IF($A378="","",IFERROR(IF(OR($C378="Approvisionnement",$C378="Remboursement",$C378="Correction positive"),$K378,0),0))</f>
        <v/>
      </c>
      <c r="M378" s="22">
        <f>IF($A378="","",IFERROR(IF(OR($C378="Dépense",$C378="Correction négative"),$K378,0),0))</f>
        <v/>
      </c>
      <c r="N378" s="22">
        <f>IF($A378="","",IFERROR(N377+$L378-$M378,0))</f>
        <v/>
      </c>
      <c r="O378" s="20" t="n"/>
      <c r="P378" s="20" t="n"/>
      <c r="Q378" s="21" t="n"/>
    </row>
    <row r="379">
      <c r="A379" s="19" t="n"/>
      <c r="B379" s="16" t="n"/>
      <c r="C379" s="20" t="n"/>
      <c r="D379" s="20" t="n"/>
      <c r="E379" s="21" t="n"/>
      <c r="F379" s="21" t="n"/>
      <c r="G379" s="17" t="n"/>
      <c r="H379" s="17" t="n"/>
      <c r="I379" s="22">
        <f>IF($A379="","",IFERROR(IF(AND($C379="Dépense",$H379="Taxable"),ROUND($G379*'Paramètres'!$B$11,2),0),0))</f>
        <v/>
      </c>
      <c r="J379" s="22">
        <f>IF($A379="","",IFERROR(IF(AND($C379="Dépense",$H379="Taxable"),ROUND($G379*'Paramètres'!$B$12,2),0),0))</f>
        <v/>
      </c>
      <c r="K379" s="22">
        <f>IF($A379="","",IFERROR(IF($C379="Dépense",ROUND($G379+$I379+$J379,2),$G379),0))</f>
        <v/>
      </c>
      <c r="L379" s="22">
        <f>IF($A379="","",IFERROR(IF(OR($C379="Approvisionnement",$C379="Remboursement",$C379="Correction positive"),$K379,0),0))</f>
        <v/>
      </c>
      <c r="M379" s="22">
        <f>IF($A379="","",IFERROR(IF(OR($C379="Dépense",$C379="Correction négative"),$K379,0),0))</f>
        <v/>
      </c>
      <c r="N379" s="22">
        <f>IF($A379="","",IFERROR(N378+$L379-$M379,0))</f>
        <v/>
      </c>
      <c r="O379" s="20" t="n"/>
      <c r="P379" s="20" t="n"/>
      <c r="Q379" s="21" t="n"/>
    </row>
    <row r="380">
      <c r="A380" s="19" t="n"/>
      <c r="B380" s="16" t="n"/>
      <c r="C380" s="20" t="n"/>
      <c r="D380" s="20" t="n"/>
      <c r="E380" s="21" t="n"/>
      <c r="F380" s="21" t="n"/>
      <c r="G380" s="17" t="n"/>
      <c r="H380" s="17" t="n"/>
      <c r="I380" s="22">
        <f>IF($A380="","",IFERROR(IF(AND($C380="Dépense",$H380="Taxable"),ROUND($G380*'Paramètres'!$B$11,2),0),0))</f>
        <v/>
      </c>
      <c r="J380" s="22">
        <f>IF($A380="","",IFERROR(IF(AND($C380="Dépense",$H380="Taxable"),ROUND($G380*'Paramètres'!$B$12,2),0),0))</f>
        <v/>
      </c>
      <c r="K380" s="22">
        <f>IF($A380="","",IFERROR(IF($C380="Dépense",ROUND($G380+$I380+$J380,2),$G380),0))</f>
        <v/>
      </c>
      <c r="L380" s="22">
        <f>IF($A380="","",IFERROR(IF(OR($C380="Approvisionnement",$C380="Remboursement",$C380="Correction positive"),$K380,0),0))</f>
        <v/>
      </c>
      <c r="M380" s="22">
        <f>IF($A380="","",IFERROR(IF(OR($C380="Dépense",$C380="Correction négative"),$K380,0),0))</f>
        <v/>
      </c>
      <c r="N380" s="22">
        <f>IF($A380="","",IFERROR(N379+$L380-$M380,0))</f>
        <v/>
      </c>
      <c r="O380" s="20" t="n"/>
      <c r="P380" s="20" t="n"/>
      <c r="Q380" s="21" t="n"/>
    </row>
    <row r="381">
      <c r="A381" s="19" t="n"/>
      <c r="B381" s="16" t="n"/>
      <c r="C381" s="20" t="n"/>
      <c r="D381" s="20" t="n"/>
      <c r="E381" s="21" t="n"/>
      <c r="F381" s="21" t="n"/>
      <c r="G381" s="17" t="n"/>
      <c r="H381" s="17" t="n"/>
      <c r="I381" s="22">
        <f>IF($A381="","",IFERROR(IF(AND($C381="Dépense",$H381="Taxable"),ROUND($G381*'Paramètres'!$B$11,2),0),0))</f>
        <v/>
      </c>
      <c r="J381" s="22">
        <f>IF($A381="","",IFERROR(IF(AND($C381="Dépense",$H381="Taxable"),ROUND($G381*'Paramètres'!$B$12,2),0),0))</f>
        <v/>
      </c>
      <c r="K381" s="22">
        <f>IF($A381="","",IFERROR(IF($C381="Dépense",ROUND($G381+$I381+$J381,2),$G381),0))</f>
        <v/>
      </c>
      <c r="L381" s="22">
        <f>IF($A381="","",IFERROR(IF(OR($C381="Approvisionnement",$C381="Remboursement",$C381="Correction positive"),$K381,0),0))</f>
        <v/>
      </c>
      <c r="M381" s="22">
        <f>IF($A381="","",IFERROR(IF(OR($C381="Dépense",$C381="Correction négative"),$K381,0),0))</f>
        <v/>
      </c>
      <c r="N381" s="22">
        <f>IF($A381="","",IFERROR(N380+$L381-$M381,0))</f>
        <v/>
      </c>
      <c r="O381" s="20" t="n"/>
      <c r="P381" s="20" t="n"/>
      <c r="Q381" s="21" t="n"/>
    </row>
    <row r="382">
      <c r="A382" s="19" t="n"/>
      <c r="B382" s="16" t="n"/>
      <c r="C382" s="20" t="n"/>
      <c r="D382" s="20" t="n"/>
      <c r="E382" s="21" t="n"/>
      <c r="F382" s="21" t="n"/>
      <c r="G382" s="17" t="n"/>
      <c r="H382" s="17" t="n"/>
      <c r="I382" s="22">
        <f>IF($A382="","",IFERROR(IF(AND($C382="Dépense",$H382="Taxable"),ROUND($G382*'Paramètres'!$B$11,2),0),0))</f>
        <v/>
      </c>
      <c r="J382" s="22">
        <f>IF($A382="","",IFERROR(IF(AND($C382="Dépense",$H382="Taxable"),ROUND($G382*'Paramètres'!$B$12,2),0),0))</f>
        <v/>
      </c>
      <c r="K382" s="22">
        <f>IF($A382="","",IFERROR(IF($C382="Dépense",ROUND($G382+$I382+$J382,2),$G382),0))</f>
        <v/>
      </c>
      <c r="L382" s="22">
        <f>IF($A382="","",IFERROR(IF(OR($C382="Approvisionnement",$C382="Remboursement",$C382="Correction positive"),$K382,0),0))</f>
        <v/>
      </c>
      <c r="M382" s="22">
        <f>IF($A382="","",IFERROR(IF(OR($C382="Dépense",$C382="Correction négative"),$K382,0),0))</f>
        <v/>
      </c>
      <c r="N382" s="22">
        <f>IF($A382="","",IFERROR(N381+$L382-$M382,0))</f>
        <v/>
      </c>
      <c r="O382" s="20" t="n"/>
      <c r="P382" s="20" t="n"/>
      <c r="Q382" s="21" t="n"/>
    </row>
    <row r="383">
      <c r="A383" s="19" t="n"/>
      <c r="B383" s="16" t="n"/>
      <c r="C383" s="20" t="n"/>
      <c r="D383" s="20" t="n"/>
      <c r="E383" s="21" t="n"/>
      <c r="F383" s="21" t="n"/>
      <c r="G383" s="17" t="n"/>
      <c r="H383" s="17" t="n"/>
      <c r="I383" s="22">
        <f>IF($A383="","",IFERROR(IF(AND($C383="Dépense",$H383="Taxable"),ROUND($G383*'Paramètres'!$B$11,2),0),0))</f>
        <v/>
      </c>
      <c r="J383" s="22">
        <f>IF($A383="","",IFERROR(IF(AND($C383="Dépense",$H383="Taxable"),ROUND($G383*'Paramètres'!$B$12,2),0),0))</f>
        <v/>
      </c>
      <c r="K383" s="22">
        <f>IF($A383="","",IFERROR(IF($C383="Dépense",ROUND($G383+$I383+$J383,2),$G383),0))</f>
        <v/>
      </c>
      <c r="L383" s="22">
        <f>IF($A383="","",IFERROR(IF(OR($C383="Approvisionnement",$C383="Remboursement",$C383="Correction positive"),$K383,0),0))</f>
        <v/>
      </c>
      <c r="M383" s="22">
        <f>IF($A383="","",IFERROR(IF(OR($C383="Dépense",$C383="Correction négative"),$K383,0),0))</f>
        <v/>
      </c>
      <c r="N383" s="22">
        <f>IF($A383="","",IFERROR(N382+$L383-$M383,0))</f>
        <v/>
      </c>
      <c r="O383" s="20" t="n"/>
      <c r="P383" s="20" t="n"/>
      <c r="Q383" s="21" t="n"/>
    </row>
    <row r="384">
      <c r="A384" s="19" t="n"/>
      <c r="B384" s="16" t="n"/>
      <c r="C384" s="20" t="n"/>
      <c r="D384" s="20" t="n"/>
      <c r="E384" s="21" t="n"/>
      <c r="F384" s="21" t="n"/>
      <c r="G384" s="17" t="n"/>
      <c r="H384" s="17" t="n"/>
      <c r="I384" s="22">
        <f>IF($A384="","",IFERROR(IF(AND($C384="Dépense",$H384="Taxable"),ROUND($G384*'Paramètres'!$B$11,2),0),0))</f>
        <v/>
      </c>
      <c r="J384" s="22">
        <f>IF($A384="","",IFERROR(IF(AND($C384="Dépense",$H384="Taxable"),ROUND($G384*'Paramètres'!$B$12,2),0),0))</f>
        <v/>
      </c>
      <c r="K384" s="22">
        <f>IF($A384="","",IFERROR(IF($C384="Dépense",ROUND($G384+$I384+$J384,2),$G384),0))</f>
        <v/>
      </c>
      <c r="L384" s="22">
        <f>IF($A384="","",IFERROR(IF(OR($C384="Approvisionnement",$C384="Remboursement",$C384="Correction positive"),$K384,0),0))</f>
        <v/>
      </c>
      <c r="M384" s="22">
        <f>IF($A384="","",IFERROR(IF(OR($C384="Dépense",$C384="Correction négative"),$K384,0),0))</f>
        <v/>
      </c>
      <c r="N384" s="22">
        <f>IF($A384="","",IFERROR(N383+$L384-$M384,0))</f>
        <v/>
      </c>
      <c r="O384" s="20" t="n"/>
      <c r="P384" s="20" t="n"/>
      <c r="Q384" s="21" t="n"/>
    </row>
    <row r="385">
      <c r="A385" s="19" t="n"/>
      <c r="B385" s="16" t="n"/>
      <c r="C385" s="20" t="n"/>
      <c r="D385" s="20" t="n"/>
      <c r="E385" s="21" t="n"/>
      <c r="F385" s="21" t="n"/>
      <c r="G385" s="17" t="n"/>
      <c r="H385" s="17" t="n"/>
      <c r="I385" s="22">
        <f>IF($A385="","",IFERROR(IF(AND($C385="Dépense",$H385="Taxable"),ROUND($G385*'Paramètres'!$B$11,2),0),0))</f>
        <v/>
      </c>
      <c r="J385" s="22">
        <f>IF($A385="","",IFERROR(IF(AND($C385="Dépense",$H385="Taxable"),ROUND($G385*'Paramètres'!$B$12,2),0),0))</f>
        <v/>
      </c>
      <c r="K385" s="22">
        <f>IF($A385="","",IFERROR(IF($C385="Dépense",ROUND($G385+$I385+$J385,2),$G385),0))</f>
        <v/>
      </c>
      <c r="L385" s="22">
        <f>IF($A385="","",IFERROR(IF(OR($C385="Approvisionnement",$C385="Remboursement",$C385="Correction positive"),$K385,0),0))</f>
        <v/>
      </c>
      <c r="M385" s="22">
        <f>IF($A385="","",IFERROR(IF(OR($C385="Dépense",$C385="Correction négative"),$K385,0),0))</f>
        <v/>
      </c>
      <c r="N385" s="22">
        <f>IF($A385="","",IFERROR(N384+$L385-$M385,0))</f>
        <v/>
      </c>
      <c r="O385" s="20" t="n"/>
      <c r="P385" s="20" t="n"/>
      <c r="Q385" s="21" t="n"/>
    </row>
    <row r="386">
      <c r="A386" s="19" t="n"/>
      <c r="B386" s="16" t="n"/>
      <c r="C386" s="20" t="n"/>
      <c r="D386" s="20" t="n"/>
      <c r="E386" s="21" t="n"/>
      <c r="F386" s="21" t="n"/>
      <c r="G386" s="17" t="n"/>
      <c r="H386" s="17" t="n"/>
      <c r="I386" s="22">
        <f>IF($A386="","",IFERROR(IF(AND($C386="Dépense",$H386="Taxable"),ROUND($G386*'Paramètres'!$B$11,2),0),0))</f>
        <v/>
      </c>
      <c r="J386" s="22">
        <f>IF($A386="","",IFERROR(IF(AND($C386="Dépense",$H386="Taxable"),ROUND($G386*'Paramètres'!$B$12,2),0),0))</f>
        <v/>
      </c>
      <c r="K386" s="22">
        <f>IF($A386="","",IFERROR(IF($C386="Dépense",ROUND($G386+$I386+$J386,2),$G386),0))</f>
        <v/>
      </c>
      <c r="L386" s="22">
        <f>IF($A386="","",IFERROR(IF(OR($C386="Approvisionnement",$C386="Remboursement",$C386="Correction positive"),$K386,0),0))</f>
        <v/>
      </c>
      <c r="M386" s="22">
        <f>IF($A386="","",IFERROR(IF(OR($C386="Dépense",$C386="Correction négative"),$K386,0),0))</f>
        <v/>
      </c>
      <c r="N386" s="22">
        <f>IF($A386="","",IFERROR(N385+$L386-$M386,0))</f>
        <v/>
      </c>
      <c r="O386" s="20" t="n"/>
      <c r="P386" s="20" t="n"/>
      <c r="Q386" s="21" t="n"/>
    </row>
    <row r="387">
      <c r="A387" s="19" t="n"/>
      <c r="B387" s="16" t="n"/>
      <c r="C387" s="20" t="n"/>
      <c r="D387" s="20" t="n"/>
      <c r="E387" s="21" t="n"/>
      <c r="F387" s="21" t="n"/>
      <c r="G387" s="17" t="n"/>
      <c r="H387" s="17" t="n"/>
      <c r="I387" s="22">
        <f>IF($A387="","",IFERROR(IF(AND($C387="Dépense",$H387="Taxable"),ROUND($G387*'Paramètres'!$B$11,2),0),0))</f>
        <v/>
      </c>
      <c r="J387" s="22">
        <f>IF($A387="","",IFERROR(IF(AND($C387="Dépense",$H387="Taxable"),ROUND($G387*'Paramètres'!$B$12,2),0),0))</f>
        <v/>
      </c>
      <c r="K387" s="22">
        <f>IF($A387="","",IFERROR(IF($C387="Dépense",ROUND($G387+$I387+$J387,2),$G387),0))</f>
        <v/>
      </c>
      <c r="L387" s="22">
        <f>IF($A387="","",IFERROR(IF(OR($C387="Approvisionnement",$C387="Remboursement",$C387="Correction positive"),$K387,0),0))</f>
        <v/>
      </c>
      <c r="M387" s="22">
        <f>IF($A387="","",IFERROR(IF(OR($C387="Dépense",$C387="Correction négative"),$K387,0),0))</f>
        <v/>
      </c>
      <c r="N387" s="22">
        <f>IF($A387="","",IFERROR(N386+$L387-$M387,0))</f>
        <v/>
      </c>
      <c r="O387" s="20" t="n"/>
      <c r="P387" s="20" t="n"/>
      <c r="Q387" s="21" t="n"/>
    </row>
    <row r="388">
      <c r="A388" s="19" t="n"/>
      <c r="B388" s="16" t="n"/>
      <c r="C388" s="20" t="n"/>
      <c r="D388" s="20" t="n"/>
      <c r="E388" s="21" t="n"/>
      <c r="F388" s="21" t="n"/>
      <c r="G388" s="17" t="n"/>
      <c r="H388" s="17" t="n"/>
      <c r="I388" s="22">
        <f>IF($A388="","",IFERROR(IF(AND($C388="Dépense",$H388="Taxable"),ROUND($G388*'Paramètres'!$B$11,2),0),0))</f>
        <v/>
      </c>
      <c r="J388" s="22">
        <f>IF($A388="","",IFERROR(IF(AND($C388="Dépense",$H388="Taxable"),ROUND($G388*'Paramètres'!$B$12,2),0),0))</f>
        <v/>
      </c>
      <c r="K388" s="22">
        <f>IF($A388="","",IFERROR(IF($C388="Dépense",ROUND($G388+$I388+$J388,2),$G388),0))</f>
        <v/>
      </c>
      <c r="L388" s="22">
        <f>IF($A388="","",IFERROR(IF(OR($C388="Approvisionnement",$C388="Remboursement",$C388="Correction positive"),$K388,0),0))</f>
        <v/>
      </c>
      <c r="M388" s="22">
        <f>IF($A388="","",IFERROR(IF(OR($C388="Dépense",$C388="Correction négative"),$K388,0),0))</f>
        <v/>
      </c>
      <c r="N388" s="22">
        <f>IF($A388="","",IFERROR(N387+$L388-$M388,0))</f>
        <v/>
      </c>
      <c r="O388" s="20" t="n"/>
      <c r="P388" s="20" t="n"/>
      <c r="Q388" s="21" t="n"/>
    </row>
    <row r="389">
      <c r="A389" s="19" t="n"/>
      <c r="B389" s="16" t="n"/>
      <c r="C389" s="20" t="n"/>
      <c r="D389" s="20" t="n"/>
      <c r="E389" s="21" t="n"/>
      <c r="F389" s="21" t="n"/>
      <c r="G389" s="17" t="n"/>
      <c r="H389" s="17" t="n"/>
      <c r="I389" s="22">
        <f>IF($A389="","",IFERROR(IF(AND($C389="Dépense",$H389="Taxable"),ROUND($G389*'Paramètres'!$B$11,2),0),0))</f>
        <v/>
      </c>
      <c r="J389" s="22">
        <f>IF($A389="","",IFERROR(IF(AND($C389="Dépense",$H389="Taxable"),ROUND($G389*'Paramètres'!$B$12,2),0),0))</f>
        <v/>
      </c>
      <c r="K389" s="22">
        <f>IF($A389="","",IFERROR(IF($C389="Dépense",ROUND($G389+$I389+$J389,2),$G389),0))</f>
        <v/>
      </c>
      <c r="L389" s="22">
        <f>IF($A389="","",IFERROR(IF(OR($C389="Approvisionnement",$C389="Remboursement",$C389="Correction positive"),$K389,0),0))</f>
        <v/>
      </c>
      <c r="M389" s="22">
        <f>IF($A389="","",IFERROR(IF(OR($C389="Dépense",$C389="Correction négative"),$K389,0),0))</f>
        <v/>
      </c>
      <c r="N389" s="22">
        <f>IF($A389="","",IFERROR(N388+$L389-$M389,0))</f>
        <v/>
      </c>
      <c r="O389" s="20" t="n"/>
      <c r="P389" s="20" t="n"/>
      <c r="Q389" s="21" t="n"/>
    </row>
    <row r="390">
      <c r="A390" s="19" t="n"/>
      <c r="B390" s="16" t="n"/>
      <c r="C390" s="20" t="n"/>
      <c r="D390" s="20" t="n"/>
      <c r="E390" s="21" t="n"/>
      <c r="F390" s="21" t="n"/>
      <c r="G390" s="17" t="n"/>
      <c r="H390" s="17" t="n"/>
      <c r="I390" s="22">
        <f>IF($A390="","",IFERROR(IF(AND($C390="Dépense",$H390="Taxable"),ROUND($G390*'Paramètres'!$B$11,2),0),0))</f>
        <v/>
      </c>
      <c r="J390" s="22">
        <f>IF($A390="","",IFERROR(IF(AND($C390="Dépense",$H390="Taxable"),ROUND($G390*'Paramètres'!$B$12,2),0),0))</f>
        <v/>
      </c>
      <c r="K390" s="22">
        <f>IF($A390="","",IFERROR(IF($C390="Dépense",ROUND($G390+$I390+$J390,2),$G390),0))</f>
        <v/>
      </c>
      <c r="L390" s="22">
        <f>IF($A390="","",IFERROR(IF(OR($C390="Approvisionnement",$C390="Remboursement",$C390="Correction positive"),$K390,0),0))</f>
        <v/>
      </c>
      <c r="M390" s="22">
        <f>IF($A390="","",IFERROR(IF(OR($C390="Dépense",$C390="Correction négative"),$K390,0),0))</f>
        <v/>
      </c>
      <c r="N390" s="22">
        <f>IF($A390="","",IFERROR(N389+$L390-$M390,0))</f>
        <v/>
      </c>
      <c r="O390" s="20" t="n"/>
      <c r="P390" s="20" t="n"/>
      <c r="Q390" s="21" t="n"/>
    </row>
    <row r="391">
      <c r="A391" s="19" t="n"/>
      <c r="B391" s="16" t="n"/>
      <c r="C391" s="20" t="n"/>
      <c r="D391" s="20" t="n"/>
      <c r="E391" s="21" t="n"/>
      <c r="F391" s="21" t="n"/>
      <c r="G391" s="17" t="n"/>
      <c r="H391" s="17" t="n"/>
      <c r="I391" s="22">
        <f>IF($A391="","",IFERROR(IF(AND($C391="Dépense",$H391="Taxable"),ROUND($G391*'Paramètres'!$B$11,2),0),0))</f>
        <v/>
      </c>
      <c r="J391" s="22">
        <f>IF($A391="","",IFERROR(IF(AND($C391="Dépense",$H391="Taxable"),ROUND($G391*'Paramètres'!$B$12,2),0),0))</f>
        <v/>
      </c>
      <c r="K391" s="22">
        <f>IF($A391="","",IFERROR(IF($C391="Dépense",ROUND($G391+$I391+$J391,2),$G391),0))</f>
        <v/>
      </c>
      <c r="L391" s="22">
        <f>IF($A391="","",IFERROR(IF(OR($C391="Approvisionnement",$C391="Remboursement",$C391="Correction positive"),$K391,0),0))</f>
        <v/>
      </c>
      <c r="M391" s="22">
        <f>IF($A391="","",IFERROR(IF(OR($C391="Dépense",$C391="Correction négative"),$K391,0),0))</f>
        <v/>
      </c>
      <c r="N391" s="22">
        <f>IF($A391="","",IFERROR(N390+$L391-$M391,0))</f>
        <v/>
      </c>
      <c r="O391" s="20" t="n"/>
      <c r="P391" s="20" t="n"/>
      <c r="Q391" s="21" t="n"/>
    </row>
    <row r="392">
      <c r="A392" s="19" t="n"/>
      <c r="B392" s="16" t="n"/>
      <c r="C392" s="20" t="n"/>
      <c r="D392" s="20" t="n"/>
      <c r="E392" s="21" t="n"/>
      <c r="F392" s="21" t="n"/>
      <c r="G392" s="17" t="n"/>
      <c r="H392" s="17" t="n"/>
      <c r="I392" s="22">
        <f>IF($A392="","",IFERROR(IF(AND($C392="Dépense",$H392="Taxable"),ROUND($G392*'Paramètres'!$B$11,2),0),0))</f>
        <v/>
      </c>
      <c r="J392" s="22">
        <f>IF($A392="","",IFERROR(IF(AND($C392="Dépense",$H392="Taxable"),ROUND($G392*'Paramètres'!$B$12,2),0),0))</f>
        <v/>
      </c>
      <c r="K392" s="22">
        <f>IF($A392="","",IFERROR(IF($C392="Dépense",ROUND($G392+$I392+$J392,2),$G392),0))</f>
        <v/>
      </c>
      <c r="L392" s="22">
        <f>IF($A392="","",IFERROR(IF(OR($C392="Approvisionnement",$C392="Remboursement",$C392="Correction positive"),$K392,0),0))</f>
        <v/>
      </c>
      <c r="M392" s="22">
        <f>IF($A392="","",IFERROR(IF(OR($C392="Dépense",$C392="Correction négative"),$K392,0),0))</f>
        <v/>
      </c>
      <c r="N392" s="22">
        <f>IF($A392="","",IFERROR(N391+$L392-$M392,0))</f>
        <v/>
      </c>
      <c r="O392" s="20" t="n"/>
      <c r="P392" s="20" t="n"/>
      <c r="Q392" s="21" t="n"/>
    </row>
    <row r="393">
      <c r="A393" s="19" t="n"/>
      <c r="B393" s="16" t="n"/>
      <c r="C393" s="20" t="n"/>
      <c r="D393" s="20" t="n"/>
      <c r="E393" s="21" t="n"/>
      <c r="F393" s="21" t="n"/>
      <c r="G393" s="17" t="n"/>
      <c r="H393" s="17" t="n"/>
      <c r="I393" s="22">
        <f>IF($A393="","",IFERROR(IF(AND($C393="Dépense",$H393="Taxable"),ROUND($G393*'Paramètres'!$B$11,2),0),0))</f>
        <v/>
      </c>
      <c r="J393" s="22">
        <f>IF($A393="","",IFERROR(IF(AND($C393="Dépense",$H393="Taxable"),ROUND($G393*'Paramètres'!$B$12,2),0),0))</f>
        <v/>
      </c>
      <c r="K393" s="22">
        <f>IF($A393="","",IFERROR(IF($C393="Dépense",ROUND($G393+$I393+$J393,2),$G393),0))</f>
        <v/>
      </c>
      <c r="L393" s="22">
        <f>IF($A393="","",IFERROR(IF(OR($C393="Approvisionnement",$C393="Remboursement",$C393="Correction positive"),$K393,0),0))</f>
        <v/>
      </c>
      <c r="M393" s="22">
        <f>IF($A393="","",IFERROR(IF(OR($C393="Dépense",$C393="Correction négative"),$K393,0),0))</f>
        <v/>
      </c>
      <c r="N393" s="22">
        <f>IF($A393="","",IFERROR(N392+$L393-$M393,0))</f>
        <v/>
      </c>
      <c r="O393" s="20" t="n"/>
      <c r="P393" s="20" t="n"/>
      <c r="Q393" s="21" t="n"/>
    </row>
    <row r="394">
      <c r="A394" s="19" t="n"/>
      <c r="B394" s="16" t="n"/>
      <c r="C394" s="20" t="n"/>
      <c r="D394" s="20" t="n"/>
      <c r="E394" s="21" t="n"/>
      <c r="F394" s="21" t="n"/>
      <c r="G394" s="17" t="n"/>
      <c r="H394" s="17" t="n"/>
      <c r="I394" s="22">
        <f>IF($A394="","",IFERROR(IF(AND($C394="Dépense",$H394="Taxable"),ROUND($G394*'Paramètres'!$B$11,2),0),0))</f>
        <v/>
      </c>
      <c r="J394" s="22">
        <f>IF($A394="","",IFERROR(IF(AND($C394="Dépense",$H394="Taxable"),ROUND($G394*'Paramètres'!$B$12,2),0),0))</f>
        <v/>
      </c>
      <c r="K394" s="22">
        <f>IF($A394="","",IFERROR(IF($C394="Dépense",ROUND($G394+$I394+$J394,2),$G394),0))</f>
        <v/>
      </c>
      <c r="L394" s="22">
        <f>IF($A394="","",IFERROR(IF(OR($C394="Approvisionnement",$C394="Remboursement",$C394="Correction positive"),$K394,0),0))</f>
        <v/>
      </c>
      <c r="M394" s="22">
        <f>IF($A394="","",IFERROR(IF(OR($C394="Dépense",$C394="Correction négative"),$K394,0),0))</f>
        <v/>
      </c>
      <c r="N394" s="22">
        <f>IF($A394="","",IFERROR(N393+$L394-$M394,0))</f>
        <v/>
      </c>
      <c r="O394" s="20" t="n"/>
      <c r="P394" s="20" t="n"/>
      <c r="Q394" s="21" t="n"/>
    </row>
    <row r="395">
      <c r="A395" s="19" t="n"/>
      <c r="B395" s="16" t="n"/>
      <c r="C395" s="20" t="n"/>
      <c r="D395" s="20" t="n"/>
      <c r="E395" s="21" t="n"/>
      <c r="F395" s="21" t="n"/>
      <c r="G395" s="17" t="n"/>
      <c r="H395" s="17" t="n"/>
      <c r="I395" s="22">
        <f>IF($A395="","",IFERROR(IF(AND($C395="Dépense",$H395="Taxable"),ROUND($G395*'Paramètres'!$B$11,2),0),0))</f>
        <v/>
      </c>
      <c r="J395" s="22">
        <f>IF($A395="","",IFERROR(IF(AND($C395="Dépense",$H395="Taxable"),ROUND($G395*'Paramètres'!$B$12,2),0),0))</f>
        <v/>
      </c>
      <c r="K395" s="22">
        <f>IF($A395="","",IFERROR(IF($C395="Dépense",ROUND($G395+$I395+$J395,2),$G395),0))</f>
        <v/>
      </c>
      <c r="L395" s="22">
        <f>IF($A395="","",IFERROR(IF(OR($C395="Approvisionnement",$C395="Remboursement",$C395="Correction positive"),$K395,0),0))</f>
        <v/>
      </c>
      <c r="M395" s="22">
        <f>IF($A395="","",IFERROR(IF(OR($C395="Dépense",$C395="Correction négative"),$K395,0),0))</f>
        <v/>
      </c>
      <c r="N395" s="22">
        <f>IF($A395="","",IFERROR(N394+$L395-$M395,0))</f>
        <v/>
      </c>
      <c r="O395" s="20" t="n"/>
      <c r="P395" s="20" t="n"/>
      <c r="Q395" s="21" t="n"/>
    </row>
    <row r="396">
      <c r="A396" s="19" t="n"/>
      <c r="B396" s="16" t="n"/>
      <c r="C396" s="20" t="n"/>
      <c r="D396" s="20" t="n"/>
      <c r="E396" s="21" t="n"/>
      <c r="F396" s="21" t="n"/>
      <c r="G396" s="17" t="n"/>
      <c r="H396" s="17" t="n"/>
      <c r="I396" s="22">
        <f>IF($A396="","",IFERROR(IF(AND($C396="Dépense",$H396="Taxable"),ROUND($G396*'Paramètres'!$B$11,2),0),0))</f>
        <v/>
      </c>
      <c r="J396" s="22">
        <f>IF($A396="","",IFERROR(IF(AND($C396="Dépense",$H396="Taxable"),ROUND($G396*'Paramètres'!$B$12,2),0),0))</f>
        <v/>
      </c>
      <c r="K396" s="22">
        <f>IF($A396="","",IFERROR(IF($C396="Dépense",ROUND($G396+$I396+$J396,2),$G396),0))</f>
        <v/>
      </c>
      <c r="L396" s="22">
        <f>IF($A396="","",IFERROR(IF(OR($C396="Approvisionnement",$C396="Remboursement",$C396="Correction positive"),$K396,0),0))</f>
        <v/>
      </c>
      <c r="M396" s="22">
        <f>IF($A396="","",IFERROR(IF(OR($C396="Dépense",$C396="Correction négative"),$K396,0),0))</f>
        <v/>
      </c>
      <c r="N396" s="22">
        <f>IF($A396="","",IFERROR(N395+$L396-$M396,0))</f>
        <v/>
      </c>
      <c r="O396" s="20" t="n"/>
      <c r="P396" s="20" t="n"/>
      <c r="Q396" s="21" t="n"/>
    </row>
    <row r="397">
      <c r="A397" s="19" t="n"/>
      <c r="B397" s="16" t="n"/>
      <c r="C397" s="20" t="n"/>
      <c r="D397" s="20" t="n"/>
      <c r="E397" s="21" t="n"/>
      <c r="F397" s="21" t="n"/>
      <c r="G397" s="17" t="n"/>
      <c r="H397" s="17" t="n"/>
      <c r="I397" s="22">
        <f>IF($A397="","",IFERROR(IF(AND($C397="Dépense",$H397="Taxable"),ROUND($G397*'Paramètres'!$B$11,2),0),0))</f>
        <v/>
      </c>
      <c r="J397" s="22">
        <f>IF($A397="","",IFERROR(IF(AND($C397="Dépense",$H397="Taxable"),ROUND($G397*'Paramètres'!$B$12,2),0),0))</f>
        <v/>
      </c>
      <c r="K397" s="22">
        <f>IF($A397="","",IFERROR(IF($C397="Dépense",ROUND($G397+$I397+$J397,2),$G397),0))</f>
        <v/>
      </c>
      <c r="L397" s="22">
        <f>IF($A397="","",IFERROR(IF(OR($C397="Approvisionnement",$C397="Remboursement",$C397="Correction positive"),$K397,0),0))</f>
        <v/>
      </c>
      <c r="M397" s="22">
        <f>IF($A397="","",IFERROR(IF(OR($C397="Dépense",$C397="Correction négative"),$K397,0),0))</f>
        <v/>
      </c>
      <c r="N397" s="22">
        <f>IF($A397="","",IFERROR(N396+$L397-$M397,0))</f>
        <v/>
      </c>
      <c r="O397" s="20" t="n"/>
      <c r="P397" s="20" t="n"/>
      <c r="Q397" s="21" t="n"/>
    </row>
    <row r="398">
      <c r="A398" s="19" t="n"/>
      <c r="B398" s="16" t="n"/>
      <c r="C398" s="20" t="n"/>
      <c r="D398" s="20" t="n"/>
      <c r="E398" s="21" t="n"/>
      <c r="F398" s="21" t="n"/>
      <c r="G398" s="17" t="n"/>
      <c r="H398" s="17" t="n"/>
      <c r="I398" s="22">
        <f>IF($A398="","",IFERROR(IF(AND($C398="Dépense",$H398="Taxable"),ROUND($G398*'Paramètres'!$B$11,2),0),0))</f>
        <v/>
      </c>
      <c r="J398" s="22">
        <f>IF($A398="","",IFERROR(IF(AND($C398="Dépense",$H398="Taxable"),ROUND($G398*'Paramètres'!$B$12,2),0),0))</f>
        <v/>
      </c>
      <c r="K398" s="22">
        <f>IF($A398="","",IFERROR(IF($C398="Dépense",ROUND($G398+$I398+$J398,2),$G398),0))</f>
        <v/>
      </c>
      <c r="L398" s="22">
        <f>IF($A398="","",IFERROR(IF(OR($C398="Approvisionnement",$C398="Remboursement",$C398="Correction positive"),$K398,0),0))</f>
        <v/>
      </c>
      <c r="M398" s="22">
        <f>IF($A398="","",IFERROR(IF(OR($C398="Dépense",$C398="Correction négative"),$K398,0),0))</f>
        <v/>
      </c>
      <c r="N398" s="22">
        <f>IF($A398="","",IFERROR(N397+$L398-$M398,0))</f>
        <v/>
      </c>
      <c r="O398" s="20" t="n"/>
      <c r="P398" s="20" t="n"/>
      <c r="Q398" s="21" t="n"/>
    </row>
    <row r="399">
      <c r="A399" s="19" t="n"/>
      <c r="B399" s="16" t="n"/>
      <c r="C399" s="20" t="n"/>
      <c r="D399" s="20" t="n"/>
      <c r="E399" s="21" t="n"/>
      <c r="F399" s="21" t="n"/>
      <c r="G399" s="17" t="n"/>
      <c r="H399" s="17" t="n"/>
      <c r="I399" s="22">
        <f>IF($A399="","",IFERROR(IF(AND($C399="Dépense",$H399="Taxable"),ROUND($G399*'Paramètres'!$B$11,2),0),0))</f>
        <v/>
      </c>
      <c r="J399" s="22">
        <f>IF($A399="","",IFERROR(IF(AND($C399="Dépense",$H399="Taxable"),ROUND($G399*'Paramètres'!$B$12,2),0),0))</f>
        <v/>
      </c>
      <c r="K399" s="22">
        <f>IF($A399="","",IFERROR(IF($C399="Dépense",ROUND($G399+$I399+$J399,2),$G399),0))</f>
        <v/>
      </c>
      <c r="L399" s="22">
        <f>IF($A399="","",IFERROR(IF(OR($C399="Approvisionnement",$C399="Remboursement",$C399="Correction positive"),$K399,0),0))</f>
        <v/>
      </c>
      <c r="M399" s="22">
        <f>IF($A399="","",IFERROR(IF(OR($C399="Dépense",$C399="Correction négative"),$K399,0),0))</f>
        <v/>
      </c>
      <c r="N399" s="22">
        <f>IF($A399="","",IFERROR(N398+$L399-$M399,0))</f>
        <v/>
      </c>
      <c r="O399" s="20" t="n"/>
      <c r="P399" s="20" t="n"/>
      <c r="Q399" s="21" t="n"/>
    </row>
    <row r="400">
      <c r="A400" s="19" t="n"/>
      <c r="B400" s="16" t="n"/>
      <c r="C400" s="20" t="n"/>
      <c r="D400" s="20" t="n"/>
      <c r="E400" s="21" t="n"/>
      <c r="F400" s="21" t="n"/>
      <c r="G400" s="17" t="n"/>
      <c r="H400" s="17" t="n"/>
      <c r="I400" s="22">
        <f>IF($A400="","",IFERROR(IF(AND($C400="Dépense",$H400="Taxable"),ROUND($G400*'Paramètres'!$B$11,2),0),0))</f>
        <v/>
      </c>
      <c r="J400" s="22">
        <f>IF($A400="","",IFERROR(IF(AND($C400="Dépense",$H400="Taxable"),ROUND($G400*'Paramètres'!$B$12,2),0),0))</f>
        <v/>
      </c>
      <c r="K400" s="22">
        <f>IF($A400="","",IFERROR(IF($C400="Dépense",ROUND($G400+$I400+$J400,2),$G400),0))</f>
        <v/>
      </c>
      <c r="L400" s="22">
        <f>IF($A400="","",IFERROR(IF(OR($C400="Approvisionnement",$C400="Remboursement",$C400="Correction positive"),$K400,0),0))</f>
        <v/>
      </c>
      <c r="M400" s="22">
        <f>IF($A400="","",IFERROR(IF(OR($C400="Dépense",$C400="Correction négative"),$K400,0),0))</f>
        <v/>
      </c>
      <c r="N400" s="22">
        <f>IF($A400="","",IFERROR(N399+$L400-$M400,0))</f>
        <v/>
      </c>
      <c r="O400" s="20" t="n"/>
      <c r="P400" s="20" t="n"/>
      <c r="Q400" s="21" t="n"/>
    </row>
    <row r="401">
      <c r="A401" s="19" t="n"/>
      <c r="B401" s="16" t="n"/>
      <c r="C401" s="20" t="n"/>
      <c r="D401" s="20" t="n"/>
      <c r="E401" s="21" t="n"/>
      <c r="F401" s="21" t="n"/>
      <c r="G401" s="17" t="n"/>
      <c r="H401" s="17" t="n"/>
      <c r="I401" s="22">
        <f>IF($A401="","",IFERROR(IF(AND($C401="Dépense",$H401="Taxable"),ROUND($G401*'Paramètres'!$B$11,2),0),0))</f>
        <v/>
      </c>
      <c r="J401" s="22">
        <f>IF($A401="","",IFERROR(IF(AND($C401="Dépense",$H401="Taxable"),ROUND($G401*'Paramètres'!$B$12,2),0),0))</f>
        <v/>
      </c>
      <c r="K401" s="22">
        <f>IF($A401="","",IFERROR(IF($C401="Dépense",ROUND($G401+$I401+$J401,2),$G401),0))</f>
        <v/>
      </c>
      <c r="L401" s="22">
        <f>IF($A401="","",IFERROR(IF(OR($C401="Approvisionnement",$C401="Remboursement",$C401="Correction positive"),$K401,0),0))</f>
        <v/>
      </c>
      <c r="M401" s="22">
        <f>IF($A401="","",IFERROR(IF(OR($C401="Dépense",$C401="Correction négative"),$K401,0),0))</f>
        <v/>
      </c>
      <c r="N401" s="22">
        <f>IF($A401="","",IFERROR(N400+$L401-$M401,0))</f>
        <v/>
      </c>
      <c r="O401" s="20" t="n"/>
      <c r="P401" s="20" t="n"/>
      <c r="Q401" s="21" t="n"/>
    </row>
    <row r="402">
      <c r="A402" s="19" t="n"/>
      <c r="B402" s="16" t="n"/>
      <c r="C402" s="20" t="n"/>
      <c r="D402" s="20" t="n"/>
      <c r="E402" s="21" t="n"/>
      <c r="F402" s="21" t="n"/>
      <c r="G402" s="17" t="n"/>
      <c r="H402" s="17" t="n"/>
      <c r="I402" s="22">
        <f>IF($A402="","",IFERROR(IF(AND($C402="Dépense",$H402="Taxable"),ROUND($G402*'Paramètres'!$B$11,2),0),0))</f>
        <v/>
      </c>
      <c r="J402" s="22">
        <f>IF($A402="","",IFERROR(IF(AND($C402="Dépense",$H402="Taxable"),ROUND($G402*'Paramètres'!$B$12,2),0),0))</f>
        <v/>
      </c>
      <c r="K402" s="22">
        <f>IF($A402="","",IFERROR(IF($C402="Dépense",ROUND($G402+$I402+$J402,2),$G402),0))</f>
        <v/>
      </c>
      <c r="L402" s="22">
        <f>IF($A402="","",IFERROR(IF(OR($C402="Approvisionnement",$C402="Remboursement",$C402="Correction positive"),$K402,0),0))</f>
        <v/>
      </c>
      <c r="M402" s="22">
        <f>IF($A402="","",IFERROR(IF(OR($C402="Dépense",$C402="Correction négative"),$K402,0),0))</f>
        <v/>
      </c>
      <c r="N402" s="22">
        <f>IF($A402="","",IFERROR(N401+$L402-$M402,0))</f>
        <v/>
      </c>
      <c r="O402" s="20" t="n"/>
      <c r="P402" s="20" t="n"/>
      <c r="Q402" s="21" t="n"/>
    </row>
    <row r="403">
      <c r="A403" s="19" t="n"/>
      <c r="B403" s="16" t="n"/>
      <c r="C403" s="20" t="n"/>
      <c r="D403" s="20" t="n"/>
      <c r="E403" s="21" t="n"/>
      <c r="F403" s="21" t="n"/>
      <c r="G403" s="17" t="n"/>
      <c r="H403" s="17" t="n"/>
      <c r="I403" s="22">
        <f>IF($A403="","",IFERROR(IF(AND($C403="Dépense",$H403="Taxable"),ROUND($G403*'Paramètres'!$B$11,2),0),0))</f>
        <v/>
      </c>
      <c r="J403" s="22">
        <f>IF($A403="","",IFERROR(IF(AND($C403="Dépense",$H403="Taxable"),ROUND($G403*'Paramètres'!$B$12,2),0),0))</f>
        <v/>
      </c>
      <c r="K403" s="22">
        <f>IF($A403="","",IFERROR(IF($C403="Dépense",ROUND($G403+$I403+$J403,2),$G403),0))</f>
        <v/>
      </c>
      <c r="L403" s="22">
        <f>IF($A403="","",IFERROR(IF(OR($C403="Approvisionnement",$C403="Remboursement",$C403="Correction positive"),$K403,0),0))</f>
        <v/>
      </c>
      <c r="M403" s="22">
        <f>IF($A403="","",IFERROR(IF(OR($C403="Dépense",$C403="Correction négative"),$K403,0),0))</f>
        <v/>
      </c>
      <c r="N403" s="22">
        <f>IF($A403="","",IFERROR(N402+$L403-$M403,0))</f>
        <v/>
      </c>
      <c r="O403" s="20" t="n"/>
      <c r="P403" s="20" t="n"/>
      <c r="Q403" s="21" t="n"/>
    </row>
    <row r="404">
      <c r="A404" s="19" t="n"/>
      <c r="B404" s="16" t="n"/>
      <c r="C404" s="20" t="n"/>
      <c r="D404" s="20" t="n"/>
      <c r="E404" s="21" t="n"/>
      <c r="F404" s="21" t="n"/>
      <c r="G404" s="17" t="n"/>
      <c r="H404" s="17" t="n"/>
      <c r="I404" s="22">
        <f>IF($A404="","",IFERROR(IF(AND($C404="Dépense",$H404="Taxable"),ROUND($G404*'Paramètres'!$B$11,2),0),0))</f>
        <v/>
      </c>
      <c r="J404" s="22">
        <f>IF($A404="","",IFERROR(IF(AND($C404="Dépense",$H404="Taxable"),ROUND($G404*'Paramètres'!$B$12,2),0),0))</f>
        <v/>
      </c>
      <c r="K404" s="22">
        <f>IF($A404="","",IFERROR(IF($C404="Dépense",ROUND($G404+$I404+$J404,2),$G404),0))</f>
        <v/>
      </c>
      <c r="L404" s="22">
        <f>IF($A404="","",IFERROR(IF(OR($C404="Approvisionnement",$C404="Remboursement",$C404="Correction positive"),$K404,0),0))</f>
        <v/>
      </c>
      <c r="M404" s="22">
        <f>IF($A404="","",IFERROR(IF(OR($C404="Dépense",$C404="Correction négative"),$K404,0),0))</f>
        <v/>
      </c>
      <c r="N404" s="22">
        <f>IF($A404="","",IFERROR(N403+$L404-$M404,0))</f>
        <v/>
      </c>
      <c r="O404" s="20" t="n"/>
      <c r="P404" s="20" t="n"/>
      <c r="Q404" s="21" t="n"/>
    </row>
    <row r="405">
      <c r="A405" s="19" t="n"/>
      <c r="B405" s="16" t="n"/>
      <c r="C405" s="20" t="n"/>
      <c r="D405" s="20" t="n"/>
      <c r="E405" s="21" t="n"/>
      <c r="F405" s="21" t="n"/>
      <c r="G405" s="17" t="n"/>
      <c r="H405" s="17" t="n"/>
      <c r="I405" s="22">
        <f>IF($A405="","",IFERROR(IF(AND($C405="Dépense",$H405="Taxable"),ROUND($G405*'Paramètres'!$B$11,2),0),0))</f>
        <v/>
      </c>
      <c r="J405" s="22">
        <f>IF($A405="","",IFERROR(IF(AND($C405="Dépense",$H405="Taxable"),ROUND($G405*'Paramètres'!$B$12,2),0),0))</f>
        <v/>
      </c>
      <c r="K405" s="22">
        <f>IF($A405="","",IFERROR(IF($C405="Dépense",ROUND($G405+$I405+$J405,2),$G405),0))</f>
        <v/>
      </c>
      <c r="L405" s="22">
        <f>IF($A405="","",IFERROR(IF(OR($C405="Approvisionnement",$C405="Remboursement",$C405="Correction positive"),$K405,0),0))</f>
        <v/>
      </c>
      <c r="M405" s="22">
        <f>IF($A405="","",IFERROR(IF(OR($C405="Dépense",$C405="Correction négative"),$K405,0),0))</f>
        <v/>
      </c>
      <c r="N405" s="22">
        <f>IF($A405="","",IFERROR(N404+$L405-$M405,0))</f>
        <v/>
      </c>
      <c r="O405" s="20" t="n"/>
      <c r="P405" s="20" t="n"/>
      <c r="Q405" s="21" t="n"/>
    </row>
    <row r="406">
      <c r="A406" s="19" t="n"/>
      <c r="B406" s="16" t="n"/>
      <c r="C406" s="20" t="n"/>
      <c r="D406" s="20" t="n"/>
      <c r="E406" s="21" t="n"/>
      <c r="F406" s="21" t="n"/>
      <c r="G406" s="17" t="n"/>
      <c r="H406" s="17" t="n"/>
      <c r="I406" s="22">
        <f>IF($A406="","",IFERROR(IF(AND($C406="Dépense",$H406="Taxable"),ROUND($G406*'Paramètres'!$B$11,2),0),0))</f>
        <v/>
      </c>
      <c r="J406" s="22">
        <f>IF($A406="","",IFERROR(IF(AND($C406="Dépense",$H406="Taxable"),ROUND($G406*'Paramètres'!$B$12,2),0),0))</f>
        <v/>
      </c>
      <c r="K406" s="22">
        <f>IF($A406="","",IFERROR(IF($C406="Dépense",ROUND($G406+$I406+$J406,2),$G406),0))</f>
        <v/>
      </c>
      <c r="L406" s="22">
        <f>IF($A406="","",IFERROR(IF(OR($C406="Approvisionnement",$C406="Remboursement",$C406="Correction positive"),$K406,0),0))</f>
        <v/>
      </c>
      <c r="M406" s="22">
        <f>IF($A406="","",IFERROR(IF(OR($C406="Dépense",$C406="Correction négative"),$K406,0),0))</f>
        <v/>
      </c>
      <c r="N406" s="22">
        <f>IF($A406="","",IFERROR(N405+$L406-$M406,0))</f>
        <v/>
      </c>
      <c r="O406" s="20" t="n"/>
      <c r="P406" s="20" t="n"/>
      <c r="Q406" s="21" t="n"/>
    </row>
    <row r="407">
      <c r="A407" s="19" t="n"/>
      <c r="B407" s="16" t="n"/>
      <c r="C407" s="20" t="n"/>
      <c r="D407" s="20" t="n"/>
      <c r="E407" s="21" t="n"/>
      <c r="F407" s="21" t="n"/>
      <c r="G407" s="17" t="n"/>
      <c r="H407" s="17" t="n"/>
      <c r="I407" s="22">
        <f>IF($A407="","",IFERROR(IF(AND($C407="Dépense",$H407="Taxable"),ROUND($G407*'Paramètres'!$B$11,2),0),0))</f>
        <v/>
      </c>
      <c r="J407" s="22">
        <f>IF($A407="","",IFERROR(IF(AND($C407="Dépense",$H407="Taxable"),ROUND($G407*'Paramètres'!$B$12,2),0),0))</f>
        <v/>
      </c>
      <c r="K407" s="22">
        <f>IF($A407="","",IFERROR(IF($C407="Dépense",ROUND($G407+$I407+$J407,2),$G407),0))</f>
        <v/>
      </c>
      <c r="L407" s="22">
        <f>IF($A407="","",IFERROR(IF(OR($C407="Approvisionnement",$C407="Remboursement",$C407="Correction positive"),$K407,0),0))</f>
        <v/>
      </c>
      <c r="M407" s="22">
        <f>IF($A407="","",IFERROR(IF(OR($C407="Dépense",$C407="Correction négative"),$K407,0),0))</f>
        <v/>
      </c>
      <c r="N407" s="22">
        <f>IF($A407="","",IFERROR(N406+$L407-$M407,0))</f>
        <v/>
      </c>
      <c r="O407" s="20" t="n"/>
      <c r="P407" s="20" t="n"/>
      <c r="Q407" s="21" t="n"/>
    </row>
    <row r="408">
      <c r="A408" s="19" t="n"/>
      <c r="B408" s="16" t="n"/>
      <c r="C408" s="20" t="n"/>
      <c r="D408" s="20" t="n"/>
      <c r="E408" s="21" t="n"/>
      <c r="F408" s="21" t="n"/>
      <c r="G408" s="17" t="n"/>
      <c r="H408" s="17" t="n"/>
      <c r="I408" s="22">
        <f>IF($A408="","",IFERROR(IF(AND($C408="Dépense",$H408="Taxable"),ROUND($G408*'Paramètres'!$B$11,2),0),0))</f>
        <v/>
      </c>
      <c r="J408" s="22">
        <f>IF($A408="","",IFERROR(IF(AND($C408="Dépense",$H408="Taxable"),ROUND($G408*'Paramètres'!$B$12,2),0),0))</f>
        <v/>
      </c>
      <c r="K408" s="22">
        <f>IF($A408="","",IFERROR(IF($C408="Dépense",ROUND($G408+$I408+$J408,2),$G408),0))</f>
        <v/>
      </c>
      <c r="L408" s="22">
        <f>IF($A408="","",IFERROR(IF(OR($C408="Approvisionnement",$C408="Remboursement",$C408="Correction positive"),$K408,0),0))</f>
        <v/>
      </c>
      <c r="M408" s="22">
        <f>IF($A408="","",IFERROR(IF(OR($C408="Dépense",$C408="Correction négative"),$K408,0),0))</f>
        <v/>
      </c>
      <c r="N408" s="22">
        <f>IF($A408="","",IFERROR(N407+$L408-$M408,0))</f>
        <v/>
      </c>
      <c r="O408" s="20" t="n"/>
      <c r="P408" s="20" t="n"/>
      <c r="Q408" s="21" t="n"/>
    </row>
    <row r="409">
      <c r="A409" s="19" t="n"/>
      <c r="B409" s="16" t="n"/>
      <c r="C409" s="20" t="n"/>
      <c r="D409" s="20" t="n"/>
      <c r="E409" s="21" t="n"/>
      <c r="F409" s="21" t="n"/>
      <c r="G409" s="17" t="n"/>
      <c r="H409" s="17" t="n"/>
      <c r="I409" s="22">
        <f>IF($A409="","",IFERROR(IF(AND($C409="Dépense",$H409="Taxable"),ROUND($G409*'Paramètres'!$B$11,2),0),0))</f>
        <v/>
      </c>
      <c r="J409" s="22">
        <f>IF($A409="","",IFERROR(IF(AND($C409="Dépense",$H409="Taxable"),ROUND($G409*'Paramètres'!$B$12,2),0),0))</f>
        <v/>
      </c>
      <c r="K409" s="22">
        <f>IF($A409="","",IFERROR(IF($C409="Dépense",ROUND($G409+$I409+$J409,2),$G409),0))</f>
        <v/>
      </c>
      <c r="L409" s="22">
        <f>IF($A409="","",IFERROR(IF(OR($C409="Approvisionnement",$C409="Remboursement",$C409="Correction positive"),$K409,0),0))</f>
        <v/>
      </c>
      <c r="M409" s="22">
        <f>IF($A409="","",IFERROR(IF(OR($C409="Dépense",$C409="Correction négative"),$K409,0),0))</f>
        <v/>
      </c>
      <c r="N409" s="22">
        <f>IF($A409="","",IFERROR(N408+$L409-$M409,0))</f>
        <v/>
      </c>
      <c r="O409" s="20" t="n"/>
      <c r="P409" s="20" t="n"/>
      <c r="Q409" s="21" t="n"/>
    </row>
    <row r="410">
      <c r="A410" s="19" t="n"/>
      <c r="B410" s="16" t="n"/>
      <c r="C410" s="20" t="n"/>
      <c r="D410" s="20" t="n"/>
      <c r="E410" s="21" t="n"/>
      <c r="F410" s="21" t="n"/>
      <c r="G410" s="17" t="n"/>
      <c r="H410" s="17" t="n"/>
      <c r="I410" s="22">
        <f>IF($A410="","",IFERROR(IF(AND($C410="Dépense",$H410="Taxable"),ROUND($G410*'Paramètres'!$B$11,2),0),0))</f>
        <v/>
      </c>
      <c r="J410" s="22">
        <f>IF($A410="","",IFERROR(IF(AND($C410="Dépense",$H410="Taxable"),ROUND($G410*'Paramètres'!$B$12,2),0),0))</f>
        <v/>
      </c>
      <c r="K410" s="22">
        <f>IF($A410="","",IFERROR(IF($C410="Dépense",ROUND($G410+$I410+$J410,2),$G410),0))</f>
        <v/>
      </c>
      <c r="L410" s="22">
        <f>IF($A410="","",IFERROR(IF(OR($C410="Approvisionnement",$C410="Remboursement",$C410="Correction positive"),$K410,0),0))</f>
        <v/>
      </c>
      <c r="M410" s="22">
        <f>IF($A410="","",IFERROR(IF(OR($C410="Dépense",$C410="Correction négative"),$K410,0),0))</f>
        <v/>
      </c>
      <c r="N410" s="22">
        <f>IF($A410="","",IFERROR(N409+$L410-$M410,0))</f>
        <v/>
      </c>
      <c r="O410" s="20" t="n"/>
      <c r="P410" s="20" t="n"/>
      <c r="Q410" s="21" t="n"/>
    </row>
    <row r="411">
      <c r="A411" s="19" t="n"/>
      <c r="B411" s="16" t="n"/>
      <c r="C411" s="20" t="n"/>
      <c r="D411" s="20" t="n"/>
      <c r="E411" s="21" t="n"/>
      <c r="F411" s="21" t="n"/>
      <c r="G411" s="17" t="n"/>
      <c r="H411" s="17" t="n"/>
      <c r="I411" s="22">
        <f>IF($A411="","",IFERROR(IF(AND($C411="Dépense",$H411="Taxable"),ROUND($G411*'Paramètres'!$B$11,2),0),0))</f>
        <v/>
      </c>
      <c r="J411" s="22">
        <f>IF($A411="","",IFERROR(IF(AND($C411="Dépense",$H411="Taxable"),ROUND($G411*'Paramètres'!$B$12,2),0),0))</f>
        <v/>
      </c>
      <c r="K411" s="22">
        <f>IF($A411="","",IFERROR(IF($C411="Dépense",ROUND($G411+$I411+$J411,2),$G411),0))</f>
        <v/>
      </c>
      <c r="L411" s="22">
        <f>IF($A411="","",IFERROR(IF(OR($C411="Approvisionnement",$C411="Remboursement",$C411="Correction positive"),$K411,0),0))</f>
        <v/>
      </c>
      <c r="M411" s="22">
        <f>IF($A411="","",IFERROR(IF(OR($C411="Dépense",$C411="Correction négative"),$K411,0),0))</f>
        <v/>
      </c>
      <c r="N411" s="22">
        <f>IF($A411="","",IFERROR(N410+$L411-$M411,0))</f>
        <v/>
      </c>
      <c r="O411" s="20" t="n"/>
      <c r="P411" s="20" t="n"/>
      <c r="Q411" s="21" t="n"/>
    </row>
    <row r="412">
      <c r="A412" s="19" t="n"/>
      <c r="B412" s="16" t="n"/>
      <c r="C412" s="20" t="n"/>
      <c r="D412" s="20" t="n"/>
      <c r="E412" s="21" t="n"/>
      <c r="F412" s="21" t="n"/>
      <c r="G412" s="17" t="n"/>
      <c r="H412" s="17" t="n"/>
      <c r="I412" s="22">
        <f>IF($A412="","",IFERROR(IF(AND($C412="Dépense",$H412="Taxable"),ROUND($G412*'Paramètres'!$B$11,2),0),0))</f>
        <v/>
      </c>
      <c r="J412" s="22">
        <f>IF($A412="","",IFERROR(IF(AND($C412="Dépense",$H412="Taxable"),ROUND($G412*'Paramètres'!$B$12,2),0),0))</f>
        <v/>
      </c>
      <c r="K412" s="22">
        <f>IF($A412="","",IFERROR(IF($C412="Dépense",ROUND($G412+$I412+$J412,2),$G412),0))</f>
        <v/>
      </c>
      <c r="L412" s="22">
        <f>IF($A412="","",IFERROR(IF(OR($C412="Approvisionnement",$C412="Remboursement",$C412="Correction positive"),$K412,0),0))</f>
        <v/>
      </c>
      <c r="M412" s="22">
        <f>IF($A412="","",IFERROR(IF(OR($C412="Dépense",$C412="Correction négative"),$K412,0),0))</f>
        <v/>
      </c>
      <c r="N412" s="22">
        <f>IF($A412="","",IFERROR(N411+$L412-$M412,0))</f>
        <v/>
      </c>
      <c r="O412" s="20" t="n"/>
      <c r="P412" s="20" t="n"/>
      <c r="Q412" s="21" t="n"/>
    </row>
    <row r="413">
      <c r="A413" s="19" t="n"/>
      <c r="B413" s="16" t="n"/>
      <c r="C413" s="20" t="n"/>
      <c r="D413" s="20" t="n"/>
      <c r="E413" s="21" t="n"/>
      <c r="F413" s="21" t="n"/>
      <c r="G413" s="17" t="n"/>
      <c r="H413" s="17" t="n"/>
      <c r="I413" s="22">
        <f>IF($A413="","",IFERROR(IF(AND($C413="Dépense",$H413="Taxable"),ROUND($G413*'Paramètres'!$B$11,2),0),0))</f>
        <v/>
      </c>
      <c r="J413" s="22">
        <f>IF($A413="","",IFERROR(IF(AND($C413="Dépense",$H413="Taxable"),ROUND($G413*'Paramètres'!$B$12,2),0),0))</f>
        <v/>
      </c>
      <c r="K413" s="22">
        <f>IF($A413="","",IFERROR(IF($C413="Dépense",ROUND($G413+$I413+$J413,2),$G413),0))</f>
        <v/>
      </c>
      <c r="L413" s="22">
        <f>IF($A413="","",IFERROR(IF(OR($C413="Approvisionnement",$C413="Remboursement",$C413="Correction positive"),$K413,0),0))</f>
        <v/>
      </c>
      <c r="M413" s="22">
        <f>IF($A413="","",IFERROR(IF(OR($C413="Dépense",$C413="Correction négative"),$K413,0),0))</f>
        <v/>
      </c>
      <c r="N413" s="22">
        <f>IF($A413="","",IFERROR(N412+$L413-$M413,0))</f>
        <v/>
      </c>
      <c r="O413" s="20" t="n"/>
      <c r="P413" s="20" t="n"/>
      <c r="Q413" s="21" t="n"/>
    </row>
    <row r="414">
      <c r="A414" s="19" t="n"/>
      <c r="B414" s="16" t="n"/>
      <c r="C414" s="20" t="n"/>
      <c r="D414" s="20" t="n"/>
      <c r="E414" s="21" t="n"/>
      <c r="F414" s="21" t="n"/>
      <c r="G414" s="17" t="n"/>
      <c r="H414" s="17" t="n"/>
      <c r="I414" s="22">
        <f>IF($A414="","",IFERROR(IF(AND($C414="Dépense",$H414="Taxable"),ROUND($G414*'Paramètres'!$B$11,2),0),0))</f>
        <v/>
      </c>
      <c r="J414" s="22">
        <f>IF($A414="","",IFERROR(IF(AND($C414="Dépense",$H414="Taxable"),ROUND($G414*'Paramètres'!$B$12,2),0),0))</f>
        <v/>
      </c>
      <c r="K414" s="22">
        <f>IF($A414="","",IFERROR(IF($C414="Dépense",ROUND($G414+$I414+$J414,2),$G414),0))</f>
        <v/>
      </c>
      <c r="L414" s="22">
        <f>IF($A414="","",IFERROR(IF(OR($C414="Approvisionnement",$C414="Remboursement",$C414="Correction positive"),$K414,0),0))</f>
        <v/>
      </c>
      <c r="M414" s="22">
        <f>IF($A414="","",IFERROR(IF(OR($C414="Dépense",$C414="Correction négative"),$K414,0),0))</f>
        <v/>
      </c>
      <c r="N414" s="22">
        <f>IF($A414="","",IFERROR(N413+$L414-$M414,0))</f>
        <v/>
      </c>
      <c r="O414" s="20" t="n"/>
      <c r="P414" s="20" t="n"/>
      <c r="Q414" s="21" t="n"/>
    </row>
    <row r="415">
      <c r="A415" s="19" t="n"/>
      <c r="B415" s="16" t="n"/>
      <c r="C415" s="20" t="n"/>
      <c r="D415" s="20" t="n"/>
      <c r="E415" s="21" t="n"/>
      <c r="F415" s="21" t="n"/>
      <c r="G415" s="17" t="n"/>
      <c r="H415" s="17" t="n"/>
      <c r="I415" s="22">
        <f>IF($A415="","",IFERROR(IF(AND($C415="Dépense",$H415="Taxable"),ROUND($G415*'Paramètres'!$B$11,2),0),0))</f>
        <v/>
      </c>
      <c r="J415" s="22">
        <f>IF($A415="","",IFERROR(IF(AND($C415="Dépense",$H415="Taxable"),ROUND($G415*'Paramètres'!$B$12,2),0),0))</f>
        <v/>
      </c>
      <c r="K415" s="22">
        <f>IF($A415="","",IFERROR(IF($C415="Dépense",ROUND($G415+$I415+$J415,2),$G415),0))</f>
        <v/>
      </c>
      <c r="L415" s="22">
        <f>IF($A415="","",IFERROR(IF(OR($C415="Approvisionnement",$C415="Remboursement",$C415="Correction positive"),$K415,0),0))</f>
        <v/>
      </c>
      <c r="M415" s="22">
        <f>IF($A415="","",IFERROR(IF(OR($C415="Dépense",$C415="Correction négative"),$K415,0),0))</f>
        <v/>
      </c>
      <c r="N415" s="22">
        <f>IF($A415="","",IFERROR(N414+$L415-$M415,0))</f>
        <v/>
      </c>
      <c r="O415" s="20" t="n"/>
      <c r="P415" s="20" t="n"/>
      <c r="Q415" s="21" t="n"/>
    </row>
    <row r="416">
      <c r="A416" s="19" t="n"/>
      <c r="B416" s="16" t="n"/>
      <c r="C416" s="20" t="n"/>
      <c r="D416" s="20" t="n"/>
      <c r="E416" s="21" t="n"/>
      <c r="F416" s="21" t="n"/>
      <c r="G416" s="17" t="n"/>
      <c r="H416" s="17" t="n"/>
      <c r="I416" s="22">
        <f>IF($A416="","",IFERROR(IF(AND($C416="Dépense",$H416="Taxable"),ROUND($G416*'Paramètres'!$B$11,2),0),0))</f>
        <v/>
      </c>
      <c r="J416" s="22">
        <f>IF($A416="","",IFERROR(IF(AND($C416="Dépense",$H416="Taxable"),ROUND($G416*'Paramètres'!$B$12,2),0),0))</f>
        <v/>
      </c>
      <c r="K416" s="22">
        <f>IF($A416="","",IFERROR(IF($C416="Dépense",ROUND($G416+$I416+$J416,2),$G416),0))</f>
        <v/>
      </c>
      <c r="L416" s="22">
        <f>IF($A416="","",IFERROR(IF(OR($C416="Approvisionnement",$C416="Remboursement",$C416="Correction positive"),$K416,0),0))</f>
        <v/>
      </c>
      <c r="M416" s="22">
        <f>IF($A416="","",IFERROR(IF(OR($C416="Dépense",$C416="Correction négative"),$K416,0),0))</f>
        <v/>
      </c>
      <c r="N416" s="22">
        <f>IF($A416="","",IFERROR(N415+$L416-$M416,0))</f>
        <v/>
      </c>
      <c r="O416" s="20" t="n"/>
      <c r="P416" s="20" t="n"/>
      <c r="Q416" s="21" t="n"/>
    </row>
    <row r="417">
      <c r="A417" s="19" t="n"/>
      <c r="B417" s="16" t="n"/>
      <c r="C417" s="20" t="n"/>
      <c r="D417" s="20" t="n"/>
      <c r="E417" s="21" t="n"/>
      <c r="F417" s="21" t="n"/>
      <c r="G417" s="17" t="n"/>
      <c r="H417" s="17" t="n"/>
      <c r="I417" s="22">
        <f>IF($A417="","",IFERROR(IF(AND($C417="Dépense",$H417="Taxable"),ROUND($G417*'Paramètres'!$B$11,2),0),0))</f>
        <v/>
      </c>
      <c r="J417" s="22">
        <f>IF($A417="","",IFERROR(IF(AND($C417="Dépense",$H417="Taxable"),ROUND($G417*'Paramètres'!$B$12,2),0),0))</f>
        <v/>
      </c>
      <c r="K417" s="22">
        <f>IF($A417="","",IFERROR(IF($C417="Dépense",ROUND($G417+$I417+$J417,2),$G417),0))</f>
        <v/>
      </c>
      <c r="L417" s="22">
        <f>IF($A417="","",IFERROR(IF(OR($C417="Approvisionnement",$C417="Remboursement",$C417="Correction positive"),$K417,0),0))</f>
        <v/>
      </c>
      <c r="M417" s="22">
        <f>IF($A417="","",IFERROR(IF(OR($C417="Dépense",$C417="Correction négative"),$K417,0),0))</f>
        <v/>
      </c>
      <c r="N417" s="22">
        <f>IF($A417="","",IFERROR(N416+$L417-$M417,0))</f>
        <v/>
      </c>
      <c r="O417" s="20" t="n"/>
      <c r="P417" s="20" t="n"/>
      <c r="Q417" s="21" t="n"/>
    </row>
    <row r="418">
      <c r="A418" s="19" t="n"/>
      <c r="B418" s="16" t="n"/>
      <c r="C418" s="20" t="n"/>
      <c r="D418" s="20" t="n"/>
      <c r="E418" s="21" t="n"/>
      <c r="F418" s="21" t="n"/>
      <c r="G418" s="17" t="n"/>
      <c r="H418" s="17" t="n"/>
      <c r="I418" s="22">
        <f>IF($A418="","",IFERROR(IF(AND($C418="Dépense",$H418="Taxable"),ROUND($G418*'Paramètres'!$B$11,2),0),0))</f>
        <v/>
      </c>
      <c r="J418" s="22">
        <f>IF($A418="","",IFERROR(IF(AND($C418="Dépense",$H418="Taxable"),ROUND($G418*'Paramètres'!$B$12,2),0),0))</f>
        <v/>
      </c>
      <c r="K418" s="22">
        <f>IF($A418="","",IFERROR(IF($C418="Dépense",ROUND($G418+$I418+$J418,2),$G418),0))</f>
        <v/>
      </c>
      <c r="L418" s="22">
        <f>IF($A418="","",IFERROR(IF(OR($C418="Approvisionnement",$C418="Remboursement",$C418="Correction positive"),$K418,0),0))</f>
        <v/>
      </c>
      <c r="M418" s="22">
        <f>IF($A418="","",IFERROR(IF(OR($C418="Dépense",$C418="Correction négative"),$K418,0),0))</f>
        <v/>
      </c>
      <c r="N418" s="22">
        <f>IF($A418="","",IFERROR(N417+$L418-$M418,0))</f>
        <v/>
      </c>
      <c r="O418" s="20" t="n"/>
      <c r="P418" s="20" t="n"/>
      <c r="Q418" s="21" t="n"/>
    </row>
    <row r="419">
      <c r="A419" s="19" t="n"/>
      <c r="B419" s="16" t="n"/>
      <c r="C419" s="20" t="n"/>
      <c r="D419" s="20" t="n"/>
      <c r="E419" s="21" t="n"/>
      <c r="F419" s="21" t="n"/>
      <c r="G419" s="17" t="n"/>
      <c r="H419" s="17" t="n"/>
      <c r="I419" s="22">
        <f>IF($A419="","",IFERROR(IF(AND($C419="Dépense",$H419="Taxable"),ROUND($G419*'Paramètres'!$B$11,2),0),0))</f>
        <v/>
      </c>
      <c r="J419" s="22">
        <f>IF($A419="","",IFERROR(IF(AND($C419="Dépense",$H419="Taxable"),ROUND($G419*'Paramètres'!$B$12,2),0),0))</f>
        <v/>
      </c>
      <c r="K419" s="22">
        <f>IF($A419="","",IFERROR(IF($C419="Dépense",ROUND($G419+$I419+$J419,2),$G419),0))</f>
        <v/>
      </c>
      <c r="L419" s="22">
        <f>IF($A419="","",IFERROR(IF(OR($C419="Approvisionnement",$C419="Remboursement",$C419="Correction positive"),$K419,0),0))</f>
        <v/>
      </c>
      <c r="M419" s="22">
        <f>IF($A419="","",IFERROR(IF(OR($C419="Dépense",$C419="Correction négative"),$K419,0),0))</f>
        <v/>
      </c>
      <c r="N419" s="22">
        <f>IF($A419="","",IFERROR(N418+$L419-$M419,0))</f>
        <v/>
      </c>
      <c r="O419" s="20" t="n"/>
      <c r="P419" s="20" t="n"/>
      <c r="Q419" s="21" t="n"/>
    </row>
    <row r="420">
      <c r="A420" s="19" t="n"/>
      <c r="B420" s="16" t="n"/>
      <c r="C420" s="20" t="n"/>
      <c r="D420" s="20" t="n"/>
      <c r="E420" s="21" t="n"/>
      <c r="F420" s="21" t="n"/>
      <c r="G420" s="17" t="n"/>
      <c r="H420" s="17" t="n"/>
      <c r="I420" s="22">
        <f>IF($A420="","",IFERROR(IF(AND($C420="Dépense",$H420="Taxable"),ROUND($G420*'Paramètres'!$B$11,2),0),0))</f>
        <v/>
      </c>
      <c r="J420" s="22">
        <f>IF($A420="","",IFERROR(IF(AND($C420="Dépense",$H420="Taxable"),ROUND($G420*'Paramètres'!$B$12,2),0),0))</f>
        <v/>
      </c>
      <c r="K420" s="22">
        <f>IF($A420="","",IFERROR(IF($C420="Dépense",ROUND($G420+$I420+$J420,2),$G420),0))</f>
        <v/>
      </c>
      <c r="L420" s="22">
        <f>IF($A420="","",IFERROR(IF(OR($C420="Approvisionnement",$C420="Remboursement",$C420="Correction positive"),$K420,0),0))</f>
        <v/>
      </c>
      <c r="M420" s="22">
        <f>IF($A420="","",IFERROR(IF(OR($C420="Dépense",$C420="Correction négative"),$K420,0),0))</f>
        <v/>
      </c>
      <c r="N420" s="22">
        <f>IF($A420="","",IFERROR(N419+$L420-$M420,0))</f>
        <v/>
      </c>
      <c r="O420" s="20" t="n"/>
      <c r="P420" s="20" t="n"/>
      <c r="Q420" s="21" t="n"/>
    </row>
    <row r="421">
      <c r="A421" s="19" t="n"/>
      <c r="B421" s="16" t="n"/>
      <c r="C421" s="20" t="n"/>
      <c r="D421" s="20" t="n"/>
      <c r="E421" s="21" t="n"/>
      <c r="F421" s="21" t="n"/>
      <c r="G421" s="17" t="n"/>
      <c r="H421" s="17" t="n"/>
      <c r="I421" s="22">
        <f>IF($A421="","",IFERROR(IF(AND($C421="Dépense",$H421="Taxable"),ROUND($G421*'Paramètres'!$B$11,2),0),0))</f>
        <v/>
      </c>
      <c r="J421" s="22">
        <f>IF($A421="","",IFERROR(IF(AND($C421="Dépense",$H421="Taxable"),ROUND($G421*'Paramètres'!$B$12,2),0),0))</f>
        <v/>
      </c>
      <c r="K421" s="22">
        <f>IF($A421="","",IFERROR(IF($C421="Dépense",ROUND($G421+$I421+$J421,2),$G421),0))</f>
        <v/>
      </c>
      <c r="L421" s="22">
        <f>IF($A421="","",IFERROR(IF(OR($C421="Approvisionnement",$C421="Remboursement",$C421="Correction positive"),$K421,0),0))</f>
        <v/>
      </c>
      <c r="M421" s="22">
        <f>IF($A421="","",IFERROR(IF(OR($C421="Dépense",$C421="Correction négative"),$K421,0),0))</f>
        <v/>
      </c>
      <c r="N421" s="22">
        <f>IF($A421="","",IFERROR(N420+$L421-$M421,0))</f>
        <v/>
      </c>
      <c r="O421" s="20" t="n"/>
      <c r="P421" s="20" t="n"/>
      <c r="Q421" s="21" t="n"/>
    </row>
    <row r="422">
      <c r="A422" s="19" t="n"/>
      <c r="B422" s="16" t="n"/>
      <c r="C422" s="20" t="n"/>
      <c r="D422" s="20" t="n"/>
      <c r="E422" s="21" t="n"/>
      <c r="F422" s="21" t="n"/>
      <c r="G422" s="17" t="n"/>
      <c r="H422" s="17" t="n"/>
      <c r="I422" s="22">
        <f>IF($A422="","",IFERROR(IF(AND($C422="Dépense",$H422="Taxable"),ROUND($G422*'Paramètres'!$B$11,2),0),0))</f>
        <v/>
      </c>
      <c r="J422" s="22">
        <f>IF($A422="","",IFERROR(IF(AND($C422="Dépense",$H422="Taxable"),ROUND($G422*'Paramètres'!$B$12,2),0),0))</f>
        <v/>
      </c>
      <c r="K422" s="22">
        <f>IF($A422="","",IFERROR(IF($C422="Dépense",ROUND($G422+$I422+$J422,2),$G422),0))</f>
        <v/>
      </c>
      <c r="L422" s="22">
        <f>IF($A422="","",IFERROR(IF(OR($C422="Approvisionnement",$C422="Remboursement",$C422="Correction positive"),$K422,0),0))</f>
        <v/>
      </c>
      <c r="M422" s="22">
        <f>IF($A422="","",IFERROR(IF(OR($C422="Dépense",$C422="Correction négative"),$K422,0),0))</f>
        <v/>
      </c>
      <c r="N422" s="22">
        <f>IF($A422="","",IFERROR(N421+$L422-$M422,0))</f>
        <v/>
      </c>
      <c r="O422" s="20" t="n"/>
      <c r="P422" s="20" t="n"/>
      <c r="Q422" s="21" t="n"/>
    </row>
    <row r="423">
      <c r="A423" s="19" t="n"/>
      <c r="B423" s="16" t="n"/>
      <c r="C423" s="20" t="n"/>
      <c r="D423" s="20" t="n"/>
      <c r="E423" s="21" t="n"/>
      <c r="F423" s="21" t="n"/>
      <c r="G423" s="17" t="n"/>
      <c r="H423" s="17" t="n"/>
      <c r="I423" s="22">
        <f>IF($A423="","",IFERROR(IF(AND($C423="Dépense",$H423="Taxable"),ROUND($G423*'Paramètres'!$B$11,2),0),0))</f>
        <v/>
      </c>
      <c r="J423" s="22">
        <f>IF($A423="","",IFERROR(IF(AND($C423="Dépense",$H423="Taxable"),ROUND($G423*'Paramètres'!$B$12,2),0),0))</f>
        <v/>
      </c>
      <c r="K423" s="22">
        <f>IF($A423="","",IFERROR(IF($C423="Dépense",ROUND($G423+$I423+$J423,2),$G423),0))</f>
        <v/>
      </c>
      <c r="L423" s="22">
        <f>IF($A423="","",IFERROR(IF(OR($C423="Approvisionnement",$C423="Remboursement",$C423="Correction positive"),$K423,0),0))</f>
        <v/>
      </c>
      <c r="M423" s="22">
        <f>IF($A423="","",IFERROR(IF(OR($C423="Dépense",$C423="Correction négative"),$K423,0),0))</f>
        <v/>
      </c>
      <c r="N423" s="22">
        <f>IF($A423="","",IFERROR(N422+$L423-$M423,0))</f>
        <v/>
      </c>
      <c r="O423" s="20" t="n"/>
      <c r="P423" s="20" t="n"/>
      <c r="Q423" s="21" t="n"/>
    </row>
    <row r="424">
      <c r="A424" s="19" t="n"/>
      <c r="B424" s="16" t="n"/>
      <c r="C424" s="20" t="n"/>
      <c r="D424" s="20" t="n"/>
      <c r="E424" s="21" t="n"/>
      <c r="F424" s="21" t="n"/>
      <c r="G424" s="17" t="n"/>
      <c r="H424" s="17" t="n"/>
      <c r="I424" s="22">
        <f>IF($A424="","",IFERROR(IF(AND($C424="Dépense",$H424="Taxable"),ROUND($G424*'Paramètres'!$B$11,2),0),0))</f>
        <v/>
      </c>
      <c r="J424" s="22">
        <f>IF($A424="","",IFERROR(IF(AND($C424="Dépense",$H424="Taxable"),ROUND($G424*'Paramètres'!$B$12,2),0),0))</f>
        <v/>
      </c>
      <c r="K424" s="22">
        <f>IF($A424="","",IFERROR(IF($C424="Dépense",ROUND($G424+$I424+$J424,2),$G424),0))</f>
        <v/>
      </c>
      <c r="L424" s="22">
        <f>IF($A424="","",IFERROR(IF(OR($C424="Approvisionnement",$C424="Remboursement",$C424="Correction positive"),$K424,0),0))</f>
        <v/>
      </c>
      <c r="M424" s="22">
        <f>IF($A424="","",IFERROR(IF(OR($C424="Dépense",$C424="Correction négative"),$K424,0),0))</f>
        <v/>
      </c>
      <c r="N424" s="22">
        <f>IF($A424="","",IFERROR(N423+$L424-$M424,0))</f>
        <v/>
      </c>
      <c r="O424" s="20" t="n"/>
      <c r="P424" s="20" t="n"/>
      <c r="Q424" s="21" t="n"/>
    </row>
    <row r="425">
      <c r="A425" s="19" t="n"/>
      <c r="B425" s="16" t="n"/>
      <c r="C425" s="20" t="n"/>
      <c r="D425" s="20" t="n"/>
      <c r="E425" s="21" t="n"/>
      <c r="F425" s="21" t="n"/>
      <c r="G425" s="17" t="n"/>
      <c r="H425" s="17" t="n"/>
      <c r="I425" s="22">
        <f>IF($A425="","",IFERROR(IF(AND($C425="Dépense",$H425="Taxable"),ROUND($G425*'Paramètres'!$B$11,2),0),0))</f>
        <v/>
      </c>
      <c r="J425" s="22">
        <f>IF($A425="","",IFERROR(IF(AND($C425="Dépense",$H425="Taxable"),ROUND($G425*'Paramètres'!$B$12,2),0),0))</f>
        <v/>
      </c>
      <c r="K425" s="22">
        <f>IF($A425="","",IFERROR(IF($C425="Dépense",ROUND($G425+$I425+$J425,2),$G425),0))</f>
        <v/>
      </c>
      <c r="L425" s="22">
        <f>IF($A425="","",IFERROR(IF(OR($C425="Approvisionnement",$C425="Remboursement",$C425="Correction positive"),$K425,0),0))</f>
        <v/>
      </c>
      <c r="M425" s="22">
        <f>IF($A425="","",IFERROR(IF(OR($C425="Dépense",$C425="Correction négative"),$K425,0),0))</f>
        <v/>
      </c>
      <c r="N425" s="22">
        <f>IF($A425="","",IFERROR(N424+$L425-$M425,0))</f>
        <v/>
      </c>
      <c r="O425" s="20" t="n"/>
      <c r="P425" s="20" t="n"/>
      <c r="Q425" s="21" t="n"/>
    </row>
    <row r="426">
      <c r="A426" s="19" t="n"/>
      <c r="B426" s="16" t="n"/>
      <c r="C426" s="20" t="n"/>
      <c r="D426" s="20" t="n"/>
      <c r="E426" s="21" t="n"/>
      <c r="F426" s="21" t="n"/>
      <c r="G426" s="17" t="n"/>
      <c r="H426" s="17" t="n"/>
      <c r="I426" s="22">
        <f>IF($A426="","",IFERROR(IF(AND($C426="Dépense",$H426="Taxable"),ROUND($G426*'Paramètres'!$B$11,2),0),0))</f>
        <v/>
      </c>
      <c r="J426" s="22">
        <f>IF($A426="","",IFERROR(IF(AND($C426="Dépense",$H426="Taxable"),ROUND($G426*'Paramètres'!$B$12,2),0),0))</f>
        <v/>
      </c>
      <c r="K426" s="22">
        <f>IF($A426="","",IFERROR(IF($C426="Dépense",ROUND($G426+$I426+$J426,2),$G426),0))</f>
        <v/>
      </c>
      <c r="L426" s="22">
        <f>IF($A426="","",IFERROR(IF(OR($C426="Approvisionnement",$C426="Remboursement",$C426="Correction positive"),$K426,0),0))</f>
        <v/>
      </c>
      <c r="M426" s="22">
        <f>IF($A426="","",IFERROR(IF(OR($C426="Dépense",$C426="Correction négative"),$K426,0),0))</f>
        <v/>
      </c>
      <c r="N426" s="22">
        <f>IF($A426="","",IFERROR(N425+$L426-$M426,0))</f>
        <v/>
      </c>
      <c r="O426" s="20" t="n"/>
      <c r="P426" s="20" t="n"/>
      <c r="Q426" s="21" t="n"/>
    </row>
    <row r="427">
      <c r="A427" s="19" t="n"/>
      <c r="B427" s="16" t="n"/>
      <c r="C427" s="20" t="n"/>
      <c r="D427" s="20" t="n"/>
      <c r="E427" s="21" t="n"/>
      <c r="F427" s="21" t="n"/>
      <c r="G427" s="17" t="n"/>
      <c r="H427" s="17" t="n"/>
      <c r="I427" s="22">
        <f>IF($A427="","",IFERROR(IF(AND($C427="Dépense",$H427="Taxable"),ROUND($G427*'Paramètres'!$B$11,2),0),0))</f>
        <v/>
      </c>
      <c r="J427" s="22">
        <f>IF($A427="","",IFERROR(IF(AND($C427="Dépense",$H427="Taxable"),ROUND($G427*'Paramètres'!$B$12,2),0),0))</f>
        <v/>
      </c>
      <c r="K427" s="22">
        <f>IF($A427="","",IFERROR(IF($C427="Dépense",ROUND($G427+$I427+$J427,2),$G427),0))</f>
        <v/>
      </c>
      <c r="L427" s="22">
        <f>IF($A427="","",IFERROR(IF(OR($C427="Approvisionnement",$C427="Remboursement",$C427="Correction positive"),$K427,0),0))</f>
        <v/>
      </c>
      <c r="M427" s="22">
        <f>IF($A427="","",IFERROR(IF(OR($C427="Dépense",$C427="Correction négative"),$K427,0),0))</f>
        <v/>
      </c>
      <c r="N427" s="22">
        <f>IF($A427="","",IFERROR(N426+$L427-$M427,0))</f>
        <v/>
      </c>
      <c r="O427" s="20" t="n"/>
      <c r="P427" s="20" t="n"/>
      <c r="Q427" s="21" t="n"/>
    </row>
    <row r="428">
      <c r="A428" s="19" t="n"/>
      <c r="B428" s="16" t="n"/>
      <c r="C428" s="20" t="n"/>
      <c r="D428" s="20" t="n"/>
      <c r="E428" s="21" t="n"/>
      <c r="F428" s="21" t="n"/>
      <c r="G428" s="17" t="n"/>
      <c r="H428" s="17" t="n"/>
      <c r="I428" s="22">
        <f>IF($A428="","",IFERROR(IF(AND($C428="Dépense",$H428="Taxable"),ROUND($G428*'Paramètres'!$B$11,2),0),0))</f>
        <v/>
      </c>
      <c r="J428" s="22">
        <f>IF($A428="","",IFERROR(IF(AND($C428="Dépense",$H428="Taxable"),ROUND($G428*'Paramètres'!$B$12,2),0),0))</f>
        <v/>
      </c>
      <c r="K428" s="22">
        <f>IF($A428="","",IFERROR(IF($C428="Dépense",ROUND($G428+$I428+$J428,2),$G428),0))</f>
        <v/>
      </c>
      <c r="L428" s="22">
        <f>IF($A428="","",IFERROR(IF(OR($C428="Approvisionnement",$C428="Remboursement",$C428="Correction positive"),$K428,0),0))</f>
        <v/>
      </c>
      <c r="M428" s="22">
        <f>IF($A428="","",IFERROR(IF(OR($C428="Dépense",$C428="Correction négative"),$K428,0),0))</f>
        <v/>
      </c>
      <c r="N428" s="22">
        <f>IF($A428="","",IFERROR(N427+$L428-$M428,0))</f>
        <v/>
      </c>
      <c r="O428" s="20" t="n"/>
      <c r="P428" s="20" t="n"/>
      <c r="Q428" s="21" t="n"/>
    </row>
    <row r="429">
      <c r="A429" s="19" t="n"/>
      <c r="B429" s="16" t="n"/>
      <c r="C429" s="20" t="n"/>
      <c r="D429" s="20" t="n"/>
      <c r="E429" s="21" t="n"/>
      <c r="F429" s="21" t="n"/>
      <c r="G429" s="17" t="n"/>
      <c r="H429" s="17" t="n"/>
      <c r="I429" s="22">
        <f>IF($A429="","",IFERROR(IF(AND($C429="Dépense",$H429="Taxable"),ROUND($G429*'Paramètres'!$B$11,2),0),0))</f>
        <v/>
      </c>
      <c r="J429" s="22">
        <f>IF($A429="","",IFERROR(IF(AND($C429="Dépense",$H429="Taxable"),ROUND($G429*'Paramètres'!$B$12,2),0),0))</f>
        <v/>
      </c>
      <c r="K429" s="22">
        <f>IF($A429="","",IFERROR(IF($C429="Dépense",ROUND($G429+$I429+$J429,2),$G429),0))</f>
        <v/>
      </c>
      <c r="L429" s="22">
        <f>IF($A429="","",IFERROR(IF(OR($C429="Approvisionnement",$C429="Remboursement",$C429="Correction positive"),$K429,0),0))</f>
        <v/>
      </c>
      <c r="M429" s="22">
        <f>IF($A429="","",IFERROR(IF(OR($C429="Dépense",$C429="Correction négative"),$K429,0),0))</f>
        <v/>
      </c>
      <c r="N429" s="22">
        <f>IF($A429="","",IFERROR(N428+$L429-$M429,0))</f>
        <v/>
      </c>
      <c r="O429" s="20" t="n"/>
      <c r="P429" s="20" t="n"/>
      <c r="Q429" s="21" t="n"/>
    </row>
    <row r="430">
      <c r="A430" s="19" t="n"/>
      <c r="B430" s="16" t="n"/>
      <c r="C430" s="20" t="n"/>
      <c r="D430" s="20" t="n"/>
      <c r="E430" s="21" t="n"/>
      <c r="F430" s="21" t="n"/>
      <c r="G430" s="17" t="n"/>
      <c r="H430" s="17" t="n"/>
      <c r="I430" s="22">
        <f>IF($A430="","",IFERROR(IF(AND($C430="Dépense",$H430="Taxable"),ROUND($G430*'Paramètres'!$B$11,2),0),0))</f>
        <v/>
      </c>
      <c r="J430" s="22">
        <f>IF($A430="","",IFERROR(IF(AND($C430="Dépense",$H430="Taxable"),ROUND($G430*'Paramètres'!$B$12,2),0),0))</f>
        <v/>
      </c>
      <c r="K430" s="22">
        <f>IF($A430="","",IFERROR(IF($C430="Dépense",ROUND($G430+$I430+$J430,2),$G430),0))</f>
        <v/>
      </c>
      <c r="L430" s="22">
        <f>IF($A430="","",IFERROR(IF(OR($C430="Approvisionnement",$C430="Remboursement",$C430="Correction positive"),$K430,0),0))</f>
        <v/>
      </c>
      <c r="M430" s="22">
        <f>IF($A430="","",IFERROR(IF(OR($C430="Dépense",$C430="Correction négative"),$K430,0),0))</f>
        <v/>
      </c>
      <c r="N430" s="22">
        <f>IF($A430="","",IFERROR(N429+$L430-$M430,0))</f>
        <v/>
      </c>
      <c r="O430" s="20" t="n"/>
      <c r="P430" s="20" t="n"/>
      <c r="Q430" s="21" t="n"/>
    </row>
    <row r="431">
      <c r="A431" s="19" t="n"/>
      <c r="B431" s="16" t="n"/>
      <c r="C431" s="20" t="n"/>
      <c r="D431" s="20" t="n"/>
      <c r="E431" s="21" t="n"/>
      <c r="F431" s="21" t="n"/>
      <c r="G431" s="17" t="n"/>
      <c r="H431" s="17" t="n"/>
      <c r="I431" s="22">
        <f>IF($A431="","",IFERROR(IF(AND($C431="Dépense",$H431="Taxable"),ROUND($G431*'Paramètres'!$B$11,2),0),0))</f>
        <v/>
      </c>
      <c r="J431" s="22">
        <f>IF($A431="","",IFERROR(IF(AND($C431="Dépense",$H431="Taxable"),ROUND($G431*'Paramètres'!$B$12,2),0),0))</f>
        <v/>
      </c>
      <c r="K431" s="22">
        <f>IF($A431="","",IFERROR(IF($C431="Dépense",ROUND($G431+$I431+$J431,2),$G431),0))</f>
        <v/>
      </c>
      <c r="L431" s="22">
        <f>IF($A431="","",IFERROR(IF(OR($C431="Approvisionnement",$C431="Remboursement",$C431="Correction positive"),$K431,0),0))</f>
        <v/>
      </c>
      <c r="M431" s="22">
        <f>IF($A431="","",IFERROR(IF(OR($C431="Dépense",$C431="Correction négative"),$K431,0),0))</f>
        <v/>
      </c>
      <c r="N431" s="22">
        <f>IF($A431="","",IFERROR(N430+$L431-$M431,0))</f>
        <v/>
      </c>
      <c r="O431" s="20" t="n"/>
      <c r="P431" s="20" t="n"/>
      <c r="Q431" s="21" t="n"/>
    </row>
    <row r="432">
      <c r="A432" s="19" t="n"/>
      <c r="B432" s="16" t="n"/>
      <c r="C432" s="20" t="n"/>
      <c r="D432" s="20" t="n"/>
      <c r="E432" s="21" t="n"/>
      <c r="F432" s="21" t="n"/>
      <c r="G432" s="17" t="n"/>
      <c r="H432" s="17" t="n"/>
      <c r="I432" s="22">
        <f>IF($A432="","",IFERROR(IF(AND($C432="Dépense",$H432="Taxable"),ROUND($G432*'Paramètres'!$B$11,2),0),0))</f>
        <v/>
      </c>
      <c r="J432" s="22">
        <f>IF($A432="","",IFERROR(IF(AND($C432="Dépense",$H432="Taxable"),ROUND($G432*'Paramètres'!$B$12,2),0),0))</f>
        <v/>
      </c>
      <c r="K432" s="22">
        <f>IF($A432="","",IFERROR(IF($C432="Dépense",ROUND($G432+$I432+$J432,2),$G432),0))</f>
        <v/>
      </c>
      <c r="L432" s="22">
        <f>IF($A432="","",IFERROR(IF(OR($C432="Approvisionnement",$C432="Remboursement",$C432="Correction positive"),$K432,0),0))</f>
        <v/>
      </c>
      <c r="M432" s="22">
        <f>IF($A432="","",IFERROR(IF(OR($C432="Dépense",$C432="Correction négative"),$K432,0),0))</f>
        <v/>
      </c>
      <c r="N432" s="22">
        <f>IF($A432="","",IFERROR(N431+$L432-$M432,0))</f>
        <v/>
      </c>
      <c r="O432" s="20" t="n"/>
      <c r="P432" s="20" t="n"/>
      <c r="Q432" s="21" t="n"/>
    </row>
    <row r="433">
      <c r="A433" s="19" t="n"/>
      <c r="B433" s="16" t="n"/>
      <c r="C433" s="20" t="n"/>
      <c r="D433" s="20" t="n"/>
      <c r="E433" s="21" t="n"/>
      <c r="F433" s="21" t="n"/>
      <c r="G433" s="17" t="n"/>
      <c r="H433" s="17" t="n"/>
      <c r="I433" s="22">
        <f>IF($A433="","",IFERROR(IF(AND($C433="Dépense",$H433="Taxable"),ROUND($G433*'Paramètres'!$B$11,2),0),0))</f>
        <v/>
      </c>
      <c r="J433" s="22">
        <f>IF($A433="","",IFERROR(IF(AND($C433="Dépense",$H433="Taxable"),ROUND($G433*'Paramètres'!$B$12,2),0),0))</f>
        <v/>
      </c>
      <c r="K433" s="22">
        <f>IF($A433="","",IFERROR(IF($C433="Dépense",ROUND($G433+$I433+$J433,2),$G433),0))</f>
        <v/>
      </c>
      <c r="L433" s="22">
        <f>IF($A433="","",IFERROR(IF(OR($C433="Approvisionnement",$C433="Remboursement",$C433="Correction positive"),$K433,0),0))</f>
        <v/>
      </c>
      <c r="M433" s="22">
        <f>IF($A433="","",IFERROR(IF(OR($C433="Dépense",$C433="Correction négative"),$K433,0),0))</f>
        <v/>
      </c>
      <c r="N433" s="22">
        <f>IF($A433="","",IFERROR(N432+$L433-$M433,0))</f>
        <v/>
      </c>
      <c r="O433" s="20" t="n"/>
      <c r="P433" s="20" t="n"/>
      <c r="Q433" s="21" t="n"/>
    </row>
    <row r="434">
      <c r="A434" s="19" t="n"/>
      <c r="B434" s="16" t="n"/>
      <c r="C434" s="20" t="n"/>
      <c r="D434" s="20" t="n"/>
      <c r="E434" s="21" t="n"/>
      <c r="F434" s="21" t="n"/>
      <c r="G434" s="17" t="n"/>
      <c r="H434" s="17" t="n"/>
      <c r="I434" s="22">
        <f>IF($A434="","",IFERROR(IF(AND($C434="Dépense",$H434="Taxable"),ROUND($G434*'Paramètres'!$B$11,2),0),0))</f>
        <v/>
      </c>
      <c r="J434" s="22">
        <f>IF($A434="","",IFERROR(IF(AND($C434="Dépense",$H434="Taxable"),ROUND($G434*'Paramètres'!$B$12,2),0),0))</f>
        <v/>
      </c>
      <c r="K434" s="22">
        <f>IF($A434="","",IFERROR(IF($C434="Dépense",ROUND($G434+$I434+$J434,2),$G434),0))</f>
        <v/>
      </c>
      <c r="L434" s="22">
        <f>IF($A434="","",IFERROR(IF(OR($C434="Approvisionnement",$C434="Remboursement",$C434="Correction positive"),$K434,0),0))</f>
        <v/>
      </c>
      <c r="M434" s="22">
        <f>IF($A434="","",IFERROR(IF(OR($C434="Dépense",$C434="Correction négative"),$K434,0),0))</f>
        <v/>
      </c>
      <c r="N434" s="22">
        <f>IF($A434="","",IFERROR(N433+$L434-$M434,0))</f>
        <v/>
      </c>
      <c r="O434" s="20" t="n"/>
      <c r="P434" s="20" t="n"/>
      <c r="Q434" s="21" t="n"/>
    </row>
    <row r="435">
      <c r="A435" s="19" t="n"/>
      <c r="B435" s="16" t="n"/>
      <c r="C435" s="20" t="n"/>
      <c r="D435" s="20" t="n"/>
      <c r="E435" s="21" t="n"/>
      <c r="F435" s="21" t="n"/>
      <c r="G435" s="17" t="n"/>
      <c r="H435" s="17" t="n"/>
      <c r="I435" s="22">
        <f>IF($A435="","",IFERROR(IF(AND($C435="Dépense",$H435="Taxable"),ROUND($G435*'Paramètres'!$B$11,2),0),0))</f>
        <v/>
      </c>
      <c r="J435" s="22">
        <f>IF($A435="","",IFERROR(IF(AND($C435="Dépense",$H435="Taxable"),ROUND($G435*'Paramètres'!$B$12,2),0),0))</f>
        <v/>
      </c>
      <c r="K435" s="22">
        <f>IF($A435="","",IFERROR(IF($C435="Dépense",ROUND($G435+$I435+$J435,2),$G435),0))</f>
        <v/>
      </c>
      <c r="L435" s="22">
        <f>IF($A435="","",IFERROR(IF(OR($C435="Approvisionnement",$C435="Remboursement",$C435="Correction positive"),$K435,0),0))</f>
        <v/>
      </c>
      <c r="M435" s="22">
        <f>IF($A435="","",IFERROR(IF(OR($C435="Dépense",$C435="Correction négative"),$K435,0),0))</f>
        <v/>
      </c>
      <c r="N435" s="22">
        <f>IF($A435="","",IFERROR(N434+$L435-$M435,0))</f>
        <v/>
      </c>
      <c r="O435" s="20" t="n"/>
      <c r="P435" s="20" t="n"/>
      <c r="Q435" s="21" t="n"/>
    </row>
    <row r="436">
      <c r="A436" s="19" t="n"/>
      <c r="B436" s="16" t="n"/>
      <c r="C436" s="20" t="n"/>
      <c r="D436" s="20" t="n"/>
      <c r="E436" s="21" t="n"/>
      <c r="F436" s="21" t="n"/>
      <c r="G436" s="17" t="n"/>
      <c r="H436" s="17" t="n"/>
      <c r="I436" s="22">
        <f>IF($A436="","",IFERROR(IF(AND($C436="Dépense",$H436="Taxable"),ROUND($G436*'Paramètres'!$B$11,2),0),0))</f>
        <v/>
      </c>
      <c r="J436" s="22">
        <f>IF($A436="","",IFERROR(IF(AND($C436="Dépense",$H436="Taxable"),ROUND($G436*'Paramètres'!$B$12,2),0),0))</f>
        <v/>
      </c>
      <c r="K436" s="22">
        <f>IF($A436="","",IFERROR(IF($C436="Dépense",ROUND($G436+$I436+$J436,2),$G436),0))</f>
        <v/>
      </c>
      <c r="L436" s="22">
        <f>IF($A436="","",IFERROR(IF(OR($C436="Approvisionnement",$C436="Remboursement",$C436="Correction positive"),$K436,0),0))</f>
        <v/>
      </c>
      <c r="M436" s="22">
        <f>IF($A436="","",IFERROR(IF(OR($C436="Dépense",$C436="Correction négative"),$K436,0),0))</f>
        <v/>
      </c>
      <c r="N436" s="22">
        <f>IF($A436="","",IFERROR(N435+$L436-$M436,0))</f>
        <v/>
      </c>
      <c r="O436" s="20" t="n"/>
      <c r="P436" s="20" t="n"/>
      <c r="Q436" s="21" t="n"/>
    </row>
    <row r="437">
      <c r="A437" s="19" t="n"/>
      <c r="B437" s="16" t="n"/>
      <c r="C437" s="20" t="n"/>
      <c r="D437" s="20" t="n"/>
      <c r="E437" s="21" t="n"/>
      <c r="F437" s="21" t="n"/>
      <c r="G437" s="17" t="n"/>
      <c r="H437" s="17" t="n"/>
      <c r="I437" s="22">
        <f>IF($A437="","",IFERROR(IF(AND($C437="Dépense",$H437="Taxable"),ROUND($G437*'Paramètres'!$B$11,2),0),0))</f>
        <v/>
      </c>
      <c r="J437" s="22">
        <f>IF($A437="","",IFERROR(IF(AND($C437="Dépense",$H437="Taxable"),ROUND($G437*'Paramètres'!$B$12,2),0),0))</f>
        <v/>
      </c>
      <c r="K437" s="22">
        <f>IF($A437="","",IFERROR(IF($C437="Dépense",ROUND($G437+$I437+$J437,2),$G437),0))</f>
        <v/>
      </c>
      <c r="L437" s="22">
        <f>IF($A437="","",IFERROR(IF(OR($C437="Approvisionnement",$C437="Remboursement",$C437="Correction positive"),$K437,0),0))</f>
        <v/>
      </c>
      <c r="M437" s="22">
        <f>IF($A437="","",IFERROR(IF(OR($C437="Dépense",$C437="Correction négative"),$K437,0),0))</f>
        <v/>
      </c>
      <c r="N437" s="22">
        <f>IF($A437="","",IFERROR(N436+$L437-$M437,0))</f>
        <v/>
      </c>
      <c r="O437" s="20" t="n"/>
      <c r="P437" s="20" t="n"/>
      <c r="Q437" s="21" t="n"/>
    </row>
    <row r="438">
      <c r="A438" s="19" t="n"/>
      <c r="B438" s="16" t="n"/>
      <c r="C438" s="20" t="n"/>
      <c r="D438" s="20" t="n"/>
      <c r="E438" s="21" t="n"/>
      <c r="F438" s="21" t="n"/>
      <c r="G438" s="17" t="n"/>
      <c r="H438" s="17" t="n"/>
      <c r="I438" s="22">
        <f>IF($A438="","",IFERROR(IF(AND($C438="Dépense",$H438="Taxable"),ROUND($G438*'Paramètres'!$B$11,2),0),0))</f>
        <v/>
      </c>
      <c r="J438" s="22">
        <f>IF($A438="","",IFERROR(IF(AND($C438="Dépense",$H438="Taxable"),ROUND($G438*'Paramètres'!$B$12,2),0),0))</f>
        <v/>
      </c>
      <c r="K438" s="22">
        <f>IF($A438="","",IFERROR(IF($C438="Dépense",ROUND($G438+$I438+$J438,2),$G438),0))</f>
        <v/>
      </c>
      <c r="L438" s="22">
        <f>IF($A438="","",IFERROR(IF(OR($C438="Approvisionnement",$C438="Remboursement",$C438="Correction positive"),$K438,0),0))</f>
        <v/>
      </c>
      <c r="M438" s="22">
        <f>IF($A438="","",IFERROR(IF(OR($C438="Dépense",$C438="Correction négative"),$K438,0),0))</f>
        <v/>
      </c>
      <c r="N438" s="22">
        <f>IF($A438="","",IFERROR(N437+$L438-$M438,0))</f>
        <v/>
      </c>
      <c r="O438" s="20" t="n"/>
      <c r="P438" s="20" t="n"/>
      <c r="Q438" s="21" t="n"/>
    </row>
    <row r="439">
      <c r="A439" s="19" t="n"/>
      <c r="B439" s="16" t="n"/>
      <c r="C439" s="20" t="n"/>
      <c r="D439" s="20" t="n"/>
      <c r="E439" s="21" t="n"/>
      <c r="F439" s="21" t="n"/>
      <c r="G439" s="17" t="n"/>
      <c r="H439" s="17" t="n"/>
      <c r="I439" s="22">
        <f>IF($A439="","",IFERROR(IF(AND($C439="Dépense",$H439="Taxable"),ROUND($G439*'Paramètres'!$B$11,2),0),0))</f>
        <v/>
      </c>
      <c r="J439" s="22">
        <f>IF($A439="","",IFERROR(IF(AND($C439="Dépense",$H439="Taxable"),ROUND($G439*'Paramètres'!$B$12,2),0),0))</f>
        <v/>
      </c>
      <c r="K439" s="22">
        <f>IF($A439="","",IFERROR(IF($C439="Dépense",ROUND($G439+$I439+$J439,2),$G439),0))</f>
        <v/>
      </c>
      <c r="L439" s="22">
        <f>IF($A439="","",IFERROR(IF(OR($C439="Approvisionnement",$C439="Remboursement",$C439="Correction positive"),$K439,0),0))</f>
        <v/>
      </c>
      <c r="M439" s="22">
        <f>IF($A439="","",IFERROR(IF(OR($C439="Dépense",$C439="Correction négative"),$K439,0),0))</f>
        <v/>
      </c>
      <c r="N439" s="22">
        <f>IF($A439="","",IFERROR(N438+$L439-$M439,0))</f>
        <v/>
      </c>
      <c r="O439" s="20" t="n"/>
      <c r="P439" s="20" t="n"/>
      <c r="Q439" s="21" t="n"/>
    </row>
    <row r="440">
      <c r="A440" s="19" t="n"/>
      <c r="B440" s="16" t="n"/>
      <c r="C440" s="20" t="n"/>
      <c r="D440" s="20" t="n"/>
      <c r="E440" s="21" t="n"/>
      <c r="F440" s="21" t="n"/>
      <c r="G440" s="17" t="n"/>
      <c r="H440" s="17" t="n"/>
      <c r="I440" s="22">
        <f>IF($A440="","",IFERROR(IF(AND($C440="Dépense",$H440="Taxable"),ROUND($G440*'Paramètres'!$B$11,2),0),0))</f>
        <v/>
      </c>
      <c r="J440" s="22">
        <f>IF($A440="","",IFERROR(IF(AND($C440="Dépense",$H440="Taxable"),ROUND($G440*'Paramètres'!$B$12,2),0),0))</f>
        <v/>
      </c>
      <c r="K440" s="22">
        <f>IF($A440="","",IFERROR(IF($C440="Dépense",ROUND($G440+$I440+$J440,2),$G440),0))</f>
        <v/>
      </c>
      <c r="L440" s="22">
        <f>IF($A440="","",IFERROR(IF(OR($C440="Approvisionnement",$C440="Remboursement",$C440="Correction positive"),$K440,0),0))</f>
        <v/>
      </c>
      <c r="M440" s="22">
        <f>IF($A440="","",IFERROR(IF(OR($C440="Dépense",$C440="Correction négative"),$K440,0),0))</f>
        <v/>
      </c>
      <c r="N440" s="22">
        <f>IF($A440="","",IFERROR(N439+$L440-$M440,0))</f>
        <v/>
      </c>
      <c r="O440" s="20" t="n"/>
      <c r="P440" s="20" t="n"/>
      <c r="Q440" s="21" t="n"/>
    </row>
    <row r="441">
      <c r="A441" s="19" t="n"/>
      <c r="B441" s="16" t="n"/>
      <c r="C441" s="20" t="n"/>
      <c r="D441" s="20" t="n"/>
      <c r="E441" s="21" t="n"/>
      <c r="F441" s="21" t="n"/>
      <c r="G441" s="17" t="n"/>
      <c r="H441" s="17" t="n"/>
      <c r="I441" s="22">
        <f>IF($A441="","",IFERROR(IF(AND($C441="Dépense",$H441="Taxable"),ROUND($G441*'Paramètres'!$B$11,2),0),0))</f>
        <v/>
      </c>
      <c r="J441" s="22">
        <f>IF($A441="","",IFERROR(IF(AND($C441="Dépense",$H441="Taxable"),ROUND($G441*'Paramètres'!$B$12,2),0),0))</f>
        <v/>
      </c>
      <c r="K441" s="22">
        <f>IF($A441="","",IFERROR(IF($C441="Dépense",ROUND($G441+$I441+$J441,2),$G441),0))</f>
        <v/>
      </c>
      <c r="L441" s="22">
        <f>IF($A441="","",IFERROR(IF(OR($C441="Approvisionnement",$C441="Remboursement",$C441="Correction positive"),$K441,0),0))</f>
        <v/>
      </c>
      <c r="M441" s="22">
        <f>IF($A441="","",IFERROR(IF(OR($C441="Dépense",$C441="Correction négative"),$K441,0),0))</f>
        <v/>
      </c>
      <c r="N441" s="22">
        <f>IF($A441="","",IFERROR(N440+$L441-$M441,0))</f>
        <v/>
      </c>
      <c r="O441" s="20" t="n"/>
      <c r="P441" s="20" t="n"/>
      <c r="Q441" s="21" t="n"/>
    </row>
    <row r="442">
      <c r="A442" s="19" t="n"/>
      <c r="B442" s="16" t="n"/>
      <c r="C442" s="20" t="n"/>
      <c r="D442" s="20" t="n"/>
      <c r="E442" s="21" t="n"/>
      <c r="F442" s="21" t="n"/>
      <c r="G442" s="17" t="n"/>
      <c r="H442" s="17" t="n"/>
      <c r="I442" s="22">
        <f>IF($A442="","",IFERROR(IF(AND($C442="Dépense",$H442="Taxable"),ROUND($G442*'Paramètres'!$B$11,2),0),0))</f>
        <v/>
      </c>
      <c r="J442" s="22">
        <f>IF($A442="","",IFERROR(IF(AND($C442="Dépense",$H442="Taxable"),ROUND($G442*'Paramètres'!$B$12,2),0),0))</f>
        <v/>
      </c>
      <c r="K442" s="22">
        <f>IF($A442="","",IFERROR(IF($C442="Dépense",ROUND($G442+$I442+$J442,2),$G442),0))</f>
        <v/>
      </c>
      <c r="L442" s="22">
        <f>IF($A442="","",IFERROR(IF(OR($C442="Approvisionnement",$C442="Remboursement",$C442="Correction positive"),$K442,0),0))</f>
        <v/>
      </c>
      <c r="M442" s="22">
        <f>IF($A442="","",IFERROR(IF(OR($C442="Dépense",$C442="Correction négative"),$K442,0),0))</f>
        <v/>
      </c>
      <c r="N442" s="22">
        <f>IF($A442="","",IFERROR(N441+$L442-$M442,0))</f>
        <v/>
      </c>
      <c r="O442" s="20" t="n"/>
      <c r="P442" s="20" t="n"/>
      <c r="Q442" s="21" t="n"/>
    </row>
    <row r="443">
      <c r="A443" s="19" t="n"/>
      <c r="B443" s="16" t="n"/>
      <c r="C443" s="20" t="n"/>
      <c r="D443" s="20" t="n"/>
      <c r="E443" s="21" t="n"/>
      <c r="F443" s="21" t="n"/>
      <c r="G443" s="17" t="n"/>
      <c r="H443" s="17" t="n"/>
      <c r="I443" s="22">
        <f>IF($A443="","",IFERROR(IF(AND($C443="Dépense",$H443="Taxable"),ROUND($G443*'Paramètres'!$B$11,2),0),0))</f>
        <v/>
      </c>
      <c r="J443" s="22">
        <f>IF($A443="","",IFERROR(IF(AND($C443="Dépense",$H443="Taxable"),ROUND($G443*'Paramètres'!$B$12,2),0),0))</f>
        <v/>
      </c>
      <c r="K443" s="22">
        <f>IF($A443="","",IFERROR(IF($C443="Dépense",ROUND($G443+$I443+$J443,2),$G443),0))</f>
        <v/>
      </c>
      <c r="L443" s="22">
        <f>IF($A443="","",IFERROR(IF(OR($C443="Approvisionnement",$C443="Remboursement",$C443="Correction positive"),$K443,0),0))</f>
        <v/>
      </c>
      <c r="M443" s="22">
        <f>IF($A443="","",IFERROR(IF(OR($C443="Dépense",$C443="Correction négative"),$K443,0),0))</f>
        <v/>
      </c>
      <c r="N443" s="22">
        <f>IF($A443="","",IFERROR(N442+$L443-$M443,0))</f>
        <v/>
      </c>
      <c r="O443" s="20" t="n"/>
      <c r="P443" s="20" t="n"/>
      <c r="Q443" s="21" t="n"/>
    </row>
    <row r="444">
      <c r="A444" s="19" t="n"/>
      <c r="B444" s="16" t="n"/>
      <c r="C444" s="20" t="n"/>
      <c r="D444" s="20" t="n"/>
      <c r="E444" s="21" t="n"/>
      <c r="F444" s="21" t="n"/>
      <c r="G444" s="17" t="n"/>
      <c r="H444" s="17" t="n"/>
      <c r="I444" s="22">
        <f>IF($A444="","",IFERROR(IF(AND($C444="Dépense",$H444="Taxable"),ROUND($G444*'Paramètres'!$B$11,2),0),0))</f>
        <v/>
      </c>
      <c r="J444" s="22">
        <f>IF($A444="","",IFERROR(IF(AND($C444="Dépense",$H444="Taxable"),ROUND($G444*'Paramètres'!$B$12,2),0),0))</f>
        <v/>
      </c>
      <c r="K444" s="22">
        <f>IF($A444="","",IFERROR(IF($C444="Dépense",ROUND($G444+$I444+$J444,2),$G444),0))</f>
        <v/>
      </c>
      <c r="L444" s="22">
        <f>IF($A444="","",IFERROR(IF(OR($C444="Approvisionnement",$C444="Remboursement",$C444="Correction positive"),$K444,0),0))</f>
        <v/>
      </c>
      <c r="M444" s="22">
        <f>IF($A444="","",IFERROR(IF(OR($C444="Dépense",$C444="Correction négative"),$K444,0),0))</f>
        <v/>
      </c>
      <c r="N444" s="22">
        <f>IF($A444="","",IFERROR(N443+$L444-$M444,0))</f>
        <v/>
      </c>
      <c r="O444" s="20" t="n"/>
      <c r="P444" s="20" t="n"/>
      <c r="Q444" s="21" t="n"/>
    </row>
    <row r="445">
      <c r="A445" s="19" t="n"/>
      <c r="B445" s="16" t="n"/>
      <c r="C445" s="20" t="n"/>
      <c r="D445" s="20" t="n"/>
      <c r="E445" s="21" t="n"/>
      <c r="F445" s="21" t="n"/>
      <c r="G445" s="17" t="n"/>
      <c r="H445" s="17" t="n"/>
      <c r="I445" s="22">
        <f>IF($A445="","",IFERROR(IF(AND($C445="Dépense",$H445="Taxable"),ROUND($G445*'Paramètres'!$B$11,2),0),0))</f>
        <v/>
      </c>
      <c r="J445" s="22">
        <f>IF($A445="","",IFERROR(IF(AND($C445="Dépense",$H445="Taxable"),ROUND($G445*'Paramètres'!$B$12,2),0),0))</f>
        <v/>
      </c>
      <c r="K445" s="22">
        <f>IF($A445="","",IFERROR(IF($C445="Dépense",ROUND($G445+$I445+$J445,2),$G445),0))</f>
        <v/>
      </c>
      <c r="L445" s="22">
        <f>IF($A445="","",IFERROR(IF(OR($C445="Approvisionnement",$C445="Remboursement",$C445="Correction positive"),$K445,0),0))</f>
        <v/>
      </c>
      <c r="M445" s="22">
        <f>IF($A445="","",IFERROR(IF(OR($C445="Dépense",$C445="Correction négative"),$K445,0),0))</f>
        <v/>
      </c>
      <c r="N445" s="22">
        <f>IF($A445="","",IFERROR(N444+$L445-$M445,0))</f>
        <v/>
      </c>
      <c r="O445" s="20" t="n"/>
      <c r="P445" s="20" t="n"/>
      <c r="Q445" s="21" t="n"/>
    </row>
    <row r="446">
      <c r="A446" s="19" t="n"/>
      <c r="B446" s="16" t="n"/>
      <c r="C446" s="20" t="n"/>
      <c r="D446" s="20" t="n"/>
      <c r="E446" s="21" t="n"/>
      <c r="F446" s="21" t="n"/>
      <c r="G446" s="17" t="n"/>
      <c r="H446" s="17" t="n"/>
      <c r="I446" s="22">
        <f>IF($A446="","",IFERROR(IF(AND($C446="Dépense",$H446="Taxable"),ROUND($G446*'Paramètres'!$B$11,2),0),0))</f>
        <v/>
      </c>
      <c r="J446" s="22">
        <f>IF($A446="","",IFERROR(IF(AND($C446="Dépense",$H446="Taxable"),ROUND($G446*'Paramètres'!$B$12,2),0),0))</f>
        <v/>
      </c>
      <c r="K446" s="22">
        <f>IF($A446="","",IFERROR(IF($C446="Dépense",ROUND($G446+$I446+$J446,2),$G446),0))</f>
        <v/>
      </c>
      <c r="L446" s="22">
        <f>IF($A446="","",IFERROR(IF(OR($C446="Approvisionnement",$C446="Remboursement",$C446="Correction positive"),$K446,0),0))</f>
        <v/>
      </c>
      <c r="M446" s="22">
        <f>IF($A446="","",IFERROR(IF(OR($C446="Dépense",$C446="Correction négative"),$K446,0),0))</f>
        <v/>
      </c>
      <c r="N446" s="22">
        <f>IF($A446="","",IFERROR(N445+$L446-$M446,0))</f>
        <v/>
      </c>
      <c r="O446" s="20" t="n"/>
      <c r="P446" s="20" t="n"/>
      <c r="Q446" s="21" t="n"/>
    </row>
    <row r="447">
      <c r="A447" s="19" t="n"/>
      <c r="B447" s="16" t="n"/>
      <c r="C447" s="20" t="n"/>
      <c r="D447" s="20" t="n"/>
      <c r="E447" s="21" t="n"/>
      <c r="F447" s="21" t="n"/>
      <c r="G447" s="17" t="n"/>
      <c r="H447" s="17" t="n"/>
      <c r="I447" s="22">
        <f>IF($A447="","",IFERROR(IF(AND($C447="Dépense",$H447="Taxable"),ROUND($G447*'Paramètres'!$B$11,2),0),0))</f>
        <v/>
      </c>
      <c r="J447" s="22">
        <f>IF($A447="","",IFERROR(IF(AND($C447="Dépense",$H447="Taxable"),ROUND($G447*'Paramètres'!$B$12,2),0),0))</f>
        <v/>
      </c>
      <c r="K447" s="22">
        <f>IF($A447="","",IFERROR(IF($C447="Dépense",ROUND($G447+$I447+$J447,2),$G447),0))</f>
        <v/>
      </c>
      <c r="L447" s="22">
        <f>IF($A447="","",IFERROR(IF(OR($C447="Approvisionnement",$C447="Remboursement",$C447="Correction positive"),$K447,0),0))</f>
        <v/>
      </c>
      <c r="M447" s="22">
        <f>IF($A447="","",IFERROR(IF(OR($C447="Dépense",$C447="Correction négative"),$K447,0),0))</f>
        <v/>
      </c>
      <c r="N447" s="22">
        <f>IF($A447="","",IFERROR(N446+$L447-$M447,0))</f>
        <v/>
      </c>
      <c r="O447" s="20" t="n"/>
      <c r="P447" s="20" t="n"/>
      <c r="Q447" s="21" t="n"/>
    </row>
    <row r="448">
      <c r="A448" s="19" t="n"/>
      <c r="B448" s="16" t="n"/>
      <c r="C448" s="20" t="n"/>
      <c r="D448" s="20" t="n"/>
      <c r="E448" s="21" t="n"/>
      <c r="F448" s="21" t="n"/>
      <c r="G448" s="17" t="n"/>
      <c r="H448" s="17" t="n"/>
      <c r="I448" s="22">
        <f>IF($A448="","",IFERROR(IF(AND($C448="Dépense",$H448="Taxable"),ROUND($G448*'Paramètres'!$B$11,2),0),0))</f>
        <v/>
      </c>
      <c r="J448" s="22">
        <f>IF($A448="","",IFERROR(IF(AND($C448="Dépense",$H448="Taxable"),ROUND($G448*'Paramètres'!$B$12,2),0),0))</f>
        <v/>
      </c>
      <c r="K448" s="22">
        <f>IF($A448="","",IFERROR(IF($C448="Dépense",ROUND($G448+$I448+$J448,2),$G448),0))</f>
        <v/>
      </c>
      <c r="L448" s="22">
        <f>IF($A448="","",IFERROR(IF(OR($C448="Approvisionnement",$C448="Remboursement",$C448="Correction positive"),$K448,0),0))</f>
        <v/>
      </c>
      <c r="M448" s="22">
        <f>IF($A448="","",IFERROR(IF(OR($C448="Dépense",$C448="Correction négative"),$K448,0),0))</f>
        <v/>
      </c>
      <c r="N448" s="22">
        <f>IF($A448="","",IFERROR(N447+$L448-$M448,0))</f>
        <v/>
      </c>
      <c r="O448" s="20" t="n"/>
      <c r="P448" s="20" t="n"/>
      <c r="Q448" s="21" t="n"/>
    </row>
    <row r="449">
      <c r="A449" s="19" t="n"/>
      <c r="B449" s="16" t="n"/>
      <c r="C449" s="20" t="n"/>
      <c r="D449" s="20" t="n"/>
      <c r="E449" s="21" t="n"/>
      <c r="F449" s="21" t="n"/>
      <c r="G449" s="17" t="n"/>
      <c r="H449" s="17" t="n"/>
      <c r="I449" s="22">
        <f>IF($A449="","",IFERROR(IF(AND($C449="Dépense",$H449="Taxable"),ROUND($G449*'Paramètres'!$B$11,2),0),0))</f>
        <v/>
      </c>
      <c r="J449" s="22">
        <f>IF($A449="","",IFERROR(IF(AND($C449="Dépense",$H449="Taxable"),ROUND($G449*'Paramètres'!$B$12,2),0),0))</f>
        <v/>
      </c>
      <c r="K449" s="22">
        <f>IF($A449="","",IFERROR(IF($C449="Dépense",ROUND($G449+$I449+$J449,2),$G449),0))</f>
        <v/>
      </c>
      <c r="L449" s="22">
        <f>IF($A449="","",IFERROR(IF(OR($C449="Approvisionnement",$C449="Remboursement",$C449="Correction positive"),$K449,0),0))</f>
        <v/>
      </c>
      <c r="M449" s="22">
        <f>IF($A449="","",IFERROR(IF(OR($C449="Dépense",$C449="Correction négative"),$K449,0),0))</f>
        <v/>
      </c>
      <c r="N449" s="22">
        <f>IF($A449="","",IFERROR(N448+$L449-$M449,0))</f>
        <v/>
      </c>
      <c r="O449" s="20" t="n"/>
      <c r="P449" s="20" t="n"/>
      <c r="Q449" s="21" t="n"/>
    </row>
    <row r="450">
      <c r="A450" s="19" t="n"/>
      <c r="B450" s="16" t="n"/>
      <c r="C450" s="20" t="n"/>
      <c r="D450" s="20" t="n"/>
      <c r="E450" s="21" t="n"/>
      <c r="F450" s="21" t="n"/>
      <c r="G450" s="17" t="n"/>
      <c r="H450" s="17" t="n"/>
      <c r="I450" s="22">
        <f>IF($A450="","",IFERROR(IF(AND($C450="Dépense",$H450="Taxable"),ROUND($G450*'Paramètres'!$B$11,2),0),0))</f>
        <v/>
      </c>
      <c r="J450" s="22">
        <f>IF($A450="","",IFERROR(IF(AND($C450="Dépense",$H450="Taxable"),ROUND($G450*'Paramètres'!$B$12,2),0),0))</f>
        <v/>
      </c>
      <c r="K450" s="22">
        <f>IF($A450="","",IFERROR(IF($C450="Dépense",ROUND($G450+$I450+$J450,2),$G450),0))</f>
        <v/>
      </c>
      <c r="L450" s="22">
        <f>IF($A450="","",IFERROR(IF(OR($C450="Approvisionnement",$C450="Remboursement",$C450="Correction positive"),$K450,0),0))</f>
        <v/>
      </c>
      <c r="M450" s="22">
        <f>IF($A450="","",IFERROR(IF(OR($C450="Dépense",$C450="Correction négative"),$K450,0),0))</f>
        <v/>
      </c>
      <c r="N450" s="22">
        <f>IF($A450="","",IFERROR(N449+$L450-$M450,0))</f>
        <v/>
      </c>
      <c r="O450" s="20" t="n"/>
      <c r="P450" s="20" t="n"/>
      <c r="Q450" s="21" t="n"/>
    </row>
    <row r="451">
      <c r="A451" s="19" t="n"/>
      <c r="B451" s="16" t="n"/>
      <c r="C451" s="20" t="n"/>
      <c r="D451" s="20" t="n"/>
      <c r="E451" s="21" t="n"/>
      <c r="F451" s="21" t="n"/>
      <c r="G451" s="17" t="n"/>
      <c r="H451" s="17" t="n"/>
      <c r="I451" s="22">
        <f>IF($A451="","",IFERROR(IF(AND($C451="Dépense",$H451="Taxable"),ROUND($G451*'Paramètres'!$B$11,2),0),0))</f>
        <v/>
      </c>
      <c r="J451" s="22">
        <f>IF($A451="","",IFERROR(IF(AND($C451="Dépense",$H451="Taxable"),ROUND($G451*'Paramètres'!$B$12,2),0),0))</f>
        <v/>
      </c>
      <c r="K451" s="22">
        <f>IF($A451="","",IFERROR(IF($C451="Dépense",ROUND($G451+$I451+$J451,2),$G451),0))</f>
        <v/>
      </c>
      <c r="L451" s="22">
        <f>IF($A451="","",IFERROR(IF(OR($C451="Approvisionnement",$C451="Remboursement",$C451="Correction positive"),$K451,0),0))</f>
        <v/>
      </c>
      <c r="M451" s="22">
        <f>IF($A451="","",IFERROR(IF(OR($C451="Dépense",$C451="Correction négative"),$K451,0),0))</f>
        <v/>
      </c>
      <c r="N451" s="22">
        <f>IF($A451="","",IFERROR(N450+$L451-$M451,0))</f>
        <v/>
      </c>
      <c r="O451" s="20" t="n"/>
      <c r="P451" s="20" t="n"/>
      <c r="Q451" s="21" t="n"/>
    </row>
    <row r="452">
      <c r="A452" s="19" t="n"/>
      <c r="B452" s="16" t="n"/>
      <c r="C452" s="20" t="n"/>
      <c r="D452" s="20" t="n"/>
      <c r="E452" s="21" t="n"/>
      <c r="F452" s="21" t="n"/>
      <c r="G452" s="17" t="n"/>
      <c r="H452" s="17" t="n"/>
      <c r="I452" s="22">
        <f>IF($A452="","",IFERROR(IF(AND($C452="Dépense",$H452="Taxable"),ROUND($G452*'Paramètres'!$B$11,2),0),0))</f>
        <v/>
      </c>
      <c r="J452" s="22">
        <f>IF($A452="","",IFERROR(IF(AND($C452="Dépense",$H452="Taxable"),ROUND($G452*'Paramètres'!$B$12,2),0),0))</f>
        <v/>
      </c>
      <c r="K452" s="22">
        <f>IF($A452="","",IFERROR(IF($C452="Dépense",ROUND($G452+$I452+$J452,2),$G452),0))</f>
        <v/>
      </c>
      <c r="L452" s="22">
        <f>IF($A452="","",IFERROR(IF(OR($C452="Approvisionnement",$C452="Remboursement",$C452="Correction positive"),$K452,0),0))</f>
        <v/>
      </c>
      <c r="M452" s="22">
        <f>IF($A452="","",IFERROR(IF(OR($C452="Dépense",$C452="Correction négative"),$K452,0),0))</f>
        <v/>
      </c>
      <c r="N452" s="22">
        <f>IF($A452="","",IFERROR(N451+$L452-$M452,0))</f>
        <v/>
      </c>
      <c r="O452" s="20" t="n"/>
      <c r="P452" s="20" t="n"/>
      <c r="Q452" s="21" t="n"/>
    </row>
    <row r="453">
      <c r="A453" s="19" t="n"/>
      <c r="B453" s="16" t="n"/>
      <c r="C453" s="20" t="n"/>
      <c r="D453" s="20" t="n"/>
      <c r="E453" s="21" t="n"/>
      <c r="F453" s="21" t="n"/>
      <c r="G453" s="17" t="n"/>
      <c r="H453" s="17" t="n"/>
      <c r="I453" s="22">
        <f>IF($A453="","",IFERROR(IF(AND($C453="Dépense",$H453="Taxable"),ROUND($G453*'Paramètres'!$B$11,2),0),0))</f>
        <v/>
      </c>
      <c r="J453" s="22">
        <f>IF($A453="","",IFERROR(IF(AND($C453="Dépense",$H453="Taxable"),ROUND($G453*'Paramètres'!$B$12,2),0),0))</f>
        <v/>
      </c>
      <c r="K453" s="22">
        <f>IF($A453="","",IFERROR(IF($C453="Dépense",ROUND($G453+$I453+$J453,2),$G453),0))</f>
        <v/>
      </c>
      <c r="L453" s="22">
        <f>IF($A453="","",IFERROR(IF(OR($C453="Approvisionnement",$C453="Remboursement",$C453="Correction positive"),$K453,0),0))</f>
        <v/>
      </c>
      <c r="M453" s="22">
        <f>IF($A453="","",IFERROR(IF(OR($C453="Dépense",$C453="Correction négative"),$K453,0),0))</f>
        <v/>
      </c>
      <c r="N453" s="22">
        <f>IF($A453="","",IFERROR(N452+$L453-$M453,0))</f>
        <v/>
      </c>
      <c r="O453" s="20" t="n"/>
      <c r="P453" s="20" t="n"/>
      <c r="Q453" s="21" t="n"/>
    </row>
    <row r="454">
      <c r="A454" s="19" t="n"/>
      <c r="B454" s="16" t="n"/>
      <c r="C454" s="20" t="n"/>
      <c r="D454" s="20" t="n"/>
      <c r="E454" s="21" t="n"/>
      <c r="F454" s="21" t="n"/>
      <c r="G454" s="17" t="n"/>
      <c r="H454" s="17" t="n"/>
      <c r="I454" s="22">
        <f>IF($A454="","",IFERROR(IF(AND($C454="Dépense",$H454="Taxable"),ROUND($G454*'Paramètres'!$B$11,2),0),0))</f>
        <v/>
      </c>
      <c r="J454" s="22">
        <f>IF($A454="","",IFERROR(IF(AND($C454="Dépense",$H454="Taxable"),ROUND($G454*'Paramètres'!$B$12,2),0),0))</f>
        <v/>
      </c>
      <c r="K454" s="22">
        <f>IF($A454="","",IFERROR(IF($C454="Dépense",ROUND($G454+$I454+$J454,2),$G454),0))</f>
        <v/>
      </c>
      <c r="L454" s="22">
        <f>IF($A454="","",IFERROR(IF(OR($C454="Approvisionnement",$C454="Remboursement",$C454="Correction positive"),$K454,0),0))</f>
        <v/>
      </c>
      <c r="M454" s="22">
        <f>IF($A454="","",IFERROR(IF(OR($C454="Dépense",$C454="Correction négative"),$K454,0),0))</f>
        <v/>
      </c>
      <c r="N454" s="22">
        <f>IF($A454="","",IFERROR(N453+$L454-$M454,0))</f>
        <v/>
      </c>
      <c r="O454" s="20" t="n"/>
      <c r="P454" s="20" t="n"/>
      <c r="Q454" s="21" t="n"/>
    </row>
    <row r="455">
      <c r="A455" s="19" t="n"/>
      <c r="B455" s="16" t="n"/>
      <c r="C455" s="20" t="n"/>
      <c r="D455" s="20" t="n"/>
      <c r="E455" s="21" t="n"/>
      <c r="F455" s="21" t="n"/>
      <c r="G455" s="17" t="n"/>
      <c r="H455" s="17" t="n"/>
      <c r="I455" s="22">
        <f>IF($A455="","",IFERROR(IF(AND($C455="Dépense",$H455="Taxable"),ROUND($G455*'Paramètres'!$B$11,2),0),0))</f>
        <v/>
      </c>
      <c r="J455" s="22">
        <f>IF($A455="","",IFERROR(IF(AND($C455="Dépense",$H455="Taxable"),ROUND($G455*'Paramètres'!$B$12,2),0),0))</f>
        <v/>
      </c>
      <c r="K455" s="22">
        <f>IF($A455="","",IFERROR(IF($C455="Dépense",ROUND($G455+$I455+$J455,2),$G455),0))</f>
        <v/>
      </c>
      <c r="L455" s="22">
        <f>IF($A455="","",IFERROR(IF(OR($C455="Approvisionnement",$C455="Remboursement",$C455="Correction positive"),$K455,0),0))</f>
        <v/>
      </c>
      <c r="M455" s="22">
        <f>IF($A455="","",IFERROR(IF(OR($C455="Dépense",$C455="Correction négative"),$K455,0),0))</f>
        <v/>
      </c>
      <c r="N455" s="22">
        <f>IF($A455="","",IFERROR(N454+$L455-$M455,0))</f>
        <v/>
      </c>
      <c r="O455" s="20" t="n"/>
      <c r="P455" s="20" t="n"/>
      <c r="Q455" s="21" t="n"/>
    </row>
    <row r="456">
      <c r="A456" s="19" t="n"/>
      <c r="B456" s="16" t="n"/>
      <c r="C456" s="20" t="n"/>
      <c r="D456" s="20" t="n"/>
      <c r="E456" s="21" t="n"/>
      <c r="F456" s="21" t="n"/>
      <c r="G456" s="17" t="n"/>
      <c r="H456" s="17" t="n"/>
      <c r="I456" s="22">
        <f>IF($A456="","",IFERROR(IF(AND($C456="Dépense",$H456="Taxable"),ROUND($G456*'Paramètres'!$B$11,2),0),0))</f>
        <v/>
      </c>
      <c r="J456" s="22">
        <f>IF($A456="","",IFERROR(IF(AND($C456="Dépense",$H456="Taxable"),ROUND($G456*'Paramètres'!$B$12,2),0),0))</f>
        <v/>
      </c>
      <c r="K456" s="22">
        <f>IF($A456="","",IFERROR(IF($C456="Dépense",ROUND($G456+$I456+$J456,2),$G456),0))</f>
        <v/>
      </c>
      <c r="L456" s="22">
        <f>IF($A456="","",IFERROR(IF(OR($C456="Approvisionnement",$C456="Remboursement",$C456="Correction positive"),$K456,0),0))</f>
        <v/>
      </c>
      <c r="M456" s="22">
        <f>IF($A456="","",IFERROR(IF(OR($C456="Dépense",$C456="Correction négative"),$K456,0),0))</f>
        <v/>
      </c>
      <c r="N456" s="22">
        <f>IF($A456="","",IFERROR(N455+$L456-$M456,0))</f>
        <v/>
      </c>
      <c r="O456" s="20" t="n"/>
      <c r="P456" s="20" t="n"/>
      <c r="Q456" s="21" t="n"/>
    </row>
    <row r="457">
      <c r="A457" s="19" t="n"/>
      <c r="B457" s="16" t="n"/>
      <c r="C457" s="20" t="n"/>
      <c r="D457" s="20" t="n"/>
      <c r="E457" s="21" t="n"/>
      <c r="F457" s="21" t="n"/>
      <c r="G457" s="17" t="n"/>
      <c r="H457" s="17" t="n"/>
      <c r="I457" s="22">
        <f>IF($A457="","",IFERROR(IF(AND($C457="Dépense",$H457="Taxable"),ROUND($G457*'Paramètres'!$B$11,2),0),0))</f>
        <v/>
      </c>
      <c r="J457" s="22">
        <f>IF($A457="","",IFERROR(IF(AND($C457="Dépense",$H457="Taxable"),ROUND($G457*'Paramètres'!$B$12,2),0),0))</f>
        <v/>
      </c>
      <c r="K457" s="22">
        <f>IF($A457="","",IFERROR(IF($C457="Dépense",ROUND($G457+$I457+$J457,2),$G457),0))</f>
        <v/>
      </c>
      <c r="L457" s="22">
        <f>IF($A457="","",IFERROR(IF(OR($C457="Approvisionnement",$C457="Remboursement",$C457="Correction positive"),$K457,0),0))</f>
        <v/>
      </c>
      <c r="M457" s="22">
        <f>IF($A457="","",IFERROR(IF(OR($C457="Dépense",$C457="Correction négative"),$K457,0),0))</f>
        <v/>
      </c>
      <c r="N457" s="22">
        <f>IF($A457="","",IFERROR(N456+$L457-$M457,0))</f>
        <v/>
      </c>
      <c r="O457" s="20" t="n"/>
      <c r="P457" s="20" t="n"/>
      <c r="Q457" s="21" t="n"/>
    </row>
    <row r="458">
      <c r="A458" s="19" t="n"/>
      <c r="B458" s="16" t="n"/>
      <c r="C458" s="20" t="n"/>
      <c r="D458" s="20" t="n"/>
      <c r="E458" s="21" t="n"/>
      <c r="F458" s="21" t="n"/>
      <c r="G458" s="17" t="n"/>
      <c r="H458" s="17" t="n"/>
      <c r="I458" s="22">
        <f>IF($A458="","",IFERROR(IF(AND($C458="Dépense",$H458="Taxable"),ROUND($G458*'Paramètres'!$B$11,2),0),0))</f>
        <v/>
      </c>
      <c r="J458" s="22">
        <f>IF($A458="","",IFERROR(IF(AND($C458="Dépense",$H458="Taxable"),ROUND($G458*'Paramètres'!$B$12,2),0),0))</f>
        <v/>
      </c>
      <c r="K458" s="22">
        <f>IF($A458="","",IFERROR(IF($C458="Dépense",ROUND($G458+$I458+$J458,2),$G458),0))</f>
        <v/>
      </c>
      <c r="L458" s="22">
        <f>IF($A458="","",IFERROR(IF(OR($C458="Approvisionnement",$C458="Remboursement",$C458="Correction positive"),$K458,0),0))</f>
        <v/>
      </c>
      <c r="M458" s="22">
        <f>IF($A458="","",IFERROR(IF(OR($C458="Dépense",$C458="Correction négative"),$K458,0),0))</f>
        <v/>
      </c>
      <c r="N458" s="22">
        <f>IF($A458="","",IFERROR(N457+$L458-$M458,0))</f>
        <v/>
      </c>
      <c r="O458" s="20" t="n"/>
      <c r="P458" s="20" t="n"/>
      <c r="Q458" s="21" t="n"/>
    </row>
    <row r="459">
      <c r="A459" s="19" t="n"/>
      <c r="B459" s="16" t="n"/>
      <c r="C459" s="20" t="n"/>
      <c r="D459" s="20" t="n"/>
      <c r="E459" s="21" t="n"/>
      <c r="F459" s="21" t="n"/>
      <c r="G459" s="17" t="n"/>
      <c r="H459" s="17" t="n"/>
      <c r="I459" s="22">
        <f>IF($A459="","",IFERROR(IF(AND($C459="Dépense",$H459="Taxable"),ROUND($G459*'Paramètres'!$B$11,2),0),0))</f>
        <v/>
      </c>
      <c r="J459" s="22">
        <f>IF($A459="","",IFERROR(IF(AND($C459="Dépense",$H459="Taxable"),ROUND($G459*'Paramètres'!$B$12,2),0),0))</f>
        <v/>
      </c>
      <c r="K459" s="22">
        <f>IF($A459="","",IFERROR(IF($C459="Dépense",ROUND($G459+$I459+$J459,2),$G459),0))</f>
        <v/>
      </c>
      <c r="L459" s="22">
        <f>IF($A459="","",IFERROR(IF(OR($C459="Approvisionnement",$C459="Remboursement",$C459="Correction positive"),$K459,0),0))</f>
        <v/>
      </c>
      <c r="M459" s="22">
        <f>IF($A459="","",IFERROR(IF(OR($C459="Dépense",$C459="Correction négative"),$K459,0),0))</f>
        <v/>
      </c>
      <c r="N459" s="22">
        <f>IF($A459="","",IFERROR(N458+$L459-$M459,0))</f>
        <v/>
      </c>
      <c r="O459" s="20" t="n"/>
      <c r="P459" s="20" t="n"/>
      <c r="Q459" s="21" t="n"/>
    </row>
    <row r="460">
      <c r="A460" s="19" t="n"/>
      <c r="B460" s="16" t="n"/>
      <c r="C460" s="20" t="n"/>
      <c r="D460" s="20" t="n"/>
      <c r="E460" s="21" t="n"/>
      <c r="F460" s="21" t="n"/>
      <c r="G460" s="17" t="n"/>
      <c r="H460" s="17" t="n"/>
      <c r="I460" s="22">
        <f>IF($A460="","",IFERROR(IF(AND($C460="Dépense",$H460="Taxable"),ROUND($G460*'Paramètres'!$B$11,2),0),0))</f>
        <v/>
      </c>
      <c r="J460" s="22">
        <f>IF($A460="","",IFERROR(IF(AND($C460="Dépense",$H460="Taxable"),ROUND($G460*'Paramètres'!$B$12,2),0),0))</f>
        <v/>
      </c>
      <c r="K460" s="22">
        <f>IF($A460="","",IFERROR(IF($C460="Dépense",ROUND($G460+$I460+$J460,2),$G460),0))</f>
        <v/>
      </c>
      <c r="L460" s="22">
        <f>IF($A460="","",IFERROR(IF(OR($C460="Approvisionnement",$C460="Remboursement",$C460="Correction positive"),$K460,0),0))</f>
        <v/>
      </c>
      <c r="M460" s="22">
        <f>IF($A460="","",IFERROR(IF(OR($C460="Dépense",$C460="Correction négative"),$K460,0),0))</f>
        <v/>
      </c>
      <c r="N460" s="22">
        <f>IF($A460="","",IFERROR(N459+$L460-$M460,0))</f>
        <v/>
      </c>
      <c r="O460" s="20" t="n"/>
      <c r="P460" s="20" t="n"/>
      <c r="Q460" s="21" t="n"/>
    </row>
    <row r="461">
      <c r="A461" s="19" t="n"/>
      <c r="B461" s="16" t="n"/>
      <c r="C461" s="20" t="n"/>
      <c r="D461" s="20" t="n"/>
      <c r="E461" s="21" t="n"/>
      <c r="F461" s="21" t="n"/>
      <c r="G461" s="17" t="n"/>
      <c r="H461" s="17" t="n"/>
      <c r="I461" s="22">
        <f>IF($A461="","",IFERROR(IF(AND($C461="Dépense",$H461="Taxable"),ROUND($G461*'Paramètres'!$B$11,2),0),0))</f>
        <v/>
      </c>
      <c r="J461" s="22">
        <f>IF($A461="","",IFERROR(IF(AND($C461="Dépense",$H461="Taxable"),ROUND($G461*'Paramètres'!$B$12,2),0),0))</f>
        <v/>
      </c>
      <c r="K461" s="22">
        <f>IF($A461="","",IFERROR(IF($C461="Dépense",ROUND($G461+$I461+$J461,2),$G461),0))</f>
        <v/>
      </c>
      <c r="L461" s="22">
        <f>IF($A461="","",IFERROR(IF(OR($C461="Approvisionnement",$C461="Remboursement",$C461="Correction positive"),$K461,0),0))</f>
        <v/>
      </c>
      <c r="M461" s="22">
        <f>IF($A461="","",IFERROR(IF(OR($C461="Dépense",$C461="Correction négative"),$K461,0),0))</f>
        <v/>
      </c>
      <c r="N461" s="22">
        <f>IF($A461="","",IFERROR(N460+$L461-$M461,0))</f>
        <v/>
      </c>
      <c r="O461" s="20" t="n"/>
      <c r="P461" s="20" t="n"/>
      <c r="Q461" s="21" t="n"/>
    </row>
    <row r="462">
      <c r="A462" s="19" t="n"/>
      <c r="B462" s="16" t="n"/>
      <c r="C462" s="20" t="n"/>
      <c r="D462" s="20" t="n"/>
      <c r="E462" s="21" t="n"/>
      <c r="F462" s="21" t="n"/>
      <c r="G462" s="17" t="n"/>
      <c r="H462" s="17" t="n"/>
      <c r="I462" s="22">
        <f>IF($A462="","",IFERROR(IF(AND($C462="Dépense",$H462="Taxable"),ROUND($G462*'Paramètres'!$B$11,2),0),0))</f>
        <v/>
      </c>
      <c r="J462" s="22">
        <f>IF($A462="","",IFERROR(IF(AND($C462="Dépense",$H462="Taxable"),ROUND($G462*'Paramètres'!$B$12,2),0),0))</f>
        <v/>
      </c>
      <c r="K462" s="22">
        <f>IF($A462="","",IFERROR(IF($C462="Dépense",ROUND($G462+$I462+$J462,2),$G462),0))</f>
        <v/>
      </c>
      <c r="L462" s="22">
        <f>IF($A462="","",IFERROR(IF(OR($C462="Approvisionnement",$C462="Remboursement",$C462="Correction positive"),$K462,0),0))</f>
        <v/>
      </c>
      <c r="M462" s="22">
        <f>IF($A462="","",IFERROR(IF(OR($C462="Dépense",$C462="Correction négative"),$K462,0),0))</f>
        <v/>
      </c>
      <c r="N462" s="22">
        <f>IF($A462="","",IFERROR(N461+$L462-$M462,0))</f>
        <v/>
      </c>
      <c r="O462" s="20" t="n"/>
      <c r="P462" s="20" t="n"/>
      <c r="Q462" s="21" t="n"/>
    </row>
    <row r="463">
      <c r="A463" s="19" t="n"/>
      <c r="B463" s="16" t="n"/>
      <c r="C463" s="20" t="n"/>
      <c r="D463" s="20" t="n"/>
      <c r="E463" s="21" t="n"/>
      <c r="F463" s="21" t="n"/>
      <c r="G463" s="17" t="n"/>
      <c r="H463" s="17" t="n"/>
      <c r="I463" s="22">
        <f>IF($A463="","",IFERROR(IF(AND($C463="Dépense",$H463="Taxable"),ROUND($G463*'Paramètres'!$B$11,2),0),0))</f>
        <v/>
      </c>
      <c r="J463" s="22">
        <f>IF($A463="","",IFERROR(IF(AND($C463="Dépense",$H463="Taxable"),ROUND($G463*'Paramètres'!$B$12,2),0),0))</f>
        <v/>
      </c>
      <c r="K463" s="22">
        <f>IF($A463="","",IFERROR(IF($C463="Dépense",ROUND($G463+$I463+$J463,2),$G463),0))</f>
        <v/>
      </c>
      <c r="L463" s="22">
        <f>IF($A463="","",IFERROR(IF(OR($C463="Approvisionnement",$C463="Remboursement",$C463="Correction positive"),$K463,0),0))</f>
        <v/>
      </c>
      <c r="M463" s="22">
        <f>IF($A463="","",IFERROR(IF(OR($C463="Dépense",$C463="Correction négative"),$K463,0),0))</f>
        <v/>
      </c>
      <c r="N463" s="22">
        <f>IF($A463="","",IFERROR(N462+$L463-$M463,0))</f>
        <v/>
      </c>
      <c r="O463" s="20" t="n"/>
      <c r="P463" s="20" t="n"/>
      <c r="Q463" s="21" t="n"/>
    </row>
    <row r="464">
      <c r="A464" s="19" t="n"/>
      <c r="B464" s="16" t="n"/>
      <c r="C464" s="20" t="n"/>
      <c r="D464" s="20" t="n"/>
      <c r="E464" s="21" t="n"/>
      <c r="F464" s="21" t="n"/>
      <c r="G464" s="17" t="n"/>
      <c r="H464" s="17" t="n"/>
      <c r="I464" s="22">
        <f>IF($A464="","",IFERROR(IF(AND($C464="Dépense",$H464="Taxable"),ROUND($G464*'Paramètres'!$B$11,2),0),0))</f>
        <v/>
      </c>
      <c r="J464" s="22">
        <f>IF($A464="","",IFERROR(IF(AND($C464="Dépense",$H464="Taxable"),ROUND($G464*'Paramètres'!$B$12,2),0),0))</f>
        <v/>
      </c>
      <c r="K464" s="22">
        <f>IF($A464="","",IFERROR(IF($C464="Dépense",ROUND($G464+$I464+$J464,2),$G464),0))</f>
        <v/>
      </c>
      <c r="L464" s="22">
        <f>IF($A464="","",IFERROR(IF(OR($C464="Approvisionnement",$C464="Remboursement",$C464="Correction positive"),$K464,0),0))</f>
        <v/>
      </c>
      <c r="M464" s="22">
        <f>IF($A464="","",IFERROR(IF(OR($C464="Dépense",$C464="Correction négative"),$K464,0),0))</f>
        <v/>
      </c>
      <c r="N464" s="22">
        <f>IF($A464="","",IFERROR(N463+$L464-$M464,0))</f>
        <v/>
      </c>
      <c r="O464" s="20" t="n"/>
      <c r="P464" s="20" t="n"/>
      <c r="Q464" s="21" t="n"/>
    </row>
    <row r="465">
      <c r="A465" s="19" t="n"/>
      <c r="B465" s="16" t="n"/>
      <c r="C465" s="20" t="n"/>
      <c r="D465" s="20" t="n"/>
      <c r="E465" s="21" t="n"/>
      <c r="F465" s="21" t="n"/>
      <c r="G465" s="17" t="n"/>
      <c r="H465" s="17" t="n"/>
      <c r="I465" s="22">
        <f>IF($A465="","",IFERROR(IF(AND($C465="Dépense",$H465="Taxable"),ROUND($G465*'Paramètres'!$B$11,2),0),0))</f>
        <v/>
      </c>
      <c r="J465" s="22">
        <f>IF($A465="","",IFERROR(IF(AND($C465="Dépense",$H465="Taxable"),ROUND($G465*'Paramètres'!$B$12,2),0),0))</f>
        <v/>
      </c>
      <c r="K465" s="22">
        <f>IF($A465="","",IFERROR(IF($C465="Dépense",ROUND($G465+$I465+$J465,2),$G465),0))</f>
        <v/>
      </c>
      <c r="L465" s="22">
        <f>IF($A465="","",IFERROR(IF(OR($C465="Approvisionnement",$C465="Remboursement",$C465="Correction positive"),$K465,0),0))</f>
        <v/>
      </c>
      <c r="M465" s="22">
        <f>IF($A465="","",IFERROR(IF(OR($C465="Dépense",$C465="Correction négative"),$K465,0),0))</f>
        <v/>
      </c>
      <c r="N465" s="22">
        <f>IF($A465="","",IFERROR(N464+$L465-$M465,0))</f>
        <v/>
      </c>
      <c r="O465" s="20" t="n"/>
      <c r="P465" s="20" t="n"/>
      <c r="Q465" s="21" t="n"/>
    </row>
    <row r="466">
      <c r="A466" s="19" t="n"/>
      <c r="B466" s="16" t="n"/>
      <c r="C466" s="20" t="n"/>
      <c r="D466" s="20" t="n"/>
      <c r="E466" s="21" t="n"/>
      <c r="F466" s="21" t="n"/>
      <c r="G466" s="17" t="n"/>
      <c r="H466" s="17" t="n"/>
      <c r="I466" s="22">
        <f>IF($A466="","",IFERROR(IF(AND($C466="Dépense",$H466="Taxable"),ROUND($G466*'Paramètres'!$B$11,2),0),0))</f>
        <v/>
      </c>
      <c r="J466" s="22">
        <f>IF($A466="","",IFERROR(IF(AND($C466="Dépense",$H466="Taxable"),ROUND($G466*'Paramètres'!$B$12,2),0),0))</f>
        <v/>
      </c>
      <c r="K466" s="22">
        <f>IF($A466="","",IFERROR(IF($C466="Dépense",ROUND($G466+$I466+$J466,2),$G466),0))</f>
        <v/>
      </c>
      <c r="L466" s="22">
        <f>IF($A466="","",IFERROR(IF(OR($C466="Approvisionnement",$C466="Remboursement",$C466="Correction positive"),$K466,0),0))</f>
        <v/>
      </c>
      <c r="M466" s="22">
        <f>IF($A466="","",IFERROR(IF(OR($C466="Dépense",$C466="Correction négative"),$K466,0),0))</f>
        <v/>
      </c>
      <c r="N466" s="22">
        <f>IF($A466="","",IFERROR(N465+$L466-$M466,0))</f>
        <v/>
      </c>
      <c r="O466" s="20" t="n"/>
      <c r="P466" s="20" t="n"/>
      <c r="Q466" s="21" t="n"/>
    </row>
    <row r="467">
      <c r="A467" s="19" t="n"/>
      <c r="B467" s="16" t="n"/>
      <c r="C467" s="20" t="n"/>
      <c r="D467" s="20" t="n"/>
      <c r="E467" s="21" t="n"/>
      <c r="F467" s="21" t="n"/>
      <c r="G467" s="17" t="n"/>
      <c r="H467" s="17" t="n"/>
      <c r="I467" s="22">
        <f>IF($A467="","",IFERROR(IF(AND($C467="Dépense",$H467="Taxable"),ROUND($G467*'Paramètres'!$B$11,2),0),0))</f>
        <v/>
      </c>
      <c r="J467" s="22">
        <f>IF($A467="","",IFERROR(IF(AND($C467="Dépense",$H467="Taxable"),ROUND($G467*'Paramètres'!$B$12,2),0),0))</f>
        <v/>
      </c>
      <c r="K467" s="22">
        <f>IF($A467="","",IFERROR(IF($C467="Dépense",ROUND($G467+$I467+$J467,2),$G467),0))</f>
        <v/>
      </c>
      <c r="L467" s="22">
        <f>IF($A467="","",IFERROR(IF(OR($C467="Approvisionnement",$C467="Remboursement",$C467="Correction positive"),$K467,0),0))</f>
        <v/>
      </c>
      <c r="M467" s="22">
        <f>IF($A467="","",IFERROR(IF(OR($C467="Dépense",$C467="Correction négative"),$K467,0),0))</f>
        <v/>
      </c>
      <c r="N467" s="22">
        <f>IF($A467="","",IFERROR(N466+$L467-$M467,0))</f>
        <v/>
      </c>
      <c r="O467" s="20" t="n"/>
      <c r="P467" s="20" t="n"/>
      <c r="Q467" s="21" t="n"/>
    </row>
    <row r="468">
      <c r="A468" s="19" t="n"/>
      <c r="B468" s="16" t="n"/>
      <c r="C468" s="20" t="n"/>
      <c r="D468" s="20" t="n"/>
      <c r="E468" s="21" t="n"/>
      <c r="F468" s="21" t="n"/>
      <c r="G468" s="17" t="n"/>
      <c r="H468" s="17" t="n"/>
      <c r="I468" s="22">
        <f>IF($A468="","",IFERROR(IF(AND($C468="Dépense",$H468="Taxable"),ROUND($G468*'Paramètres'!$B$11,2),0),0))</f>
        <v/>
      </c>
      <c r="J468" s="22">
        <f>IF($A468="","",IFERROR(IF(AND($C468="Dépense",$H468="Taxable"),ROUND($G468*'Paramètres'!$B$12,2),0),0))</f>
        <v/>
      </c>
      <c r="K468" s="22">
        <f>IF($A468="","",IFERROR(IF($C468="Dépense",ROUND($G468+$I468+$J468,2),$G468),0))</f>
        <v/>
      </c>
      <c r="L468" s="22">
        <f>IF($A468="","",IFERROR(IF(OR($C468="Approvisionnement",$C468="Remboursement",$C468="Correction positive"),$K468,0),0))</f>
        <v/>
      </c>
      <c r="M468" s="22">
        <f>IF($A468="","",IFERROR(IF(OR($C468="Dépense",$C468="Correction négative"),$K468,0),0))</f>
        <v/>
      </c>
      <c r="N468" s="22">
        <f>IF($A468="","",IFERROR(N467+$L468-$M468,0))</f>
        <v/>
      </c>
      <c r="O468" s="20" t="n"/>
      <c r="P468" s="20" t="n"/>
      <c r="Q468" s="21" t="n"/>
    </row>
    <row r="469">
      <c r="A469" s="19" t="n"/>
      <c r="B469" s="16" t="n"/>
      <c r="C469" s="20" t="n"/>
      <c r="D469" s="20" t="n"/>
      <c r="E469" s="21" t="n"/>
      <c r="F469" s="21" t="n"/>
      <c r="G469" s="17" t="n"/>
      <c r="H469" s="17" t="n"/>
      <c r="I469" s="22">
        <f>IF($A469="","",IFERROR(IF(AND($C469="Dépense",$H469="Taxable"),ROUND($G469*'Paramètres'!$B$11,2),0),0))</f>
        <v/>
      </c>
      <c r="J469" s="22">
        <f>IF($A469="","",IFERROR(IF(AND($C469="Dépense",$H469="Taxable"),ROUND($G469*'Paramètres'!$B$12,2),0),0))</f>
        <v/>
      </c>
      <c r="K469" s="22">
        <f>IF($A469="","",IFERROR(IF($C469="Dépense",ROUND($G469+$I469+$J469,2),$G469),0))</f>
        <v/>
      </c>
      <c r="L469" s="22">
        <f>IF($A469="","",IFERROR(IF(OR($C469="Approvisionnement",$C469="Remboursement",$C469="Correction positive"),$K469,0),0))</f>
        <v/>
      </c>
      <c r="M469" s="22">
        <f>IF($A469="","",IFERROR(IF(OR($C469="Dépense",$C469="Correction négative"),$K469,0),0))</f>
        <v/>
      </c>
      <c r="N469" s="22">
        <f>IF($A469="","",IFERROR(N468+$L469-$M469,0))</f>
        <v/>
      </c>
      <c r="O469" s="20" t="n"/>
      <c r="P469" s="20" t="n"/>
      <c r="Q469" s="21" t="n"/>
    </row>
    <row r="470">
      <c r="A470" s="19" t="n"/>
      <c r="B470" s="16" t="n"/>
      <c r="C470" s="20" t="n"/>
      <c r="D470" s="20" t="n"/>
      <c r="E470" s="21" t="n"/>
      <c r="F470" s="21" t="n"/>
      <c r="G470" s="17" t="n"/>
      <c r="H470" s="17" t="n"/>
      <c r="I470" s="22">
        <f>IF($A470="","",IFERROR(IF(AND($C470="Dépense",$H470="Taxable"),ROUND($G470*'Paramètres'!$B$11,2),0),0))</f>
        <v/>
      </c>
      <c r="J470" s="22">
        <f>IF($A470="","",IFERROR(IF(AND($C470="Dépense",$H470="Taxable"),ROUND($G470*'Paramètres'!$B$12,2),0),0))</f>
        <v/>
      </c>
      <c r="K470" s="22">
        <f>IF($A470="","",IFERROR(IF($C470="Dépense",ROUND($G470+$I470+$J470,2),$G470),0))</f>
        <v/>
      </c>
      <c r="L470" s="22">
        <f>IF($A470="","",IFERROR(IF(OR($C470="Approvisionnement",$C470="Remboursement",$C470="Correction positive"),$K470,0),0))</f>
        <v/>
      </c>
      <c r="M470" s="22">
        <f>IF($A470="","",IFERROR(IF(OR($C470="Dépense",$C470="Correction négative"),$K470,0),0))</f>
        <v/>
      </c>
      <c r="N470" s="22">
        <f>IF($A470="","",IFERROR(N469+$L470-$M470,0))</f>
        <v/>
      </c>
      <c r="O470" s="20" t="n"/>
      <c r="P470" s="20" t="n"/>
      <c r="Q470" s="21" t="n"/>
    </row>
    <row r="471">
      <c r="A471" s="19" t="n"/>
      <c r="B471" s="16" t="n"/>
      <c r="C471" s="20" t="n"/>
      <c r="D471" s="20" t="n"/>
      <c r="E471" s="21" t="n"/>
      <c r="F471" s="21" t="n"/>
      <c r="G471" s="17" t="n"/>
      <c r="H471" s="17" t="n"/>
      <c r="I471" s="22">
        <f>IF($A471="","",IFERROR(IF(AND($C471="Dépense",$H471="Taxable"),ROUND($G471*'Paramètres'!$B$11,2),0),0))</f>
        <v/>
      </c>
      <c r="J471" s="22">
        <f>IF($A471="","",IFERROR(IF(AND($C471="Dépense",$H471="Taxable"),ROUND($G471*'Paramètres'!$B$12,2),0),0))</f>
        <v/>
      </c>
      <c r="K471" s="22">
        <f>IF($A471="","",IFERROR(IF($C471="Dépense",ROUND($G471+$I471+$J471,2),$G471),0))</f>
        <v/>
      </c>
      <c r="L471" s="22">
        <f>IF($A471="","",IFERROR(IF(OR($C471="Approvisionnement",$C471="Remboursement",$C471="Correction positive"),$K471,0),0))</f>
        <v/>
      </c>
      <c r="M471" s="22">
        <f>IF($A471="","",IFERROR(IF(OR($C471="Dépense",$C471="Correction négative"),$K471,0),0))</f>
        <v/>
      </c>
      <c r="N471" s="22">
        <f>IF($A471="","",IFERROR(N470+$L471-$M471,0))</f>
        <v/>
      </c>
      <c r="O471" s="20" t="n"/>
      <c r="P471" s="20" t="n"/>
      <c r="Q471" s="21" t="n"/>
    </row>
    <row r="472">
      <c r="A472" s="19" t="n"/>
      <c r="B472" s="16" t="n"/>
      <c r="C472" s="20" t="n"/>
      <c r="D472" s="20" t="n"/>
      <c r="E472" s="21" t="n"/>
      <c r="F472" s="21" t="n"/>
      <c r="G472" s="17" t="n"/>
      <c r="H472" s="17" t="n"/>
      <c r="I472" s="22">
        <f>IF($A472="","",IFERROR(IF(AND($C472="Dépense",$H472="Taxable"),ROUND($G472*'Paramètres'!$B$11,2),0),0))</f>
        <v/>
      </c>
      <c r="J472" s="22">
        <f>IF($A472="","",IFERROR(IF(AND($C472="Dépense",$H472="Taxable"),ROUND($G472*'Paramètres'!$B$12,2),0),0))</f>
        <v/>
      </c>
      <c r="K472" s="22">
        <f>IF($A472="","",IFERROR(IF($C472="Dépense",ROUND($G472+$I472+$J472,2),$G472),0))</f>
        <v/>
      </c>
      <c r="L472" s="22">
        <f>IF($A472="","",IFERROR(IF(OR($C472="Approvisionnement",$C472="Remboursement",$C472="Correction positive"),$K472,0),0))</f>
        <v/>
      </c>
      <c r="M472" s="22">
        <f>IF($A472="","",IFERROR(IF(OR($C472="Dépense",$C472="Correction négative"),$K472,0),0))</f>
        <v/>
      </c>
      <c r="N472" s="22">
        <f>IF($A472="","",IFERROR(N471+$L472-$M472,0))</f>
        <v/>
      </c>
      <c r="O472" s="20" t="n"/>
      <c r="P472" s="20" t="n"/>
      <c r="Q472" s="21" t="n"/>
    </row>
    <row r="473">
      <c r="A473" s="19" t="n"/>
      <c r="B473" s="16" t="n"/>
      <c r="C473" s="20" t="n"/>
      <c r="D473" s="20" t="n"/>
      <c r="E473" s="21" t="n"/>
      <c r="F473" s="21" t="n"/>
      <c r="G473" s="17" t="n"/>
      <c r="H473" s="17" t="n"/>
      <c r="I473" s="22">
        <f>IF($A473="","",IFERROR(IF(AND($C473="Dépense",$H473="Taxable"),ROUND($G473*'Paramètres'!$B$11,2),0),0))</f>
        <v/>
      </c>
      <c r="J473" s="22">
        <f>IF($A473="","",IFERROR(IF(AND($C473="Dépense",$H473="Taxable"),ROUND($G473*'Paramètres'!$B$12,2),0),0))</f>
        <v/>
      </c>
      <c r="K473" s="22">
        <f>IF($A473="","",IFERROR(IF($C473="Dépense",ROUND($G473+$I473+$J473,2),$G473),0))</f>
        <v/>
      </c>
      <c r="L473" s="22">
        <f>IF($A473="","",IFERROR(IF(OR($C473="Approvisionnement",$C473="Remboursement",$C473="Correction positive"),$K473,0),0))</f>
        <v/>
      </c>
      <c r="M473" s="22">
        <f>IF($A473="","",IFERROR(IF(OR($C473="Dépense",$C473="Correction négative"),$K473,0),0))</f>
        <v/>
      </c>
      <c r="N473" s="22">
        <f>IF($A473="","",IFERROR(N472+$L473-$M473,0))</f>
        <v/>
      </c>
      <c r="O473" s="20" t="n"/>
      <c r="P473" s="20" t="n"/>
      <c r="Q473" s="21" t="n"/>
    </row>
    <row r="474">
      <c r="A474" s="19" t="n"/>
      <c r="B474" s="16" t="n"/>
      <c r="C474" s="20" t="n"/>
      <c r="D474" s="20" t="n"/>
      <c r="E474" s="21" t="n"/>
      <c r="F474" s="21" t="n"/>
      <c r="G474" s="17" t="n"/>
      <c r="H474" s="17" t="n"/>
      <c r="I474" s="22">
        <f>IF($A474="","",IFERROR(IF(AND($C474="Dépense",$H474="Taxable"),ROUND($G474*'Paramètres'!$B$11,2),0),0))</f>
        <v/>
      </c>
      <c r="J474" s="22">
        <f>IF($A474="","",IFERROR(IF(AND($C474="Dépense",$H474="Taxable"),ROUND($G474*'Paramètres'!$B$12,2),0),0))</f>
        <v/>
      </c>
      <c r="K474" s="22">
        <f>IF($A474="","",IFERROR(IF($C474="Dépense",ROUND($G474+$I474+$J474,2),$G474),0))</f>
        <v/>
      </c>
      <c r="L474" s="22">
        <f>IF($A474="","",IFERROR(IF(OR($C474="Approvisionnement",$C474="Remboursement",$C474="Correction positive"),$K474,0),0))</f>
        <v/>
      </c>
      <c r="M474" s="22">
        <f>IF($A474="","",IFERROR(IF(OR($C474="Dépense",$C474="Correction négative"),$K474,0),0))</f>
        <v/>
      </c>
      <c r="N474" s="22">
        <f>IF($A474="","",IFERROR(N473+$L474-$M474,0))</f>
        <v/>
      </c>
      <c r="O474" s="20" t="n"/>
      <c r="P474" s="20" t="n"/>
      <c r="Q474" s="21" t="n"/>
    </row>
    <row r="475">
      <c r="A475" s="19" t="n"/>
      <c r="B475" s="16" t="n"/>
      <c r="C475" s="20" t="n"/>
      <c r="D475" s="20" t="n"/>
      <c r="E475" s="21" t="n"/>
      <c r="F475" s="21" t="n"/>
      <c r="G475" s="17" t="n"/>
      <c r="H475" s="17" t="n"/>
      <c r="I475" s="22">
        <f>IF($A475="","",IFERROR(IF(AND($C475="Dépense",$H475="Taxable"),ROUND($G475*'Paramètres'!$B$11,2),0),0))</f>
        <v/>
      </c>
      <c r="J475" s="22">
        <f>IF($A475="","",IFERROR(IF(AND($C475="Dépense",$H475="Taxable"),ROUND($G475*'Paramètres'!$B$12,2),0),0))</f>
        <v/>
      </c>
      <c r="K475" s="22">
        <f>IF($A475="","",IFERROR(IF($C475="Dépense",ROUND($G475+$I475+$J475,2),$G475),0))</f>
        <v/>
      </c>
      <c r="L475" s="22">
        <f>IF($A475="","",IFERROR(IF(OR($C475="Approvisionnement",$C475="Remboursement",$C475="Correction positive"),$K475,0),0))</f>
        <v/>
      </c>
      <c r="M475" s="22">
        <f>IF($A475="","",IFERROR(IF(OR($C475="Dépense",$C475="Correction négative"),$K475,0),0))</f>
        <v/>
      </c>
      <c r="N475" s="22">
        <f>IF($A475="","",IFERROR(N474+$L475-$M475,0))</f>
        <v/>
      </c>
      <c r="O475" s="20" t="n"/>
      <c r="P475" s="20" t="n"/>
      <c r="Q475" s="21" t="n"/>
    </row>
    <row r="476">
      <c r="A476" s="19" t="n"/>
      <c r="B476" s="16" t="n"/>
      <c r="C476" s="20" t="n"/>
      <c r="D476" s="20" t="n"/>
      <c r="E476" s="21" t="n"/>
      <c r="F476" s="21" t="n"/>
      <c r="G476" s="17" t="n"/>
      <c r="H476" s="17" t="n"/>
      <c r="I476" s="22">
        <f>IF($A476="","",IFERROR(IF(AND($C476="Dépense",$H476="Taxable"),ROUND($G476*'Paramètres'!$B$11,2),0),0))</f>
        <v/>
      </c>
      <c r="J476" s="22">
        <f>IF($A476="","",IFERROR(IF(AND($C476="Dépense",$H476="Taxable"),ROUND($G476*'Paramètres'!$B$12,2),0),0))</f>
        <v/>
      </c>
      <c r="K476" s="22">
        <f>IF($A476="","",IFERROR(IF($C476="Dépense",ROUND($G476+$I476+$J476,2),$G476),0))</f>
        <v/>
      </c>
      <c r="L476" s="22">
        <f>IF($A476="","",IFERROR(IF(OR($C476="Approvisionnement",$C476="Remboursement",$C476="Correction positive"),$K476,0),0))</f>
        <v/>
      </c>
      <c r="M476" s="22">
        <f>IF($A476="","",IFERROR(IF(OR($C476="Dépense",$C476="Correction négative"),$K476,0),0))</f>
        <v/>
      </c>
      <c r="N476" s="22">
        <f>IF($A476="","",IFERROR(N475+$L476-$M476,0))</f>
        <v/>
      </c>
      <c r="O476" s="20" t="n"/>
      <c r="P476" s="20" t="n"/>
      <c r="Q476" s="21" t="n"/>
    </row>
    <row r="477">
      <c r="A477" s="19" t="n"/>
      <c r="B477" s="16" t="n"/>
      <c r="C477" s="20" t="n"/>
      <c r="D477" s="20" t="n"/>
      <c r="E477" s="21" t="n"/>
      <c r="F477" s="21" t="n"/>
      <c r="G477" s="17" t="n"/>
      <c r="H477" s="17" t="n"/>
      <c r="I477" s="22">
        <f>IF($A477="","",IFERROR(IF(AND($C477="Dépense",$H477="Taxable"),ROUND($G477*'Paramètres'!$B$11,2),0),0))</f>
        <v/>
      </c>
      <c r="J477" s="22">
        <f>IF($A477="","",IFERROR(IF(AND($C477="Dépense",$H477="Taxable"),ROUND($G477*'Paramètres'!$B$12,2),0),0))</f>
        <v/>
      </c>
      <c r="K477" s="22">
        <f>IF($A477="","",IFERROR(IF($C477="Dépense",ROUND($G477+$I477+$J477,2),$G477),0))</f>
        <v/>
      </c>
      <c r="L477" s="22">
        <f>IF($A477="","",IFERROR(IF(OR($C477="Approvisionnement",$C477="Remboursement",$C477="Correction positive"),$K477,0),0))</f>
        <v/>
      </c>
      <c r="M477" s="22">
        <f>IF($A477="","",IFERROR(IF(OR($C477="Dépense",$C477="Correction négative"),$K477,0),0))</f>
        <v/>
      </c>
      <c r="N477" s="22">
        <f>IF($A477="","",IFERROR(N476+$L477-$M477,0))</f>
        <v/>
      </c>
      <c r="O477" s="20" t="n"/>
      <c r="P477" s="20" t="n"/>
      <c r="Q477" s="21" t="n"/>
    </row>
    <row r="478">
      <c r="A478" s="19" t="n"/>
      <c r="B478" s="16" t="n"/>
      <c r="C478" s="20" t="n"/>
      <c r="D478" s="20" t="n"/>
      <c r="E478" s="21" t="n"/>
      <c r="F478" s="21" t="n"/>
      <c r="G478" s="17" t="n"/>
      <c r="H478" s="17" t="n"/>
      <c r="I478" s="22">
        <f>IF($A478="","",IFERROR(IF(AND($C478="Dépense",$H478="Taxable"),ROUND($G478*'Paramètres'!$B$11,2),0),0))</f>
        <v/>
      </c>
      <c r="J478" s="22">
        <f>IF($A478="","",IFERROR(IF(AND($C478="Dépense",$H478="Taxable"),ROUND($G478*'Paramètres'!$B$12,2),0),0))</f>
        <v/>
      </c>
      <c r="K478" s="22">
        <f>IF($A478="","",IFERROR(IF($C478="Dépense",ROUND($G478+$I478+$J478,2),$G478),0))</f>
        <v/>
      </c>
      <c r="L478" s="22">
        <f>IF($A478="","",IFERROR(IF(OR($C478="Approvisionnement",$C478="Remboursement",$C478="Correction positive"),$K478,0),0))</f>
        <v/>
      </c>
      <c r="M478" s="22">
        <f>IF($A478="","",IFERROR(IF(OR($C478="Dépense",$C478="Correction négative"),$K478,0),0))</f>
        <v/>
      </c>
      <c r="N478" s="22">
        <f>IF($A478="","",IFERROR(N477+$L478-$M478,0))</f>
        <v/>
      </c>
      <c r="O478" s="20" t="n"/>
      <c r="P478" s="20" t="n"/>
      <c r="Q478" s="21" t="n"/>
    </row>
    <row r="479">
      <c r="A479" s="19" t="n"/>
      <c r="B479" s="16" t="n"/>
      <c r="C479" s="20" t="n"/>
      <c r="D479" s="20" t="n"/>
      <c r="E479" s="21" t="n"/>
      <c r="F479" s="21" t="n"/>
      <c r="G479" s="17" t="n"/>
      <c r="H479" s="17" t="n"/>
      <c r="I479" s="22">
        <f>IF($A479="","",IFERROR(IF(AND($C479="Dépense",$H479="Taxable"),ROUND($G479*'Paramètres'!$B$11,2),0),0))</f>
        <v/>
      </c>
      <c r="J479" s="22">
        <f>IF($A479="","",IFERROR(IF(AND($C479="Dépense",$H479="Taxable"),ROUND($G479*'Paramètres'!$B$12,2),0),0))</f>
        <v/>
      </c>
      <c r="K479" s="22">
        <f>IF($A479="","",IFERROR(IF($C479="Dépense",ROUND($G479+$I479+$J479,2),$G479),0))</f>
        <v/>
      </c>
      <c r="L479" s="22">
        <f>IF($A479="","",IFERROR(IF(OR($C479="Approvisionnement",$C479="Remboursement",$C479="Correction positive"),$K479,0),0))</f>
        <v/>
      </c>
      <c r="M479" s="22">
        <f>IF($A479="","",IFERROR(IF(OR($C479="Dépense",$C479="Correction négative"),$K479,0),0))</f>
        <v/>
      </c>
      <c r="N479" s="22">
        <f>IF($A479="","",IFERROR(N478+$L479-$M479,0))</f>
        <v/>
      </c>
      <c r="O479" s="20" t="n"/>
      <c r="P479" s="20" t="n"/>
      <c r="Q479" s="21" t="n"/>
    </row>
    <row r="480">
      <c r="A480" s="19" t="n"/>
      <c r="B480" s="16" t="n"/>
      <c r="C480" s="20" t="n"/>
      <c r="D480" s="20" t="n"/>
      <c r="E480" s="21" t="n"/>
      <c r="F480" s="21" t="n"/>
      <c r="G480" s="17" t="n"/>
      <c r="H480" s="17" t="n"/>
      <c r="I480" s="22">
        <f>IF($A480="","",IFERROR(IF(AND($C480="Dépense",$H480="Taxable"),ROUND($G480*'Paramètres'!$B$11,2),0),0))</f>
        <v/>
      </c>
      <c r="J480" s="22">
        <f>IF($A480="","",IFERROR(IF(AND($C480="Dépense",$H480="Taxable"),ROUND($G480*'Paramètres'!$B$12,2),0),0))</f>
        <v/>
      </c>
      <c r="K480" s="22">
        <f>IF($A480="","",IFERROR(IF($C480="Dépense",ROUND($G480+$I480+$J480,2),$G480),0))</f>
        <v/>
      </c>
      <c r="L480" s="22">
        <f>IF($A480="","",IFERROR(IF(OR($C480="Approvisionnement",$C480="Remboursement",$C480="Correction positive"),$K480,0),0))</f>
        <v/>
      </c>
      <c r="M480" s="22">
        <f>IF($A480="","",IFERROR(IF(OR($C480="Dépense",$C480="Correction négative"),$K480,0),0))</f>
        <v/>
      </c>
      <c r="N480" s="22">
        <f>IF($A480="","",IFERROR(N479+$L480-$M480,0))</f>
        <v/>
      </c>
      <c r="O480" s="20" t="n"/>
      <c r="P480" s="20" t="n"/>
      <c r="Q480" s="21" t="n"/>
    </row>
    <row r="481">
      <c r="A481" s="19" t="n"/>
      <c r="B481" s="16" t="n"/>
      <c r="C481" s="20" t="n"/>
      <c r="D481" s="20" t="n"/>
      <c r="E481" s="21" t="n"/>
      <c r="F481" s="21" t="n"/>
      <c r="G481" s="17" t="n"/>
      <c r="H481" s="17" t="n"/>
      <c r="I481" s="22">
        <f>IF($A481="","",IFERROR(IF(AND($C481="Dépense",$H481="Taxable"),ROUND($G481*'Paramètres'!$B$11,2),0),0))</f>
        <v/>
      </c>
      <c r="J481" s="22">
        <f>IF($A481="","",IFERROR(IF(AND($C481="Dépense",$H481="Taxable"),ROUND($G481*'Paramètres'!$B$12,2),0),0))</f>
        <v/>
      </c>
      <c r="K481" s="22">
        <f>IF($A481="","",IFERROR(IF($C481="Dépense",ROUND($G481+$I481+$J481,2),$G481),0))</f>
        <v/>
      </c>
      <c r="L481" s="22">
        <f>IF($A481="","",IFERROR(IF(OR($C481="Approvisionnement",$C481="Remboursement",$C481="Correction positive"),$K481,0),0))</f>
        <v/>
      </c>
      <c r="M481" s="22">
        <f>IF($A481="","",IFERROR(IF(OR($C481="Dépense",$C481="Correction négative"),$K481,0),0))</f>
        <v/>
      </c>
      <c r="N481" s="22">
        <f>IF($A481="","",IFERROR(N480+$L481-$M481,0))</f>
        <v/>
      </c>
      <c r="O481" s="20" t="n"/>
      <c r="P481" s="20" t="n"/>
      <c r="Q481" s="21" t="n"/>
    </row>
    <row r="482">
      <c r="A482" s="19" t="n"/>
      <c r="B482" s="16" t="n"/>
      <c r="C482" s="20" t="n"/>
      <c r="D482" s="20" t="n"/>
      <c r="E482" s="21" t="n"/>
      <c r="F482" s="21" t="n"/>
      <c r="G482" s="17" t="n"/>
      <c r="H482" s="17" t="n"/>
      <c r="I482" s="22">
        <f>IF($A482="","",IFERROR(IF(AND($C482="Dépense",$H482="Taxable"),ROUND($G482*'Paramètres'!$B$11,2),0),0))</f>
        <v/>
      </c>
      <c r="J482" s="22">
        <f>IF($A482="","",IFERROR(IF(AND($C482="Dépense",$H482="Taxable"),ROUND($G482*'Paramètres'!$B$12,2),0),0))</f>
        <v/>
      </c>
      <c r="K482" s="22">
        <f>IF($A482="","",IFERROR(IF($C482="Dépense",ROUND($G482+$I482+$J482,2),$G482),0))</f>
        <v/>
      </c>
      <c r="L482" s="22">
        <f>IF($A482="","",IFERROR(IF(OR($C482="Approvisionnement",$C482="Remboursement",$C482="Correction positive"),$K482,0),0))</f>
        <v/>
      </c>
      <c r="M482" s="22">
        <f>IF($A482="","",IFERROR(IF(OR($C482="Dépense",$C482="Correction négative"),$K482,0),0))</f>
        <v/>
      </c>
      <c r="N482" s="22">
        <f>IF($A482="","",IFERROR(N481+$L482-$M482,0))</f>
        <v/>
      </c>
      <c r="O482" s="20" t="n"/>
      <c r="P482" s="20" t="n"/>
      <c r="Q482" s="21" t="n"/>
    </row>
    <row r="483">
      <c r="A483" s="19" t="n"/>
      <c r="B483" s="16" t="n"/>
      <c r="C483" s="20" t="n"/>
      <c r="D483" s="20" t="n"/>
      <c r="E483" s="21" t="n"/>
      <c r="F483" s="21" t="n"/>
      <c r="G483" s="17" t="n"/>
      <c r="H483" s="17" t="n"/>
      <c r="I483" s="22">
        <f>IF($A483="","",IFERROR(IF(AND($C483="Dépense",$H483="Taxable"),ROUND($G483*'Paramètres'!$B$11,2),0),0))</f>
        <v/>
      </c>
      <c r="J483" s="22">
        <f>IF($A483="","",IFERROR(IF(AND($C483="Dépense",$H483="Taxable"),ROUND($G483*'Paramètres'!$B$12,2),0),0))</f>
        <v/>
      </c>
      <c r="K483" s="22">
        <f>IF($A483="","",IFERROR(IF($C483="Dépense",ROUND($G483+$I483+$J483,2),$G483),0))</f>
        <v/>
      </c>
      <c r="L483" s="22">
        <f>IF($A483="","",IFERROR(IF(OR($C483="Approvisionnement",$C483="Remboursement",$C483="Correction positive"),$K483,0),0))</f>
        <v/>
      </c>
      <c r="M483" s="22">
        <f>IF($A483="","",IFERROR(IF(OR($C483="Dépense",$C483="Correction négative"),$K483,0),0))</f>
        <v/>
      </c>
      <c r="N483" s="22">
        <f>IF($A483="","",IFERROR(N482+$L483-$M483,0))</f>
        <v/>
      </c>
      <c r="O483" s="20" t="n"/>
      <c r="P483" s="20" t="n"/>
      <c r="Q483" s="21" t="n"/>
    </row>
    <row r="484">
      <c r="A484" s="19" t="n"/>
      <c r="B484" s="16" t="n"/>
      <c r="C484" s="20" t="n"/>
      <c r="D484" s="20" t="n"/>
      <c r="E484" s="21" t="n"/>
      <c r="F484" s="21" t="n"/>
      <c r="G484" s="17" t="n"/>
      <c r="H484" s="17" t="n"/>
      <c r="I484" s="22">
        <f>IF($A484="","",IFERROR(IF(AND($C484="Dépense",$H484="Taxable"),ROUND($G484*'Paramètres'!$B$11,2),0),0))</f>
        <v/>
      </c>
      <c r="J484" s="22">
        <f>IF($A484="","",IFERROR(IF(AND($C484="Dépense",$H484="Taxable"),ROUND($G484*'Paramètres'!$B$12,2),0),0))</f>
        <v/>
      </c>
      <c r="K484" s="22">
        <f>IF($A484="","",IFERROR(IF($C484="Dépense",ROUND($G484+$I484+$J484,2),$G484),0))</f>
        <v/>
      </c>
      <c r="L484" s="22">
        <f>IF($A484="","",IFERROR(IF(OR($C484="Approvisionnement",$C484="Remboursement",$C484="Correction positive"),$K484,0),0))</f>
        <v/>
      </c>
      <c r="M484" s="22">
        <f>IF($A484="","",IFERROR(IF(OR($C484="Dépense",$C484="Correction négative"),$K484,0),0))</f>
        <v/>
      </c>
      <c r="N484" s="22">
        <f>IF($A484="","",IFERROR(N483+$L484-$M484,0))</f>
        <v/>
      </c>
      <c r="O484" s="20" t="n"/>
      <c r="P484" s="20" t="n"/>
      <c r="Q484" s="21" t="n"/>
    </row>
    <row r="485">
      <c r="A485" s="19" t="n"/>
      <c r="B485" s="16" t="n"/>
      <c r="C485" s="20" t="n"/>
      <c r="D485" s="20" t="n"/>
      <c r="E485" s="21" t="n"/>
      <c r="F485" s="21" t="n"/>
      <c r="G485" s="17" t="n"/>
      <c r="H485" s="17" t="n"/>
      <c r="I485" s="22">
        <f>IF($A485="","",IFERROR(IF(AND($C485="Dépense",$H485="Taxable"),ROUND($G485*'Paramètres'!$B$11,2),0),0))</f>
        <v/>
      </c>
      <c r="J485" s="22">
        <f>IF($A485="","",IFERROR(IF(AND($C485="Dépense",$H485="Taxable"),ROUND($G485*'Paramètres'!$B$12,2),0),0))</f>
        <v/>
      </c>
      <c r="K485" s="22">
        <f>IF($A485="","",IFERROR(IF($C485="Dépense",ROUND($G485+$I485+$J485,2),$G485),0))</f>
        <v/>
      </c>
      <c r="L485" s="22">
        <f>IF($A485="","",IFERROR(IF(OR($C485="Approvisionnement",$C485="Remboursement",$C485="Correction positive"),$K485,0),0))</f>
        <v/>
      </c>
      <c r="M485" s="22">
        <f>IF($A485="","",IFERROR(IF(OR($C485="Dépense",$C485="Correction négative"),$K485,0),0))</f>
        <v/>
      </c>
      <c r="N485" s="22">
        <f>IF($A485="","",IFERROR(N484+$L485-$M485,0))</f>
        <v/>
      </c>
      <c r="O485" s="20" t="n"/>
      <c r="P485" s="20" t="n"/>
      <c r="Q485" s="21" t="n"/>
    </row>
    <row r="486">
      <c r="A486" s="19" t="n"/>
      <c r="B486" s="16" t="n"/>
      <c r="C486" s="20" t="n"/>
      <c r="D486" s="20" t="n"/>
      <c r="E486" s="21" t="n"/>
      <c r="F486" s="21" t="n"/>
      <c r="G486" s="17" t="n"/>
      <c r="H486" s="17" t="n"/>
      <c r="I486" s="22">
        <f>IF($A486="","",IFERROR(IF(AND($C486="Dépense",$H486="Taxable"),ROUND($G486*'Paramètres'!$B$11,2),0),0))</f>
        <v/>
      </c>
      <c r="J486" s="22">
        <f>IF($A486="","",IFERROR(IF(AND($C486="Dépense",$H486="Taxable"),ROUND($G486*'Paramètres'!$B$12,2),0),0))</f>
        <v/>
      </c>
      <c r="K486" s="22">
        <f>IF($A486="","",IFERROR(IF($C486="Dépense",ROUND($G486+$I486+$J486,2),$G486),0))</f>
        <v/>
      </c>
      <c r="L486" s="22">
        <f>IF($A486="","",IFERROR(IF(OR($C486="Approvisionnement",$C486="Remboursement",$C486="Correction positive"),$K486,0),0))</f>
        <v/>
      </c>
      <c r="M486" s="22">
        <f>IF($A486="","",IFERROR(IF(OR($C486="Dépense",$C486="Correction négative"),$K486,0),0))</f>
        <v/>
      </c>
      <c r="N486" s="22">
        <f>IF($A486="","",IFERROR(N485+$L486-$M486,0))</f>
        <v/>
      </c>
      <c r="O486" s="20" t="n"/>
      <c r="P486" s="20" t="n"/>
      <c r="Q486" s="21" t="n"/>
    </row>
    <row r="487">
      <c r="A487" s="19" t="n"/>
      <c r="B487" s="16" t="n"/>
      <c r="C487" s="20" t="n"/>
      <c r="D487" s="20" t="n"/>
      <c r="E487" s="21" t="n"/>
      <c r="F487" s="21" t="n"/>
      <c r="G487" s="17" t="n"/>
      <c r="H487" s="17" t="n"/>
      <c r="I487" s="22">
        <f>IF($A487="","",IFERROR(IF(AND($C487="Dépense",$H487="Taxable"),ROUND($G487*'Paramètres'!$B$11,2),0),0))</f>
        <v/>
      </c>
      <c r="J487" s="22">
        <f>IF($A487="","",IFERROR(IF(AND($C487="Dépense",$H487="Taxable"),ROUND($G487*'Paramètres'!$B$12,2),0),0))</f>
        <v/>
      </c>
      <c r="K487" s="22">
        <f>IF($A487="","",IFERROR(IF($C487="Dépense",ROUND($G487+$I487+$J487,2),$G487),0))</f>
        <v/>
      </c>
      <c r="L487" s="22">
        <f>IF($A487="","",IFERROR(IF(OR($C487="Approvisionnement",$C487="Remboursement",$C487="Correction positive"),$K487,0),0))</f>
        <v/>
      </c>
      <c r="M487" s="22">
        <f>IF($A487="","",IFERROR(IF(OR($C487="Dépense",$C487="Correction négative"),$K487,0),0))</f>
        <v/>
      </c>
      <c r="N487" s="22">
        <f>IF($A487="","",IFERROR(N486+$L487-$M487,0))</f>
        <v/>
      </c>
      <c r="O487" s="20" t="n"/>
      <c r="P487" s="20" t="n"/>
      <c r="Q487" s="21" t="n"/>
    </row>
    <row r="488">
      <c r="A488" s="19" t="n"/>
      <c r="B488" s="16" t="n"/>
      <c r="C488" s="20" t="n"/>
      <c r="D488" s="20" t="n"/>
      <c r="E488" s="21" t="n"/>
      <c r="F488" s="21" t="n"/>
      <c r="G488" s="17" t="n"/>
      <c r="H488" s="17" t="n"/>
      <c r="I488" s="22">
        <f>IF($A488="","",IFERROR(IF(AND($C488="Dépense",$H488="Taxable"),ROUND($G488*'Paramètres'!$B$11,2),0),0))</f>
        <v/>
      </c>
      <c r="J488" s="22">
        <f>IF($A488="","",IFERROR(IF(AND($C488="Dépense",$H488="Taxable"),ROUND($G488*'Paramètres'!$B$12,2),0),0))</f>
        <v/>
      </c>
      <c r="K488" s="22">
        <f>IF($A488="","",IFERROR(IF($C488="Dépense",ROUND($G488+$I488+$J488,2),$G488),0))</f>
        <v/>
      </c>
      <c r="L488" s="22">
        <f>IF($A488="","",IFERROR(IF(OR($C488="Approvisionnement",$C488="Remboursement",$C488="Correction positive"),$K488,0),0))</f>
        <v/>
      </c>
      <c r="M488" s="22">
        <f>IF($A488="","",IFERROR(IF(OR($C488="Dépense",$C488="Correction négative"),$K488,0),0))</f>
        <v/>
      </c>
      <c r="N488" s="22">
        <f>IF($A488="","",IFERROR(N487+$L488-$M488,0))</f>
        <v/>
      </c>
      <c r="O488" s="20" t="n"/>
      <c r="P488" s="20" t="n"/>
      <c r="Q488" s="21" t="n"/>
    </row>
    <row r="489">
      <c r="A489" s="19" t="n"/>
      <c r="B489" s="16" t="n"/>
      <c r="C489" s="20" t="n"/>
      <c r="D489" s="20" t="n"/>
      <c r="E489" s="21" t="n"/>
      <c r="F489" s="21" t="n"/>
      <c r="G489" s="17" t="n"/>
      <c r="H489" s="17" t="n"/>
      <c r="I489" s="22">
        <f>IF($A489="","",IFERROR(IF(AND($C489="Dépense",$H489="Taxable"),ROUND($G489*'Paramètres'!$B$11,2),0),0))</f>
        <v/>
      </c>
      <c r="J489" s="22">
        <f>IF($A489="","",IFERROR(IF(AND($C489="Dépense",$H489="Taxable"),ROUND($G489*'Paramètres'!$B$12,2),0),0))</f>
        <v/>
      </c>
      <c r="K489" s="22">
        <f>IF($A489="","",IFERROR(IF($C489="Dépense",ROUND($G489+$I489+$J489,2),$G489),0))</f>
        <v/>
      </c>
      <c r="L489" s="22">
        <f>IF($A489="","",IFERROR(IF(OR($C489="Approvisionnement",$C489="Remboursement",$C489="Correction positive"),$K489,0),0))</f>
        <v/>
      </c>
      <c r="M489" s="22">
        <f>IF($A489="","",IFERROR(IF(OR($C489="Dépense",$C489="Correction négative"),$K489,0),0))</f>
        <v/>
      </c>
      <c r="N489" s="22">
        <f>IF($A489="","",IFERROR(N488+$L489-$M489,0))</f>
        <v/>
      </c>
      <c r="O489" s="20" t="n"/>
      <c r="P489" s="20" t="n"/>
      <c r="Q489" s="21" t="n"/>
    </row>
    <row r="490">
      <c r="A490" s="19" t="n"/>
      <c r="B490" s="16" t="n"/>
      <c r="C490" s="20" t="n"/>
      <c r="D490" s="20" t="n"/>
      <c r="E490" s="21" t="n"/>
      <c r="F490" s="21" t="n"/>
      <c r="G490" s="17" t="n"/>
      <c r="H490" s="17" t="n"/>
      <c r="I490" s="22">
        <f>IF($A490="","",IFERROR(IF(AND($C490="Dépense",$H490="Taxable"),ROUND($G490*'Paramètres'!$B$11,2),0),0))</f>
        <v/>
      </c>
      <c r="J490" s="22">
        <f>IF($A490="","",IFERROR(IF(AND($C490="Dépense",$H490="Taxable"),ROUND($G490*'Paramètres'!$B$12,2),0),0))</f>
        <v/>
      </c>
      <c r="K490" s="22">
        <f>IF($A490="","",IFERROR(IF($C490="Dépense",ROUND($G490+$I490+$J490,2),$G490),0))</f>
        <v/>
      </c>
      <c r="L490" s="22">
        <f>IF($A490="","",IFERROR(IF(OR($C490="Approvisionnement",$C490="Remboursement",$C490="Correction positive"),$K490,0),0))</f>
        <v/>
      </c>
      <c r="M490" s="22">
        <f>IF($A490="","",IFERROR(IF(OR($C490="Dépense",$C490="Correction négative"),$K490,0),0))</f>
        <v/>
      </c>
      <c r="N490" s="22">
        <f>IF($A490="","",IFERROR(N489+$L490-$M490,0))</f>
        <v/>
      </c>
      <c r="O490" s="20" t="n"/>
      <c r="P490" s="20" t="n"/>
      <c r="Q490" s="21" t="n"/>
    </row>
    <row r="491">
      <c r="A491" s="19" t="n"/>
      <c r="B491" s="16" t="n"/>
      <c r="C491" s="20" t="n"/>
      <c r="D491" s="20" t="n"/>
      <c r="E491" s="21" t="n"/>
      <c r="F491" s="21" t="n"/>
      <c r="G491" s="17" t="n"/>
      <c r="H491" s="17" t="n"/>
      <c r="I491" s="22">
        <f>IF($A491="","",IFERROR(IF(AND($C491="Dépense",$H491="Taxable"),ROUND($G491*'Paramètres'!$B$11,2),0),0))</f>
        <v/>
      </c>
      <c r="J491" s="22">
        <f>IF($A491="","",IFERROR(IF(AND($C491="Dépense",$H491="Taxable"),ROUND($G491*'Paramètres'!$B$12,2),0),0))</f>
        <v/>
      </c>
      <c r="K491" s="22">
        <f>IF($A491="","",IFERROR(IF($C491="Dépense",ROUND($G491+$I491+$J491,2),$G491),0))</f>
        <v/>
      </c>
      <c r="L491" s="22">
        <f>IF($A491="","",IFERROR(IF(OR($C491="Approvisionnement",$C491="Remboursement",$C491="Correction positive"),$K491,0),0))</f>
        <v/>
      </c>
      <c r="M491" s="22">
        <f>IF($A491="","",IFERROR(IF(OR($C491="Dépense",$C491="Correction négative"),$K491,0),0))</f>
        <v/>
      </c>
      <c r="N491" s="22">
        <f>IF($A491="","",IFERROR(N490+$L491-$M491,0))</f>
        <v/>
      </c>
      <c r="O491" s="20" t="n"/>
      <c r="P491" s="20" t="n"/>
      <c r="Q491" s="21" t="n"/>
    </row>
    <row r="492">
      <c r="A492" s="19" t="n"/>
      <c r="B492" s="16" t="n"/>
      <c r="C492" s="20" t="n"/>
      <c r="D492" s="20" t="n"/>
      <c r="E492" s="21" t="n"/>
      <c r="F492" s="21" t="n"/>
      <c r="G492" s="17" t="n"/>
      <c r="H492" s="17" t="n"/>
      <c r="I492" s="22">
        <f>IF($A492="","",IFERROR(IF(AND($C492="Dépense",$H492="Taxable"),ROUND($G492*'Paramètres'!$B$11,2),0),0))</f>
        <v/>
      </c>
      <c r="J492" s="22">
        <f>IF($A492="","",IFERROR(IF(AND($C492="Dépense",$H492="Taxable"),ROUND($G492*'Paramètres'!$B$12,2),0),0))</f>
        <v/>
      </c>
      <c r="K492" s="22">
        <f>IF($A492="","",IFERROR(IF($C492="Dépense",ROUND($G492+$I492+$J492,2),$G492),0))</f>
        <v/>
      </c>
      <c r="L492" s="22">
        <f>IF($A492="","",IFERROR(IF(OR($C492="Approvisionnement",$C492="Remboursement",$C492="Correction positive"),$K492,0),0))</f>
        <v/>
      </c>
      <c r="M492" s="22">
        <f>IF($A492="","",IFERROR(IF(OR($C492="Dépense",$C492="Correction négative"),$K492,0),0))</f>
        <v/>
      </c>
      <c r="N492" s="22">
        <f>IF($A492="","",IFERROR(N491+$L492-$M492,0))</f>
        <v/>
      </c>
      <c r="O492" s="20" t="n"/>
      <c r="P492" s="20" t="n"/>
      <c r="Q492" s="21" t="n"/>
    </row>
    <row r="493">
      <c r="A493" s="19" t="n"/>
      <c r="B493" s="16" t="n"/>
      <c r="C493" s="20" t="n"/>
      <c r="D493" s="20" t="n"/>
      <c r="E493" s="21" t="n"/>
      <c r="F493" s="21" t="n"/>
      <c r="G493" s="17" t="n"/>
      <c r="H493" s="17" t="n"/>
      <c r="I493" s="22">
        <f>IF($A493="","",IFERROR(IF(AND($C493="Dépense",$H493="Taxable"),ROUND($G493*'Paramètres'!$B$11,2),0),0))</f>
        <v/>
      </c>
      <c r="J493" s="22">
        <f>IF($A493="","",IFERROR(IF(AND($C493="Dépense",$H493="Taxable"),ROUND($G493*'Paramètres'!$B$12,2),0),0))</f>
        <v/>
      </c>
      <c r="K493" s="22">
        <f>IF($A493="","",IFERROR(IF($C493="Dépense",ROUND($G493+$I493+$J493,2),$G493),0))</f>
        <v/>
      </c>
      <c r="L493" s="22">
        <f>IF($A493="","",IFERROR(IF(OR($C493="Approvisionnement",$C493="Remboursement",$C493="Correction positive"),$K493,0),0))</f>
        <v/>
      </c>
      <c r="M493" s="22">
        <f>IF($A493="","",IFERROR(IF(OR($C493="Dépense",$C493="Correction négative"),$K493,0),0))</f>
        <v/>
      </c>
      <c r="N493" s="22">
        <f>IF($A493="","",IFERROR(N492+$L493-$M493,0))</f>
        <v/>
      </c>
      <c r="O493" s="20" t="n"/>
      <c r="P493" s="20" t="n"/>
      <c r="Q493" s="21" t="n"/>
    </row>
    <row r="494">
      <c r="A494" s="19" t="n"/>
      <c r="B494" s="16" t="n"/>
      <c r="C494" s="20" t="n"/>
      <c r="D494" s="20" t="n"/>
      <c r="E494" s="21" t="n"/>
      <c r="F494" s="21" t="n"/>
      <c r="G494" s="17" t="n"/>
      <c r="H494" s="17" t="n"/>
      <c r="I494" s="22">
        <f>IF($A494="","",IFERROR(IF(AND($C494="Dépense",$H494="Taxable"),ROUND($G494*'Paramètres'!$B$11,2),0),0))</f>
        <v/>
      </c>
      <c r="J494" s="22">
        <f>IF($A494="","",IFERROR(IF(AND($C494="Dépense",$H494="Taxable"),ROUND($G494*'Paramètres'!$B$12,2),0),0))</f>
        <v/>
      </c>
      <c r="K494" s="22">
        <f>IF($A494="","",IFERROR(IF($C494="Dépense",ROUND($G494+$I494+$J494,2),$G494),0))</f>
        <v/>
      </c>
      <c r="L494" s="22">
        <f>IF($A494="","",IFERROR(IF(OR($C494="Approvisionnement",$C494="Remboursement",$C494="Correction positive"),$K494,0),0))</f>
        <v/>
      </c>
      <c r="M494" s="22">
        <f>IF($A494="","",IFERROR(IF(OR($C494="Dépense",$C494="Correction négative"),$K494,0),0))</f>
        <v/>
      </c>
      <c r="N494" s="22">
        <f>IF($A494="","",IFERROR(N493+$L494-$M494,0))</f>
        <v/>
      </c>
      <c r="O494" s="20" t="n"/>
      <c r="P494" s="20" t="n"/>
      <c r="Q494" s="21" t="n"/>
    </row>
    <row r="495">
      <c r="A495" s="19" t="n"/>
      <c r="B495" s="16" t="n"/>
      <c r="C495" s="20" t="n"/>
      <c r="D495" s="20" t="n"/>
      <c r="E495" s="21" t="n"/>
      <c r="F495" s="21" t="n"/>
      <c r="G495" s="17" t="n"/>
      <c r="H495" s="17" t="n"/>
      <c r="I495" s="22">
        <f>IF($A495="","",IFERROR(IF(AND($C495="Dépense",$H495="Taxable"),ROUND($G495*'Paramètres'!$B$11,2),0),0))</f>
        <v/>
      </c>
      <c r="J495" s="22">
        <f>IF($A495="","",IFERROR(IF(AND($C495="Dépense",$H495="Taxable"),ROUND($G495*'Paramètres'!$B$12,2),0),0))</f>
        <v/>
      </c>
      <c r="K495" s="22">
        <f>IF($A495="","",IFERROR(IF($C495="Dépense",ROUND($G495+$I495+$J495,2),$G495),0))</f>
        <v/>
      </c>
      <c r="L495" s="22">
        <f>IF($A495="","",IFERROR(IF(OR($C495="Approvisionnement",$C495="Remboursement",$C495="Correction positive"),$K495,0),0))</f>
        <v/>
      </c>
      <c r="M495" s="22">
        <f>IF($A495="","",IFERROR(IF(OR($C495="Dépense",$C495="Correction négative"),$K495,0),0))</f>
        <v/>
      </c>
      <c r="N495" s="22">
        <f>IF($A495="","",IFERROR(N494+$L495-$M495,0))</f>
        <v/>
      </c>
      <c r="O495" s="20" t="n"/>
      <c r="P495" s="20" t="n"/>
      <c r="Q495" s="21" t="n"/>
    </row>
    <row r="496">
      <c r="A496" s="19" t="n"/>
      <c r="B496" s="16" t="n"/>
      <c r="C496" s="20" t="n"/>
      <c r="D496" s="20" t="n"/>
      <c r="E496" s="21" t="n"/>
      <c r="F496" s="21" t="n"/>
      <c r="G496" s="17" t="n"/>
      <c r="H496" s="17" t="n"/>
      <c r="I496" s="22">
        <f>IF($A496="","",IFERROR(IF(AND($C496="Dépense",$H496="Taxable"),ROUND($G496*'Paramètres'!$B$11,2),0),0))</f>
        <v/>
      </c>
      <c r="J496" s="22">
        <f>IF($A496="","",IFERROR(IF(AND($C496="Dépense",$H496="Taxable"),ROUND($G496*'Paramètres'!$B$12,2),0),0))</f>
        <v/>
      </c>
      <c r="K496" s="22">
        <f>IF($A496="","",IFERROR(IF($C496="Dépense",ROUND($G496+$I496+$J496,2),$G496),0))</f>
        <v/>
      </c>
      <c r="L496" s="22">
        <f>IF($A496="","",IFERROR(IF(OR($C496="Approvisionnement",$C496="Remboursement",$C496="Correction positive"),$K496,0),0))</f>
        <v/>
      </c>
      <c r="M496" s="22">
        <f>IF($A496="","",IFERROR(IF(OR($C496="Dépense",$C496="Correction négative"),$K496,0),0))</f>
        <v/>
      </c>
      <c r="N496" s="22">
        <f>IF($A496="","",IFERROR(N495+$L496-$M496,0))</f>
        <v/>
      </c>
      <c r="O496" s="20" t="n"/>
      <c r="P496" s="20" t="n"/>
      <c r="Q496" s="21" t="n"/>
    </row>
    <row r="497">
      <c r="A497" s="19" t="n"/>
      <c r="B497" s="16" t="n"/>
      <c r="C497" s="20" t="n"/>
      <c r="D497" s="20" t="n"/>
      <c r="E497" s="21" t="n"/>
      <c r="F497" s="21" t="n"/>
      <c r="G497" s="17" t="n"/>
      <c r="H497" s="17" t="n"/>
      <c r="I497" s="22">
        <f>IF($A497="","",IFERROR(IF(AND($C497="Dépense",$H497="Taxable"),ROUND($G497*'Paramètres'!$B$11,2),0),0))</f>
        <v/>
      </c>
      <c r="J497" s="22">
        <f>IF($A497="","",IFERROR(IF(AND($C497="Dépense",$H497="Taxable"),ROUND($G497*'Paramètres'!$B$12,2),0),0))</f>
        <v/>
      </c>
      <c r="K497" s="22">
        <f>IF($A497="","",IFERROR(IF($C497="Dépense",ROUND($G497+$I497+$J497,2),$G497),0))</f>
        <v/>
      </c>
      <c r="L497" s="22">
        <f>IF($A497="","",IFERROR(IF(OR($C497="Approvisionnement",$C497="Remboursement",$C497="Correction positive"),$K497,0),0))</f>
        <v/>
      </c>
      <c r="M497" s="22">
        <f>IF($A497="","",IFERROR(IF(OR($C497="Dépense",$C497="Correction négative"),$K497,0),0))</f>
        <v/>
      </c>
      <c r="N497" s="22">
        <f>IF($A497="","",IFERROR(N496+$L497-$M497,0))</f>
        <v/>
      </c>
      <c r="O497" s="20" t="n"/>
      <c r="P497" s="20" t="n"/>
      <c r="Q497" s="21" t="n"/>
    </row>
    <row r="498">
      <c r="A498" s="19" t="n"/>
      <c r="B498" s="16" t="n"/>
      <c r="C498" s="20" t="n"/>
      <c r="D498" s="20" t="n"/>
      <c r="E498" s="21" t="n"/>
      <c r="F498" s="21" t="n"/>
      <c r="G498" s="17" t="n"/>
      <c r="H498" s="17" t="n"/>
      <c r="I498" s="22">
        <f>IF($A498="","",IFERROR(IF(AND($C498="Dépense",$H498="Taxable"),ROUND($G498*'Paramètres'!$B$11,2),0),0))</f>
        <v/>
      </c>
      <c r="J498" s="22">
        <f>IF($A498="","",IFERROR(IF(AND($C498="Dépense",$H498="Taxable"),ROUND($G498*'Paramètres'!$B$12,2),0),0))</f>
        <v/>
      </c>
      <c r="K498" s="22">
        <f>IF($A498="","",IFERROR(IF($C498="Dépense",ROUND($G498+$I498+$J498,2),$G498),0))</f>
        <v/>
      </c>
      <c r="L498" s="22">
        <f>IF($A498="","",IFERROR(IF(OR($C498="Approvisionnement",$C498="Remboursement",$C498="Correction positive"),$K498,0),0))</f>
        <v/>
      </c>
      <c r="M498" s="22">
        <f>IF($A498="","",IFERROR(IF(OR($C498="Dépense",$C498="Correction négative"),$K498,0),0))</f>
        <v/>
      </c>
      <c r="N498" s="22">
        <f>IF($A498="","",IFERROR(N497+$L498-$M498,0))</f>
        <v/>
      </c>
      <c r="O498" s="20" t="n"/>
      <c r="P498" s="20" t="n"/>
      <c r="Q498" s="21" t="n"/>
    </row>
    <row r="499">
      <c r="A499" s="19" t="n"/>
      <c r="B499" s="16" t="n"/>
      <c r="C499" s="20" t="n"/>
      <c r="D499" s="20" t="n"/>
      <c r="E499" s="21" t="n"/>
      <c r="F499" s="21" t="n"/>
      <c r="G499" s="17" t="n"/>
      <c r="H499" s="17" t="n"/>
      <c r="I499" s="22">
        <f>IF($A499="","",IFERROR(IF(AND($C499="Dépense",$H499="Taxable"),ROUND($G499*'Paramètres'!$B$11,2),0),0))</f>
        <v/>
      </c>
      <c r="J499" s="22">
        <f>IF($A499="","",IFERROR(IF(AND($C499="Dépense",$H499="Taxable"),ROUND($G499*'Paramètres'!$B$12,2),0),0))</f>
        <v/>
      </c>
      <c r="K499" s="22">
        <f>IF($A499="","",IFERROR(IF($C499="Dépense",ROUND($G499+$I499+$J499,2),$G499),0))</f>
        <v/>
      </c>
      <c r="L499" s="22">
        <f>IF($A499="","",IFERROR(IF(OR($C499="Approvisionnement",$C499="Remboursement",$C499="Correction positive"),$K499,0),0))</f>
        <v/>
      </c>
      <c r="M499" s="22">
        <f>IF($A499="","",IFERROR(IF(OR($C499="Dépense",$C499="Correction négative"),$K499,0),0))</f>
        <v/>
      </c>
      <c r="N499" s="22">
        <f>IF($A499="","",IFERROR(N498+$L499-$M499,0))</f>
        <v/>
      </c>
      <c r="O499" s="20" t="n"/>
      <c r="P499" s="20" t="n"/>
      <c r="Q499" s="21" t="n"/>
    </row>
    <row r="500">
      <c r="A500" s="19" t="n"/>
      <c r="B500" s="16" t="n"/>
      <c r="C500" s="20" t="n"/>
      <c r="D500" s="20" t="n"/>
      <c r="E500" s="21" t="n"/>
      <c r="F500" s="21" t="n"/>
      <c r="G500" s="17" t="n"/>
      <c r="H500" s="17" t="n"/>
      <c r="I500" s="22">
        <f>IF($A500="","",IFERROR(IF(AND($C500="Dépense",$H500="Taxable"),ROUND($G500*'Paramètres'!$B$11,2),0),0))</f>
        <v/>
      </c>
      <c r="J500" s="22">
        <f>IF($A500="","",IFERROR(IF(AND($C500="Dépense",$H500="Taxable"),ROUND($G500*'Paramètres'!$B$12,2),0),0))</f>
        <v/>
      </c>
      <c r="K500" s="22">
        <f>IF($A500="","",IFERROR(IF($C500="Dépense",ROUND($G500+$I500+$J500,2),$G500),0))</f>
        <v/>
      </c>
      <c r="L500" s="22">
        <f>IF($A500="","",IFERROR(IF(OR($C500="Approvisionnement",$C500="Remboursement",$C500="Correction positive"),$K500,0),0))</f>
        <v/>
      </c>
      <c r="M500" s="22">
        <f>IF($A500="","",IFERROR(IF(OR($C500="Dépense",$C500="Correction négative"),$K500,0),0))</f>
        <v/>
      </c>
      <c r="N500" s="22">
        <f>IF($A500="","",IFERROR(N499+$L500-$M500,0))</f>
        <v/>
      </c>
      <c r="O500" s="20" t="n"/>
      <c r="P500" s="20" t="n"/>
      <c r="Q500" s="21" t="n"/>
    </row>
    <row r="501">
      <c r="A501" s="19" t="n"/>
      <c r="B501" s="16" t="n"/>
      <c r="C501" s="20" t="n"/>
      <c r="D501" s="20" t="n"/>
      <c r="E501" s="21" t="n"/>
      <c r="F501" s="21" t="n"/>
      <c r="G501" s="17" t="n"/>
      <c r="H501" s="17" t="n"/>
      <c r="I501" s="22">
        <f>IF($A501="","",IFERROR(IF(AND($C501="Dépense",$H501="Taxable"),ROUND($G501*'Paramètres'!$B$11,2),0),0))</f>
        <v/>
      </c>
      <c r="J501" s="22">
        <f>IF($A501="","",IFERROR(IF(AND($C501="Dépense",$H501="Taxable"),ROUND($G501*'Paramètres'!$B$12,2),0),0))</f>
        <v/>
      </c>
      <c r="K501" s="22">
        <f>IF($A501="","",IFERROR(IF($C501="Dépense",ROUND($G501+$I501+$J501,2),$G501),0))</f>
        <v/>
      </c>
      <c r="L501" s="22">
        <f>IF($A501="","",IFERROR(IF(OR($C501="Approvisionnement",$C501="Remboursement",$C501="Correction positive"),$K501,0),0))</f>
        <v/>
      </c>
      <c r="M501" s="22">
        <f>IF($A501="","",IFERROR(IF(OR($C501="Dépense",$C501="Correction négative"),$K501,0),0))</f>
        <v/>
      </c>
      <c r="N501" s="22">
        <f>IF($A501="","",IFERROR(N500+$L501-$M501,0))</f>
        <v/>
      </c>
      <c r="O501" s="20" t="n"/>
      <c r="P501" s="20" t="n"/>
      <c r="Q501" s="21" t="n"/>
    </row>
    <row r="502">
      <c r="A502" s="19" t="n"/>
      <c r="B502" s="16" t="n"/>
      <c r="C502" s="20" t="n"/>
      <c r="D502" s="20" t="n"/>
      <c r="E502" s="21" t="n"/>
      <c r="F502" s="21" t="n"/>
      <c r="G502" s="17" t="n"/>
      <c r="H502" s="17" t="n"/>
      <c r="I502" s="22">
        <f>IF($A502="","",IFERROR(IF(AND($C502="Dépense",$H502="Taxable"),ROUND($G502*'Paramètres'!$B$11,2),0),0))</f>
        <v/>
      </c>
      <c r="J502" s="22">
        <f>IF($A502="","",IFERROR(IF(AND($C502="Dépense",$H502="Taxable"),ROUND($G502*'Paramètres'!$B$12,2),0),0))</f>
        <v/>
      </c>
      <c r="K502" s="22">
        <f>IF($A502="","",IFERROR(IF($C502="Dépense",ROUND($G502+$I502+$J502,2),$G502),0))</f>
        <v/>
      </c>
      <c r="L502" s="22">
        <f>IF($A502="","",IFERROR(IF(OR($C502="Approvisionnement",$C502="Remboursement",$C502="Correction positive"),$K502,0),0))</f>
        <v/>
      </c>
      <c r="M502" s="22">
        <f>IF($A502="","",IFERROR(IF(OR($C502="Dépense",$C502="Correction négative"),$K502,0),0))</f>
        <v/>
      </c>
      <c r="N502" s="22">
        <f>IF($A502="","",IFERROR(N501+$L502-$M502,0))</f>
        <v/>
      </c>
      <c r="O502" s="20" t="n"/>
      <c r="P502" s="20" t="n"/>
      <c r="Q502" s="21" t="n"/>
    </row>
  </sheetData>
  <autoFilter ref="A2:Q502"/>
  <mergeCells count="1">
    <mergeCell ref="A1:Q1"/>
  </mergeCells>
  <conditionalFormatting sqref="A3:Q502">
    <cfRule type="expression" priority="1" dxfId="5">
      <formula>$P3="À obtenir"</formula>
    </cfRule>
    <cfRule type="expression" priority="4" dxfId="2">
      <formula>AND($C3="Dépense",$P3="Non requis")</formula>
    </cfRule>
  </conditionalFormatting>
  <conditionalFormatting sqref="N3:N502">
    <cfRule type="expression" priority="2" dxfId="2">
      <formula>AND($N3&lt;0,$A3&lt;&gt;"")</formula>
    </cfRule>
  </conditionalFormatting>
  <conditionalFormatting sqref="B3:B502">
    <cfRule type="expression" priority="3" dxfId="4">
      <formula>AND($B3&lt;&gt;"",OR($B3&lt;'Paramètres'!$B$4,$B3&gt;'Paramètres'!$B$5))</formula>
    </cfRule>
  </conditionalFormatting>
  <conditionalFormatting sqref="H3:J502">
    <cfRule type="expression" priority="5" dxfId="4">
      <formula>AND($C3&lt;&gt;"",$C3&lt;&gt;"Dépense",$H3&lt;&gt;"Non applicable")</formula>
    </cfRule>
  </conditionalFormatting>
  <dataValidations count="7">
    <dataValidation sqref="B3:B502" showErrorMessage="1" showInputMessage="1" allowBlank="1" type="date" operator="between">
      <formula1>DATE(2000,1,1)</formula1>
      <formula2>DATE(2100,12,31)</formula2>
    </dataValidation>
    <dataValidation sqref="C3:C502" showErrorMessage="1" showInputMessage="1" allowBlank="1" type="list">
      <formula1>='Paramètres'!$F$4:$F$8</formula1>
    </dataValidation>
    <dataValidation sqref="D3:D502" showErrorMessage="1" showInputMessage="1" allowBlank="1" type="list">
      <formula1>='Paramètres'!$G$4:$G$14</formula1>
    </dataValidation>
    <dataValidation sqref="G3:G502" showErrorMessage="1" showInputMessage="1" allowBlank="1" type="decimal" operator="greaterThanOrEqual">
      <formula1>0</formula1>
    </dataValidation>
    <dataValidation sqref="H3:H502" showErrorMessage="1" showInputMessage="1" allowBlank="1" type="list">
      <formula1>='Paramètres'!$H$4:$H$6</formula1>
    </dataValidation>
    <dataValidation sqref="O3:O502" showErrorMessage="1" showInputMessage="1" allowBlank="1" type="list">
      <formula1>='Paramètres'!$J$4:$J$6</formula1>
    </dataValidation>
    <dataValidation sqref="P3:P502" showErrorMessage="1" showInputMessage="1" allowBlank="1" type="list">
      <formula1>='Paramètres'!$I$4:$I$6</formula1>
    </dataValidation>
  </dataValidation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2026-09-02T11:02:59Z</dcterms:created>
  <dcterms:modified xmlns:dcterms="http://purl.org/dc/terms/" xmlns:xsi="http://www.w3.org/2001/XMLSchema-instance" xsi:type="dcterms:W3CDTF">2026-09-02T11:02:59Z</dcterms:modified>
</cp:coreProperties>
</file>