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comments/comment1.xml" ContentType="application/vnd.openxmlformats-officedocument.spreadsheetml.comments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bleau de bord" sheetId="1" state="visible" r:id="rId1"/>
    <sheet xmlns:r="http://schemas.openxmlformats.org/officeDocument/2006/relationships" name="Prospects et clients" sheetId="2" state="visible" r:id="rId2"/>
    <sheet xmlns:r="http://schemas.openxmlformats.org/officeDocument/2006/relationships" name="Paramètres" sheetId="3" state="visible" r:id="rId3"/>
  </sheets>
  <definedNames>
    <definedName name="_xlnm._FilterDatabase" localSheetId="1" hidden="1">'Prospects et clients'!$A$4:$U$500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.00 [$-fr-CA]$"/>
    <numFmt numFmtId="165" formatCode="000-000-0000"/>
    <numFmt numFmtId="166" formatCode="yyyy-mm-dd"/>
  </numFmts>
  <fonts count="6">
    <font>
      <name val="Calibri"/>
      <family val="2"/>
      <color theme="1"/>
      <sz val="11"/>
      <scheme val="minor"/>
    </font>
    <font>
      <name val="Aptos"/>
      <b val="1"/>
      <color rgb="00FFFFFF"/>
      <sz val="14"/>
    </font>
    <font>
      <name val="Aptos"/>
      <b val="1"/>
      <color rgb="00000000"/>
      <sz val="10"/>
    </font>
    <font>
      <name val="Aptos"/>
      <b val="1"/>
      <color rgb="00FFFFFF"/>
      <sz val="11"/>
    </font>
    <font>
      <name val="Aptos"/>
      <i val="1"/>
      <color rgb="00404040"/>
      <sz val="10"/>
    </font>
    <font>
      <name val="Aptos"/>
      <color rgb="00000000"/>
      <sz val="10"/>
    </font>
  </fonts>
  <fills count="8">
    <fill>
      <patternFill/>
    </fill>
    <fill>
      <patternFill patternType="gray125"/>
    </fill>
    <fill>
      <patternFill patternType="solid">
        <fgColor rgb="00004B87"/>
      </patternFill>
    </fill>
    <fill>
      <patternFill patternType="solid">
        <fgColor rgb="002D6A9F"/>
      </patternFill>
    </fill>
    <fill>
      <patternFill patternType="solid">
        <fgColor rgb="00FFF4D6"/>
      </patternFill>
    </fill>
    <fill>
      <patternFill patternType="solid">
        <fgColor rgb="00FFFFFF"/>
      </patternFill>
    </fill>
    <fill>
      <patternFill patternType="solid">
        <fgColor rgb="00F2F7FB"/>
      </patternFill>
    </fill>
    <fill>
      <patternFill patternType="solid">
        <fgColor rgb="00E7EDF2"/>
      </patternFill>
    </fill>
  </fills>
  <borders count="9">
    <border>
      <left/>
      <right/>
      <top/>
      <bottom/>
      <diagonal/>
    </border>
    <border>
      <left style="thin">
        <color rgb="00C7D5E0"/>
      </left>
      <right style="thin">
        <color rgb="00C7D5E0"/>
      </right>
      <top style="thin">
        <color rgb="00C7D5E0"/>
      </top>
      <bottom style="thin">
        <color rgb="00C7D5E0"/>
      </bottom>
    </border>
    <border>
      <left/>
      <right/>
      <top style="thin">
        <color rgb="00C7D5E0"/>
      </top>
      <bottom/>
      <diagonal/>
    </border>
    <border>
      <left style="thin">
        <color rgb="00C7D5E0"/>
      </left>
      <right/>
      <top/>
      <bottom/>
      <diagonal/>
    </border>
    <border>
      <left/>
      <right style="thin">
        <color rgb="00C7D5E0"/>
      </right>
      <top style="thin">
        <color rgb="00C7D5E0"/>
      </top>
      <bottom/>
      <diagonal/>
    </border>
    <border>
      <left/>
      <right style="thin">
        <color rgb="00C7D5E0"/>
      </right>
      <top/>
      <bottom/>
      <diagonal/>
    </border>
    <border>
      <left style="thin">
        <color rgb="00C7D5E0"/>
      </left>
      <right/>
      <top/>
      <bottom style="thin">
        <color rgb="00C7D5E0"/>
      </bottom>
      <diagonal/>
    </border>
    <border>
      <left/>
      <right/>
      <top/>
      <bottom style="thin">
        <color rgb="00C7D5E0"/>
      </bottom>
      <diagonal/>
    </border>
    <border>
      <left/>
      <right style="thin">
        <color rgb="00C7D5E0"/>
      </right>
      <top/>
      <bottom style="thin">
        <color rgb="00C7D5E0"/>
      </bottom>
      <diagonal/>
    </border>
  </borders>
  <cellStyleXfs count="1">
    <xf numFmtId="0" fontId="0" fillId="0" borderId="0"/>
  </cellStyleXfs>
  <cellXfs count="5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4" fillId="6" borderId="0" applyAlignment="1" pivotButton="0" quotePrefix="0" xfId="0">
      <alignment horizontal="left" vertical="center"/>
    </xf>
    <xf numFmtId="0" fontId="0" fillId="6" borderId="0" pivotButton="0" quotePrefix="0" xfId="0"/>
    <xf numFmtId="0" fontId="3" fillId="3" borderId="1" pivotButton="0" quotePrefix="0" xfId="0"/>
    <xf numFmtId="1" fontId="0" fillId="7" borderId="1" applyAlignment="1" pivotButton="0" quotePrefix="0" xfId="0">
      <alignment horizontal="center" vertical="center"/>
    </xf>
    <xf numFmtId="164" fontId="0" fillId="7" borderId="1" applyAlignment="1" pivotButton="0" quotePrefix="0" xfId="0">
      <alignment horizontal="center" vertical="center"/>
    </xf>
    <xf numFmtId="0" fontId="0" fillId="7" borderId="1" applyAlignment="1" pivotButton="0" quotePrefix="0" xfId="0">
      <alignment horizontal="center" vertical="center"/>
    </xf>
    <xf numFmtId="9" fontId="0" fillId="7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center" vertical="center"/>
    </xf>
    <xf numFmtId="0" fontId="5" fillId="6" borderId="1" applyAlignment="1" pivotButton="0" quotePrefix="0" xfId="0">
      <alignment horizontal="left" vertical="center"/>
    </xf>
    <xf numFmtId="1" fontId="5" fillId="6" borderId="1" applyAlignment="1" pivotButton="0" quotePrefix="0" xfId="0">
      <alignment horizontal="center" vertical="center"/>
    </xf>
    <xf numFmtId="164" fontId="5" fillId="6" borderId="1" applyAlignment="1" pivotButton="0" quotePrefix="0" xfId="0">
      <alignment horizontal="center" vertical="center"/>
    </xf>
    <xf numFmtId="0" fontId="5" fillId="5" borderId="1" applyAlignment="1" pivotButton="0" quotePrefix="0" xfId="0">
      <alignment horizontal="left" vertical="center"/>
    </xf>
    <xf numFmtId="1" fontId="5" fillId="5" borderId="1" applyAlignment="1" pivotButton="0" quotePrefix="0" xfId="0">
      <alignment horizontal="center" vertical="center"/>
    </xf>
    <xf numFmtId="164" fontId="5" fillId="5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left" vertical="center"/>
    </xf>
    <xf numFmtId="165" fontId="5" fillId="4" borderId="1" applyAlignment="1" pivotButton="0" quotePrefix="0" xfId="0">
      <alignment horizontal="left" vertical="center"/>
    </xf>
    <xf numFmtId="166" fontId="5" fillId="4" borderId="1" applyAlignment="1" pivotButton="0" quotePrefix="0" xfId="0">
      <alignment horizontal="left" vertical="center"/>
    </xf>
    <xf numFmtId="164" fontId="5" fillId="4" borderId="1" applyAlignment="1" pivotButton="0" quotePrefix="0" xfId="0">
      <alignment horizontal="left" vertical="center"/>
    </xf>
    <xf numFmtId="9" fontId="5" fillId="4" borderId="1" applyAlignment="1" pivotButton="0" quotePrefix="0" xfId="0">
      <alignment horizontal="left" vertical="center"/>
    </xf>
    <xf numFmtId="164" fontId="5" fillId="7" borderId="1" applyAlignment="1" pivotButton="0" quotePrefix="0" xfId="0">
      <alignment horizontal="left" vertical="center"/>
    </xf>
    <xf numFmtId="0" fontId="5" fillId="4" borderId="1" applyAlignment="1" pivotButton="0" quotePrefix="0" xfId="0">
      <alignment horizontal="left" vertical="top" wrapText="1"/>
    </xf>
    <xf numFmtId="1" fontId="5" fillId="7" borderId="1" applyAlignment="1" pivotButton="0" quotePrefix="0" xfId="0">
      <alignment horizontal="left" vertical="center"/>
    </xf>
    <xf numFmtId="0" fontId="5" fillId="7" borderId="1" applyAlignment="1" pivotButton="0" quotePrefix="0" xfId="0">
      <alignment horizontal="left" vertical="center"/>
    </xf>
    <xf numFmtId="165" fontId="5" fillId="5" borderId="1" applyAlignment="1" pivotButton="0" quotePrefix="0" xfId="0">
      <alignment horizontal="left" vertical="center"/>
    </xf>
    <xf numFmtId="166" fontId="5" fillId="5" borderId="1" applyAlignment="1" pivotButton="0" quotePrefix="0" xfId="0">
      <alignment horizontal="left" vertical="center"/>
    </xf>
    <xf numFmtId="164" fontId="5" fillId="5" borderId="1" applyAlignment="1" pivotButton="0" quotePrefix="0" xfId="0">
      <alignment horizontal="left" vertical="center"/>
    </xf>
    <xf numFmtId="9" fontId="5" fillId="5" borderId="1" applyAlignment="1" pivotButton="0" quotePrefix="0" xfId="0">
      <alignment horizontal="left" vertical="center"/>
    </xf>
    <xf numFmtId="0" fontId="5" fillId="5" borderId="1" applyAlignment="1" pivotButton="0" quotePrefix="0" xfId="0">
      <alignment horizontal="left" vertical="top" wrapText="1"/>
    </xf>
    <xf numFmtId="164" fontId="0" fillId="4" borderId="1" applyAlignment="1" pivotButton="0" quotePrefix="0" xfId="0">
      <alignment horizontal="left" vertical="center"/>
    </xf>
    <xf numFmtId="0" fontId="4" fillId="0" borderId="1" applyAlignment="1" pivotButton="0" quotePrefix="0" xfId="0">
      <alignment horizontal="left" vertical="top" wrapText="1"/>
    </xf>
    <xf numFmtId="1" fontId="0" fillId="4" borderId="1" applyAlignment="1" pivotButton="0" quotePrefix="0" xfId="0">
      <alignment horizontal="left" vertical="center"/>
    </xf>
    <xf numFmtId="166" fontId="0" fillId="4" borderId="1" applyAlignment="1" pivotButton="0" quotePrefix="0" xfId="0">
      <alignment horizontal="left" vertical="center"/>
    </xf>
    <xf numFmtId="0" fontId="4" fillId="6" borderId="1" applyAlignment="1" pivotButton="0" quotePrefix="0" xfId="0">
      <alignment horizontal="left" vertical="top" wrapText="1"/>
    </xf>
    <xf numFmtId="0" fontId="0" fillId="0" borderId="2" pivotButton="0" quotePrefix="0" xfId="0"/>
    <xf numFmtId="0" fontId="0" fillId="0" borderId="4" pivotButton="0" quotePrefix="0" xfId="0"/>
    <xf numFmtId="0" fontId="0" fillId="0" borderId="6" pivotButton="0" quotePrefix="0" xfId="0"/>
    <xf numFmtId="0" fontId="0" fillId="0" borderId="7" pivotButton="0" quotePrefix="0" xfId="0"/>
    <xf numFmtId="0" fontId="0" fillId="0" borderId="8" pivotButton="0" quotePrefix="0" xfId="0"/>
    <xf numFmtId="164" fontId="0" fillId="7" borderId="1" applyAlignment="1" pivotButton="0" quotePrefix="0" xfId="0">
      <alignment horizontal="center" vertical="center"/>
    </xf>
    <xf numFmtId="164" fontId="5" fillId="6" borderId="1" applyAlignment="1" pivotButton="0" quotePrefix="0" xfId="0">
      <alignment horizontal="center" vertical="center"/>
    </xf>
    <xf numFmtId="164" fontId="5" fillId="5" borderId="1" applyAlignment="1" pivotButton="0" quotePrefix="0" xfId="0">
      <alignment horizontal="center" vertical="center"/>
    </xf>
    <xf numFmtId="165" fontId="5" fillId="4" borderId="1" applyAlignment="1" pivotButton="0" quotePrefix="0" xfId="0">
      <alignment horizontal="left" vertical="center"/>
    </xf>
    <xf numFmtId="166" fontId="5" fillId="4" borderId="1" applyAlignment="1" pivotButton="0" quotePrefix="0" xfId="0">
      <alignment horizontal="left" vertical="center"/>
    </xf>
    <xf numFmtId="164" fontId="5" fillId="4" borderId="1" applyAlignment="1" pivotButton="0" quotePrefix="0" xfId="0">
      <alignment horizontal="left" vertical="center"/>
    </xf>
    <xf numFmtId="164" fontId="5" fillId="7" borderId="1" applyAlignment="1" pivotButton="0" quotePrefix="0" xfId="0">
      <alignment horizontal="left" vertical="center"/>
    </xf>
    <xf numFmtId="165" fontId="5" fillId="5" borderId="1" applyAlignment="1" pivotButton="0" quotePrefix="0" xfId="0">
      <alignment horizontal="left" vertical="center"/>
    </xf>
    <xf numFmtId="166" fontId="5" fillId="5" borderId="1" applyAlignment="1" pivotButton="0" quotePrefix="0" xfId="0">
      <alignment horizontal="left" vertical="center"/>
    </xf>
    <xf numFmtId="164" fontId="5" fillId="5" borderId="1" applyAlignment="1" pivotButton="0" quotePrefix="0" xfId="0">
      <alignment horizontal="left" vertical="center"/>
    </xf>
    <xf numFmtId="164" fontId="0" fillId="4" borderId="1" applyAlignment="1" pivotButton="0" quotePrefix="0" xfId="0">
      <alignment horizontal="left" vertical="center"/>
    </xf>
    <xf numFmtId="166" fontId="0" fillId="4" borderId="1" applyAlignment="1" pivotButton="0" quotePrefix="0" xfId="0">
      <alignment horizontal="left" vertical="center"/>
    </xf>
  </cellXfs>
  <cellStyles count="1">
    <cellStyle name="Normal" xfId="0" builtinId="0" hidden="0"/>
  </cellStyles>
  <dxfs count="5">
    <dxf>
      <font>
        <name val="Aptos"/>
        <b val="1"/>
        <color rgb="00147D64"/>
        <sz val="10"/>
      </font>
      <fill>
        <patternFill patternType="solid">
          <fgColor rgb="00D9EAD3"/>
        </patternFill>
      </fill>
    </dxf>
    <dxf>
      <font>
        <name val="Aptos"/>
        <b val="1"/>
        <color rgb="00C73939"/>
        <sz val="10"/>
      </font>
      <fill>
        <patternFill patternType="solid">
          <fgColor rgb="00F4CCCC"/>
        </patternFill>
      </fill>
    </dxf>
    <dxf>
      <font>
        <name val="Aptos"/>
        <color rgb="007F6000"/>
        <sz val="10"/>
      </font>
      <fill>
        <patternFill patternType="solid">
          <fgColor rgb="00FCE4D6"/>
        </patternFill>
      </fill>
    </dxf>
    <dxf>
      <font>
        <name val="Aptos"/>
        <color rgb="007F6000"/>
        <sz val="10"/>
      </font>
      <fill>
        <patternFill patternType="solid">
          <fgColor rgb="00FFF4D6"/>
        </patternFill>
      </fill>
    </dxf>
    <dxf>
      <font>
        <name val="Aptos"/>
        <color rgb="00666666"/>
        <sz val="10"/>
      </font>
      <fill>
        <patternFill patternType="solid">
          <fgColor rgb="00E7EDF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Prospects actifs par étape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'Tableau de bord'!B13</f>
            </strRef>
          </tx>
          <spPr>
            <a:solidFill xmlns:a="http://schemas.openxmlformats.org/drawingml/2006/main">
              <a:srgbClr val="2D6A9F"/>
            </a:solidFill>
            <a:ln xmlns:a="http://schemas.openxmlformats.org/drawingml/2006/main">
              <a:solidFill>
                <a:srgbClr val="2D6A9F"/>
              </a:solidFill>
              <a:prstDash val="solid"/>
            </a:ln>
          </spPr>
          <cat>
            <numRef>
              <f>'Tableau de bord'!$A$14:$A$18</f>
            </numRef>
          </cat>
          <val>
            <numRef>
              <f>'Tableau de bord'!$B$14:$B$18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Étapes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Nombre de prospects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comments/comment1.xml><?xml version="1.0" encoding="utf-8"?>
<comments xmlns="http://schemas.openxmlformats.org/spreadsheetml/2006/main">
  <authors>
    <author>Suivi prospects et clients</author>
  </authors>
  <commentList>
    <comment ref="B3" authorId="0" shapeId="0">
      <text>
        <t>Objectif interne de ventes pondérées à atteindre.</t>
      </text>
    </comment>
    <comment ref="B4" authorId="0" shapeId="0">
      <text>
        <t>Nombre de jours utilisé pour identifier les relances à venir.</t>
      </text>
    </comment>
    <comment ref="B5" authorId="0" shapeId="0">
      <text>
        <t>Date informative pouvant être mise à jour manuellement.</t>
      </text>
    </comment>
  </commentList>
</comments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4</col>
      <colOff>0</colOff>
      <row>12</row>
      <rowOff>0</rowOff>
    </from>
    <ext cx="5400000" cy="32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blRelations" displayName="tblRelations" ref="A4:U14" headerRowCount="1">
  <autoFilter ref="A4:U14"/>
  <tableColumns count="21">
    <tableColumn id="1" name="ID fiche"/>
    <tableColumn id="2" name="Statut"/>
    <tableColumn id="3" name="Organisation ou client"/>
    <tableColumn id="4" name="Contact principal"/>
    <tableColumn id="5" name="Fonction"/>
    <tableColumn id="6" name="Courriel"/>
    <tableColumn id="7" name="Téléphone"/>
    <tableColumn id="8" name="Source"/>
    <tableColumn id="9" name="Secteur"/>
    <tableColumn id="10" name="Étape"/>
    <tableColumn id="11" name="Date d'entrée"/>
    <tableColumn id="12" name="Date dernier contact"/>
    <tableColumn id="13" name="Date de relance"/>
    <tableColumn id="14" name="Montant potentiel"/>
    <tableColumn id="15" name="Probabilité de conversion"/>
    <tableColumn id="16" name="Valeur pondérée"/>
    <tableColumn id="17" name="Responsable"/>
    <tableColumn id="18" name="Prochaine action"/>
    <tableColumn id="19" name="Jours depuis contact"/>
    <tableColumn id="20" name="État relance"/>
    <tableColumn id="21" name="Note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3" customWidth="1" min="1" max="1"/>
    <col width="16" customWidth="1" min="2" max="2"/>
    <col width="20" customWidth="1" min="3" max="3"/>
    <col width="31" customWidth="1" min="4" max="4"/>
    <col width="18" customWidth="1" min="5" max="5"/>
    <col width="4" customWidth="1" min="6" max="6"/>
    <col width="36" customWidth="1" min="7" max="7"/>
    <col width="18" customWidth="1" min="8" max="8"/>
  </cols>
  <sheetData>
    <row r="1" ht="26" customHeight="1">
      <c r="A1" s="1" t="inlineStr">
        <is>
          <t>Tableau de bord — Suivi prospects et clients</t>
        </is>
      </c>
    </row>
    <row r="2">
      <c r="A2" s="2" t="inlineStr">
        <is>
          <t>Les indicateurs se mettent à jour automatiquement selon le registre des prospects et clients.</t>
        </is>
      </c>
      <c r="B2" s="3" t="n"/>
      <c r="C2" s="3" t="n"/>
      <c r="D2" s="3" t="n"/>
      <c r="E2" s="3" t="n"/>
      <c r="F2" s="3" t="n"/>
      <c r="G2" s="3" t="n"/>
      <c r="H2" s="3" t="n"/>
    </row>
    <row r="3"/>
    <row r="4" ht="22" customHeight="1">
      <c r="A4" s="4" t="inlineStr">
        <is>
          <t>Prospects actifs</t>
        </is>
      </c>
      <c r="B4" s="5">
        <f>COUNTIF('Prospects et clients'!$B$5:$B$500,"Prospect actif")</f>
        <v/>
      </c>
      <c r="D4" s="4" t="inlineStr">
        <is>
          <t>Relances en retard</t>
        </is>
      </c>
      <c r="E4" s="5">
        <f>COUNTIF('Prospects et clients'!$T$5:$T$500,"En retard")</f>
        <v/>
      </c>
      <c r="G4" s="4" t="inlineStr">
        <is>
          <t>Prospects actifs sans responsable</t>
        </is>
      </c>
      <c r="H4" s="5">
        <f>COUNTIFS('Prospects et clients'!$B$5:$B$500,"Prospect actif",'Prospects et clients'!$Q$5:$Q$500,"")</f>
        <v/>
      </c>
    </row>
    <row r="5" ht="22" customHeight="1">
      <c r="A5" s="4" t="inlineStr">
        <is>
          <t>Clients actifs</t>
        </is>
      </c>
      <c r="B5" s="5">
        <f>COUNTIF('Prospects et clients'!$B$5:$B$500,"Client actif")</f>
        <v/>
      </c>
      <c r="D5" s="4" t="inlineStr">
        <is>
          <t>Relances à venir</t>
        </is>
      </c>
      <c r="E5" s="5">
        <f>COUNTIF('Prospects et clients'!$T$5:$T$500,"À relancer bientôt")</f>
        <v/>
      </c>
      <c r="G5" s="4" t="inlineStr">
        <is>
          <t>Prospects actifs sans prochaine action</t>
        </is>
      </c>
      <c r="H5" s="5">
        <f>COUNTIFS('Prospects et clients'!$B$5:$B$500,"Prospect actif",'Prospects et clients'!$R$5:$R$500,"")</f>
        <v/>
      </c>
    </row>
    <row r="6" ht="22" customHeight="1">
      <c r="A6" s="4" t="inlineStr">
        <is>
          <t>Fiches en pause</t>
        </is>
      </c>
      <c r="B6" s="5">
        <f>COUNTIF('Prospects et clients'!$B$5:$B$500,"En pause")</f>
        <v/>
      </c>
      <c r="D6" s="4" t="inlineStr">
        <is>
          <t>Relances à planifier</t>
        </is>
      </c>
      <c r="E6" s="5">
        <f>COUNTIF('Prospects et clients'!$T$5:$T$500,"À planifier")</f>
        <v/>
      </c>
      <c r="G6" s="4" t="inlineStr">
        <is>
          <t>Prospects actifs sans date de relance</t>
        </is>
      </c>
      <c r="H6" s="5">
        <f>COUNTIFS('Prospects et clients'!$B$5:$B$500,"Prospect actif",'Prospects et clients'!$M$5:$M$500,"")</f>
        <v/>
      </c>
    </row>
    <row r="7" ht="22" customHeight="1">
      <c r="A7" s="4" t="inlineStr">
        <is>
          <t>Fiches perdues</t>
        </is>
      </c>
      <c r="B7" s="5">
        <f>COUNTIF('Prospects et clients'!$B$5:$B$500,"Perdu")</f>
        <v/>
      </c>
      <c r="D7" s="4" t="inlineStr">
        <is>
          <t>Montant potentiel actif</t>
        </is>
      </c>
      <c r="E7" s="40">
        <f>SUMIFS('Prospects et clients'!$N$5:$N$500,'Prospects et clients'!$B$5:$B$500,"Prospect actif")</f>
        <v/>
      </c>
      <c r="G7" s="4" t="inlineStr">
        <is>
          <t>Prospects à relancer en retard</t>
        </is>
      </c>
      <c r="H7" s="5">
        <f>COUNTIF('Prospects et clients'!$T$5:$T$500,"En retard")</f>
        <v/>
      </c>
    </row>
    <row r="8" ht="22" customHeight="1">
      <c r="A8" s="4" t="inlineStr">
        <is>
          <t>Total des fiches</t>
        </is>
      </c>
      <c r="B8" s="5">
        <f>COUNTA('Prospects et clients'!$A$5:$A$500)</f>
        <v/>
      </c>
      <c r="D8" s="4" t="inlineStr">
        <is>
          <t>Valeur pondérée active</t>
        </is>
      </c>
      <c r="E8" s="40">
        <f>SUMIFS('Prospects et clients'!$P$5:$P$500,'Prospects et clients'!$B$5:$B$500,"Prospect actif")</f>
        <v/>
      </c>
      <c r="G8" s="4" t="inlineStr">
        <is>
          <t>État général des suivis</t>
        </is>
      </c>
      <c r="H8" s="7">
        <f>IFERROR(IF(SUM($H$4:$H$7)=0,"OK","Action requise"),"Action requise")</f>
        <v/>
      </c>
    </row>
    <row r="9" ht="22" customHeight="1">
      <c r="A9" s="4" t="inlineStr">
        <is>
          <t>Contrôle des totaux</t>
        </is>
      </c>
      <c r="B9" s="7">
        <f>IFERROR(IF(SUM($B$4:$B$7)=$B$8,"OK","À vérifier"),"À vérifier")</f>
        <v/>
      </c>
      <c r="D9" s="4" t="inlineStr">
        <is>
          <t>Objectif de valeur pondérée</t>
        </is>
      </c>
      <c r="E9" s="40">
        <f>'Paramètres'!$B$3</f>
        <v/>
      </c>
      <c r="H9">
        <f>""</f>
        <v/>
      </c>
    </row>
    <row r="10" ht="22" customHeight="1">
      <c r="D10" s="4" t="inlineStr">
        <is>
          <t>Progression vers l'objectif</t>
        </is>
      </c>
      <c r="E10" s="8">
        <f>IFERROR($E$8/$E$9,0)</f>
        <v/>
      </c>
      <c r="H10">
        <f>""</f>
        <v/>
      </c>
    </row>
    <row r="11">
      <c r="E11">
        <f>""</f>
        <v/>
      </c>
      <c r="H11">
        <f>""</f>
        <v/>
      </c>
    </row>
    <row r="12">
      <c r="E12">
        <f>""</f>
        <v/>
      </c>
      <c r="H12">
        <f>""</f>
        <v/>
      </c>
    </row>
    <row r="13">
      <c r="A13" s="9" t="inlineStr">
        <is>
          <t>Étape</t>
        </is>
      </c>
      <c r="B13" s="9" t="inlineStr">
        <is>
          <t>Nombre de prospects actifs</t>
        </is>
      </c>
      <c r="C13" s="9" t="inlineStr">
        <is>
          <t>Montant potentiel</t>
        </is>
      </c>
      <c r="E13">
        <f>""</f>
        <v/>
      </c>
      <c r="H13">
        <f>""</f>
        <v/>
      </c>
    </row>
    <row r="14">
      <c r="A14" s="10" t="inlineStr">
        <is>
          <t>Nouveau</t>
        </is>
      </c>
      <c r="B14" s="11">
        <f>COUNTIFS('Prospects et clients'!$B$5:$B$500,"Prospect actif",'Prospects et clients'!$J$5:$J$500,$A14)</f>
        <v/>
      </c>
      <c r="C14" s="41">
        <f>SUMIFS('Prospects et clients'!$N$5:$N$500,'Prospects et clients'!$B$5:$B$500,"Prospect actif",'Prospects et clients'!$J$5:$J$500,$A14)</f>
        <v/>
      </c>
      <c r="E14">
        <f>""</f>
        <v/>
      </c>
      <c r="H14">
        <f>""</f>
        <v/>
      </c>
    </row>
    <row r="15">
      <c r="A15" s="13" t="inlineStr">
        <is>
          <t>Qualifié</t>
        </is>
      </c>
      <c r="B15" s="14">
        <f>COUNTIFS('Prospects et clients'!$B$5:$B$500,"Prospect actif",'Prospects et clients'!$J$5:$J$500,$A15)</f>
        <v/>
      </c>
      <c r="C15" s="42">
        <f>SUMIFS('Prospects et clients'!$N$5:$N$500,'Prospects et clients'!$B$5:$B$500,"Prospect actif",'Prospects et clients'!$J$5:$J$500,$A15)</f>
        <v/>
      </c>
      <c r="E15">
        <f>""</f>
        <v/>
      </c>
      <c r="H15">
        <f>""</f>
        <v/>
      </c>
    </row>
    <row r="16">
      <c r="A16" s="10" t="inlineStr">
        <is>
          <t>Rencontre planifiée</t>
        </is>
      </c>
      <c r="B16" s="11">
        <f>COUNTIFS('Prospects et clients'!$B$5:$B$500,"Prospect actif",'Prospects et clients'!$J$5:$J$500,$A16)</f>
        <v/>
      </c>
      <c r="C16" s="41">
        <f>SUMIFS('Prospects et clients'!$N$5:$N$500,'Prospects et clients'!$B$5:$B$500,"Prospect actif",'Prospects et clients'!$J$5:$J$500,$A16)</f>
        <v/>
      </c>
      <c r="E16">
        <f>""</f>
        <v/>
      </c>
      <c r="H16">
        <f>""</f>
        <v/>
      </c>
    </row>
    <row r="17">
      <c r="A17" s="13" t="inlineStr">
        <is>
          <t>Proposition envoyée</t>
        </is>
      </c>
      <c r="B17" s="14">
        <f>COUNTIFS('Prospects et clients'!$B$5:$B$500,"Prospect actif",'Prospects et clients'!$J$5:$J$500,$A17)</f>
        <v/>
      </c>
      <c r="C17" s="42">
        <f>SUMIFS('Prospects et clients'!$N$5:$N$500,'Prospects et clients'!$B$5:$B$500,"Prospect actif",'Prospects et clients'!$J$5:$J$500,$A17)</f>
        <v/>
      </c>
      <c r="E17">
        <f>""</f>
        <v/>
      </c>
      <c r="H17">
        <f>""</f>
        <v/>
      </c>
    </row>
    <row r="18">
      <c r="A18" s="10" t="inlineStr">
        <is>
          <t>Négociation</t>
        </is>
      </c>
      <c r="B18" s="11">
        <f>COUNTIFS('Prospects et clients'!$B$5:$B$500,"Prospect actif",'Prospects et clients'!$J$5:$J$500,$A18)</f>
        <v/>
      </c>
      <c r="C18" s="41">
        <f>SUMIFS('Prospects et clients'!$N$5:$N$500,'Prospects et clients'!$B$5:$B$500,"Prospect actif",'Prospects et clients'!$J$5:$J$500,$A18)</f>
        <v/>
      </c>
      <c r="E18">
        <f>""</f>
        <v/>
      </c>
      <c r="H18">
        <f>""</f>
        <v/>
      </c>
    </row>
    <row r="19">
      <c r="B19">
        <f>""</f>
        <v/>
      </c>
      <c r="C19">
        <f>""</f>
        <v/>
      </c>
      <c r="E19">
        <f>""</f>
        <v/>
      </c>
      <c r="H19">
        <f>""</f>
        <v/>
      </c>
    </row>
    <row r="20">
      <c r="B20">
        <f>""</f>
        <v/>
      </c>
      <c r="C20">
        <f>""</f>
        <v/>
      </c>
      <c r="E20">
        <f>""</f>
        <v/>
      </c>
      <c r="H20">
        <f>""</f>
        <v/>
      </c>
    </row>
    <row r="21">
      <c r="B21">
        <f>""</f>
        <v/>
      </c>
      <c r="C21">
        <f>""</f>
        <v/>
      </c>
      <c r="E21">
        <f>""</f>
        <v/>
      </c>
      <c r="H21">
        <f>""</f>
        <v/>
      </c>
    </row>
    <row r="22">
      <c r="B22">
        <f>""</f>
        <v/>
      </c>
      <c r="C22">
        <f>""</f>
        <v/>
      </c>
      <c r="E22">
        <f>""</f>
        <v/>
      </c>
      <c r="H22">
        <f>""</f>
        <v/>
      </c>
    </row>
    <row r="23">
      <c r="B23">
        <f>""</f>
        <v/>
      </c>
      <c r="C23">
        <f>""</f>
        <v/>
      </c>
      <c r="E23">
        <f>""</f>
        <v/>
      </c>
      <c r="H23">
        <f>""</f>
        <v/>
      </c>
    </row>
    <row r="24">
      <c r="B24">
        <f>""</f>
        <v/>
      </c>
      <c r="C24">
        <f>""</f>
        <v/>
      </c>
      <c r="E24">
        <f>""</f>
        <v/>
      </c>
      <c r="H24">
        <f>""</f>
        <v/>
      </c>
    </row>
    <row r="25">
      <c r="B25">
        <f>""</f>
        <v/>
      </c>
      <c r="C25">
        <f>""</f>
        <v/>
      </c>
      <c r="E25">
        <f>""</f>
        <v/>
      </c>
      <c r="H25">
        <f>""</f>
        <v/>
      </c>
    </row>
    <row r="26">
      <c r="B26">
        <f>""</f>
        <v/>
      </c>
      <c r="C26">
        <f>""</f>
        <v/>
      </c>
      <c r="E26">
        <f>""</f>
        <v/>
      </c>
      <c r="H26">
        <f>""</f>
        <v/>
      </c>
    </row>
    <row r="27">
      <c r="B27">
        <f>""</f>
        <v/>
      </c>
      <c r="C27">
        <f>""</f>
        <v/>
      </c>
      <c r="E27">
        <f>""</f>
        <v/>
      </c>
      <c r="H27">
        <f>""</f>
        <v/>
      </c>
    </row>
    <row r="28">
      <c r="B28">
        <f>""</f>
        <v/>
      </c>
      <c r="C28">
        <f>""</f>
        <v/>
      </c>
      <c r="E28">
        <f>""</f>
        <v/>
      </c>
      <c r="H28">
        <f>""</f>
        <v/>
      </c>
    </row>
    <row r="29">
      <c r="B29">
        <f>""</f>
        <v/>
      </c>
      <c r="C29">
        <f>""</f>
        <v/>
      </c>
      <c r="E29">
        <f>""</f>
        <v/>
      </c>
      <c r="H29">
        <f>""</f>
        <v/>
      </c>
    </row>
    <row r="30">
      <c r="B30">
        <f>""</f>
        <v/>
      </c>
      <c r="C30">
        <f>""</f>
        <v/>
      </c>
      <c r="E30">
        <f>""</f>
        <v/>
      </c>
      <c r="H30">
        <f>""</f>
        <v/>
      </c>
    </row>
    <row r="31">
      <c r="B31">
        <f>""</f>
        <v/>
      </c>
      <c r="C31">
        <f>""</f>
        <v/>
      </c>
      <c r="E31">
        <f>""</f>
        <v/>
      </c>
      <c r="H31">
        <f>""</f>
        <v/>
      </c>
    </row>
    <row r="32">
      <c r="B32">
        <f>""</f>
        <v/>
      </c>
      <c r="C32">
        <f>""</f>
        <v/>
      </c>
      <c r="E32">
        <f>""</f>
        <v/>
      </c>
      <c r="H32">
        <f>""</f>
        <v/>
      </c>
    </row>
    <row r="33">
      <c r="B33">
        <f>""</f>
        <v/>
      </c>
      <c r="C33">
        <f>""</f>
        <v/>
      </c>
      <c r="E33">
        <f>""</f>
        <v/>
      </c>
      <c r="H33">
        <f>""</f>
        <v/>
      </c>
    </row>
    <row r="34">
      <c r="B34">
        <f>""</f>
        <v/>
      </c>
      <c r="C34">
        <f>""</f>
        <v/>
      </c>
      <c r="E34">
        <f>""</f>
        <v/>
      </c>
      <c r="H34">
        <f>""</f>
        <v/>
      </c>
    </row>
    <row r="35">
      <c r="B35">
        <f>""</f>
        <v/>
      </c>
      <c r="C35">
        <f>""</f>
        <v/>
      </c>
      <c r="E35">
        <f>""</f>
        <v/>
      </c>
      <c r="H35">
        <f>""</f>
        <v/>
      </c>
    </row>
    <row r="36">
      <c r="B36">
        <f>""</f>
        <v/>
      </c>
      <c r="C36">
        <f>""</f>
        <v/>
      </c>
      <c r="E36">
        <f>""</f>
        <v/>
      </c>
      <c r="H36">
        <f>""</f>
        <v/>
      </c>
    </row>
    <row r="37">
      <c r="B37">
        <f>""</f>
        <v/>
      </c>
      <c r="C37">
        <f>""</f>
        <v/>
      </c>
      <c r="E37">
        <f>""</f>
        <v/>
      </c>
      <c r="H37">
        <f>""</f>
        <v/>
      </c>
    </row>
    <row r="38">
      <c r="B38">
        <f>""</f>
        <v/>
      </c>
      <c r="C38">
        <f>""</f>
        <v/>
      </c>
      <c r="E38">
        <f>""</f>
        <v/>
      </c>
      <c r="H38">
        <f>""</f>
        <v/>
      </c>
    </row>
    <row r="39">
      <c r="B39">
        <f>""</f>
        <v/>
      </c>
      <c r="C39">
        <f>""</f>
        <v/>
      </c>
      <c r="E39">
        <f>""</f>
        <v/>
      </c>
      <c r="H39">
        <f>""</f>
        <v/>
      </c>
    </row>
    <row r="40">
      <c r="B40">
        <f>""</f>
        <v/>
      </c>
      <c r="C40">
        <f>""</f>
        <v/>
      </c>
      <c r="E40">
        <f>""</f>
        <v/>
      </c>
      <c r="H40">
        <f>""</f>
        <v/>
      </c>
    </row>
    <row r="41">
      <c r="B41">
        <f>""</f>
        <v/>
      </c>
      <c r="C41">
        <f>""</f>
        <v/>
      </c>
      <c r="E41">
        <f>""</f>
        <v/>
      </c>
      <c r="H41">
        <f>""</f>
        <v/>
      </c>
    </row>
    <row r="42">
      <c r="B42">
        <f>""</f>
        <v/>
      </c>
      <c r="C42">
        <f>""</f>
        <v/>
      </c>
      <c r="E42">
        <f>""</f>
        <v/>
      </c>
      <c r="H42">
        <f>""</f>
        <v/>
      </c>
    </row>
    <row r="43">
      <c r="B43">
        <f>""</f>
        <v/>
      </c>
      <c r="C43">
        <f>""</f>
        <v/>
      </c>
      <c r="E43">
        <f>""</f>
        <v/>
      </c>
      <c r="H43">
        <f>""</f>
        <v/>
      </c>
    </row>
    <row r="44">
      <c r="B44">
        <f>""</f>
        <v/>
      </c>
      <c r="C44">
        <f>""</f>
        <v/>
      </c>
      <c r="E44">
        <f>""</f>
        <v/>
      </c>
      <c r="H44">
        <f>""</f>
        <v/>
      </c>
    </row>
    <row r="45">
      <c r="B45">
        <f>""</f>
        <v/>
      </c>
      <c r="C45">
        <f>""</f>
        <v/>
      </c>
      <c r="E45">
        <f>""</f>
        <v/>
      </c>
      <c r="H45">
        <f>""</f>
        <v/>
      </c>
    </row>
    <row r="46">
      <c r="B46">
        <f>""</f>
        <v/>
      </c>
      <c r="C46">
        <f>""</f>
        <v/>
      </c>
      <c r="E46">
        <f>""</f>
        <v/>
      </c>
      <c r="H46">
        <f>""</f>
        <v/>
      </c>
    </row>
    <row r="47">
      <c r="B47">
        <f>""</f>
        <v/>
      </c>
      <c r="C47">
        <f>""</f>
        <v/>
      </c>
      <c r="E47">
        <f>""</f>
        <v/>
      </c>
      <c r="H47">
        <f>""</f>
        <v/>
      </c>
    </row>
    <row r="48">
      <c r="B48">
        <f>""</f>
        <v/>
      </c>
      <c r="C48">
        <f>""</f>
        <v/>
      </c>
      <c r="E48">
        <f>""</f>
        <v/>
      </c>
      <c r="H48">
        <f>""</f>
        <v/>
      </c>
    </row>
    <row r="49">
      <c r="B49">
        <f>""</f>
        <v/>
      </c>
      <c r="C49">
        <f>""</f>
        <v/>
      </c>
      <c r="E49">
        <f>""</f>
        <v/>
      </c>
      <c r="H49">
        <f>""</f>
        <v/>
      </c>
    </row>
    <row r="50">
      <c r="B50">
        <f>""</f>
        <v/>
      </c>
      <c r="C50">
        <f>""</f>
        <v/>
      </c>
      <c r="E50">
        <f>""</f>
        <v/>
      </c>
      <c r="H50">
        <f>""</f>
        <v/>
      </c>
    </row>
    <row r="51">
      <c r="B51">
        <f>""</f>
        <v/>
      </c>
      <c r="C51">
        <f>""</f>
        <v/>
      </c>
      <c r="E51">
        <f>""</f>
        <v/>
      </c>
      <c r="H51">
        <f>""</f>
        <v/>
      </c>
    </row>
    <row r="52">
      <c r="B52">
        <f>""</f>
        <v/>
      </c>
      <c r="C52">
        <f>""</f>
        <v/>
      </c>
      <c r="E52">
        <f>""</f>
        <v/>
      </c>
      <c r="H52">
        <f>""</f>
        <v/>
      </c>
    </row>
    <row r="53">
      <c r="B53">
        <f>""</f>
        <v/>
      </c>
      <c r="C53">
        <f>""</f>
        <v/>
      </c>
      <c r="E53">
        <f>""</f>
        <v/>
      </c>
      <c r="H53">
        <f>""</f>
        <v/>
      </c>
    </row>
    <row r="54">
      <c r="B54">
        <f>""</f>
        <v/>
      </c>
      <c r="C54">
        <f>""</f>
        <v/>
      </c>
      <c r="E54">
        <f>""</f>
        <v/>
      </c>
      <c r="H54">
        <f>""</f>
        <v/>
      </c>
    </row>
    <row r="55">
      <c r="B55">
        <f>""</f>
        <v/>
      </c>
      <c r="C55">
        <f>""</f>
        <v/>
      </c>
      <c r="E55">
        <f>""</f>
        <v/>
      </c>
      <c r="H55">
        <f>""</f>
        <v/>
      </c>
    </row>
    <row r="56">
      <c r="B56">
        <f>""</f>
        <v/>
      </c>
      <c r="C56">
        <f>""</f>
        <v/>
      </c>
      <c r="E56">
        <f>""</f>
        <v/>
      </c>
      <c r="H56">
        <f>""</f>
        <v/>
      </c>
    </row>
    <row r="57">
      <c r="B57">
        <f>""</f>
        <v/>
      </c>
      <c r="C57">
        <f>""</f>
        <v/>
      </c>
      <c r="E57">
        <f>""</f>
        <v/>
      </c>
      <c r="H57">
        <f>""</f>
        <v/>
      </c>
    </row>
    <row r="58">
      <c r="B58">
        <f>""</f>
        <v/>
      </c>
      <c r="C58">
        <f>""</f>
        <v/>
      </c>
      <c r="E58">
        <f>""</f>
        <v/>
      </c>
      <c r="H58">
        <f>""</f>
        <v/>
      </c>
    </row>
    <row r="59">
      <c r="B59">
        <f>""</f>
        <v/>
      </c>
      <c r="C59">
        <f>""</f>
        <v/>
      </c>
      <c r="E59">
        <f>""</f>
        <v/>
      </c>
      <c r="H59">
        <f>""</f>
        <v/>
      </c>
    </row>
    <row r="60">
      <c r="B60">
        <f>""</f>
        <v/>
      </c>
      <c r="C60">
        <f>""</f>
        <v/>
      </c>
      <c r="E60">
        <f>""</f>
        <v/>
      </c>
      <c r="H60">
        <f>""</f>
        <v/>
      </c>
    </row>
    <row r="61">
      <c r="B61">
        <f>""</f>
        <v/>
      </c>
      <c r="C61">
        <f>""</f>
        <v/>
      </c>
      <c r="E61">
        <f>""</f>
        <v/>
      </c>
      <c r="H61">
        <f>""</f>
        <v/>
      </c>
    </row>
    <row r="62">
      <c r="B62">
        <f>""</f>
        <v/>
      </c>
      <c r="C62">
        <f>""</f>
        <v/>
      </c>
      <c r="E62">
        <f>""</f>
        <v/>
      </c>
      <c r="H62">
        <f>""</f>
        <v/>
      </c>
    </row>
    <row r="63">
      <c r="B63">
        <f>""</f>
        <v/>
      </c>
      <c r="C63">
        <f>""</f>
        <v/>
      </c>
      <c r="E63">
        <f>""</f>
        <v/>
      </c>
      <c r="H63">
        <f>""</f>
        <v/>
      </c>
    </row>
    <row r="64">
      <c r="B64">
        <f>""</f>
        <v/>
      </c>
      <c r="C64">
        <f>""</f>
        <v/>
      </c>
      <c r="E64">
        <f>""</f>
        <v/>
      </c>
      <c r="H64">
        <f>""</f>
        <v/>
      </c>
    </row>
    <row r="65">
      <c r="B65">
        <f>""</f>
        <v/>
      </c>
      <c r="C65">
        <f>""</f>
        <v/>
      </c>
      <c r="E65">
        <f>""</f>
        <v/>
      </c>
      <c r="H65">
        <f>""</f>
        <v/>
      </c>
    </row>
    <row r="66">
      <c r="B66">
        <f>""</f>
        <v/>
      </c>
      <c r="C66">
        <f>""</f>
        <v/>
      </c>
      <c r="E66">
        <f>""</f>
        <v/>
      </c>
      <c r="H66">
        <f>""</f>
        <v/>
      </c>
    </row>
    <row r="67">
      <c r="B67">
        <f>""</f>
        <v/>
      </c>
      <c r="C67">
        <f>""</f>
        <v/>
      </c>
      <c r="E67">
        <f>""</f>
        <v/>
      </c>
      <c r="H67">
        <f>""</f>
        <v/>
      </c>
    </row>
    <row r="68">
      <c r="B68">
        <f>""</f>
        <v/>
      </c>
      <c r="C68">
        <f>""</f>
        <v/>
      </c>
      <c r="E68">
        <f>""</f>
        <v/>
      </c>
      <c r="H68">
        <f>""</f>
        <v/>
      </c>
    </row>
    <row r="69">
      <c r="B69">
        <f>""</f>
        <v/>
      </c>
      <c r="C69">
        <f>""</f>
        <v/>
      </c>
      <c r="E69">
        <f>""</f>
        <v/>
      </c>
      <c r="H69">
        <f>""</f>
        <v/>
      </c>
    </row>
    <row r="70">
      <c r="B70">
        <f>""</f>
        <v/>
      </c>
      <c r="C70">
        <f>""</f>
        <v/>
      </c>
      <c r="E70">
        <f>""</f>
        <v/>
      </c>
      <c r="H70">
        <f>""</f>
        <v/>
      </c>
    </row>
    <row r="71">
      <c r="B71">
        <f>""</f>
        <v/>
      </c>
      <c r="C71">
        <f>""</f>
        <v/>
      </c>
      <c r="E71">
        <f>""</f>
        <v/>
      </c>
      <c r="H71">
        <f>""</f>
        <v/>
      </c>
    </row>
    <row r="72">
      <c r="B72">
        <f>""</f>
        <v/>
      </c>
      <c r="C72">
        <f>""</f>
        <v/>
      </c>
      <c r="E72">
        <f>""</f>
        <v/>
      </c>
      <c r="H72">
        <f>""</f>
        <v/>
      </c>
    </row>
    <row r="73">
      <c r="B73">
        <f>""</f>
        <v/>
      </c>
      <c r="C73">
        <f>""</f>
        <v/>
      </c>
      <c r="E73">
        <f>""</f>
        <v/>
      </c>
      <c r="H73">
        <f>""</f>
        <v/>
      </c>
    </row>
    <row r="74">
      <c r="B74">
        <f>""</f>
        <v/>
      </c>
      <c r="C74">
        <f>""</f>
        <v/>
      </c>
      <c r="E74">
        <f>""</f>
        <v/>
      </c>
      <c r="H74">
        <f>""</f>
        <v/>
      </c>
    </row>
    <row r="75">
      <c r="B75">
        <f>""</f>
        <v/>
      </c>
      <c r="C75">
        <f>""</f>
        <v/>
      </c>
      <c r="E75">
        <f>""</f>
        <v/>
      </c>
      <c r="H75">
        <f>""</f>
        <v/>
      </c>
    </row>
    <row r="76">
      <c r="B76">
        <f>""</f>
        <v/>
      </c>
      <c r="C76">
        <f>""</f>
        <v/>
      </c>
      <c r="E76">
        <f>""</f>
        <v/>
      </c>
      <c r="H76">
        <f>""</f>
        <v/>
      </c>
    </row>
    <row r="77">
      <c r="B77">
        <f>""</f>
        <v/>
      </c>
      <c r="C77">
        <f>""</f>
        <v/>
      </c>
      <c r="E77">
        <f>""</f>
        <v/>
      </c>
      <c r="H77">
        <f>""</f>
        <v/>
      </c>
    </row>
    <row r="78">
      <c r="B78">
        <f>""</f>
        <v/>
      </c>
      <c r="C78">
        <f>""</f>
        <v/>
      </c>
      <c r="E78">
        <f>""</f>
        <v/>
      </c>
      <c r="H78">
        <f>""</f>
        <v/>
      </c>
    </row>
    <row r="79">
      <c r="B79">
        <f>""</f>
        <v/>
      </c>
      <c r="C79">
        <f>""</f>
        <v/>
      </c>
      <c r="E79">
        <f>""</f>
        <v/>
      </c>
      <c r="H79">
        <f>""</f>
        <v/>
      </c>
    </row>
    <row r="80">
      <c r="B80">
        <f>""</f>
        <v/>
      </c>
      <c r="C80">
        <f>""</f>
        <v/>
      </c>
      <c r="E80">
        <f>""</f>
        <v/>
      </c>
      <c r="H80">
        <f>""</f>
        <v/>
      </c>
    </row>
    <row r="81">
      <c r="B81">
        <f>""</f>
        <v/>
      </c>
      <c r="C81">
        <f>""</f>
        <v/>
      </c>
      <c r="E81">
        <f>""</f>
        <v/>
      </c>
      <c r="H81">
        <f>""</f>
        <v/>
      </c>
    </row>
    <row r="82">
      <c r="B82">
        <f>""</f>
        <v/>
      </c>
      <c r="C82">
        <f>""</f>
        <v/>
      </c>
      <c r="E82">
        <f>""</f>
        <v/>
      </c>
      <c r="H82">
        <f>""</f>
        <v/>
      </c>
    </row>
    <row r="83">
      <c r="B83">
        <f>""</f>
        <v/>
      </c>
      <c r="C83">
        <f>""</f>
        <v/>
      </c>
      <c r="E83">
        <f>""</f>
        <v/>
      </c>
      <c r="H83">
        <f>""</f>
        <v/>
      </c>
    </row>
    <row r="84">
      <c r="B84">
        <f>""</f>
        <v/>
      </c>
      <c r="C84">
        <f>""</f>
        <v/>
      </c>
      <c r="E84">
        <f>""</f>
        <v/>
      </c>
      <c r="H84">
        <f>""</f>
        <v/>
      </c>
    </row>
    <row r="85">
      <c r="B85">
        <f>""</f>
        <v/>
      </c>
      <c r="C85">
        <f>""</f>
        <v/>
      </c>
      <c r="E85">
        <f>""</f>
        <v/>
      </c>
      <c r="H85">
        <f>""</f>
        <v/>
      </c>
    </row>
    <row r="86">
      <c r="B86">
        <f>""</f>
        <v/>
      </c>
      <c r="C86">
        <f>""</f>
        <v/>
      </c>
      <c r="E86">
        <f>""</f>
        <v/>
      </c>
      <c r="H86">
        <f>""</f>
        <v/>
      </c>
    </row>
    <row r="87">
      <c r="B87">
        <f>""</f>
        <v/>
      </c>
      <c r="C87">
        <f>""</f>
        <v/>
      </c>
      <c r="E87">
        <f>""</f>
        <v/>
      </c>
      <c r="H87">
        <f>""</f>
        <v/>
      </c>
    </row>
    <row r="88">
      <c r="B88">
        <f>""</f>
        <v/>
      </c>
      <c r="C88">
        <f>""</f>
        <v/>
      </c>
      <c r="E88">
        <f>""</f>
        <v/>
      </c>
      <c r="H88">
        <f>""</f>
        <v/>
      </c>
    </row>
    <row r="89">
      <c r="B89">
        <f>""</f>
        <v/>
      </c>
      <c r="C89">
        <f>""</f>
        <v/>
      </c>
      <c r="E89">
        <f>""</f>
        <v/>
      </c>
      <c r="H89">
        <f>""</f>
        <v/>
      </c>
    </row>
    <row r="90">
      <c r="B90">
        <f>""</f>
        <v/>
      </c>
      <c r="C90">
        <f>""</f>
        <v/>
      </c>
      <c r="E90">
        <f>""</f>
        <v/>
      </c>
      <c r="H90">
        <f>""</f>
        <v/>
      </c>
    </row>
    <row r="91">
      <c r="B91">
        <f>""</f>
        <v/>
      </c>
      <c r="C91">
        <f>""</f>
        <v/>
      </c>
      <c r="E91">
        <f>""</f>
        <v/>
      </c>
      <c r="H91">
        <f>""</f>
        <v/>
      </c>
    </row>
    <row r="92">
      <c r="B92">
        <f>""</f>
        <v/>
      </c>
      <c r="C92">
        <f>""</f>
        <v/>
      </c>
      <c r="E92">
        <f>""</f>
        <v/>
      </c>
      <c r="H92">
        <f>""</f>
        <v/>
      </c>
    </row>
    <row r="93">
      <c r="B93">
        <f>""</f>
        <v/>
      </c>
      <c r="C93">
        <f>""</f>
        <v/>
      </c>
      <c r="E93">
        <f>""</f>
        <v/>
      </c>
      <c r="H93">
        <f>""</f>
        <v/>
      </c>
    </row>
    <row r="94">
      <c r="B94">
        <f>""</f>
        <v/>
      </c>
      <c r="C94">
        <f>""</f>
        <v/>
      </c>
      <c r="E94">
        <f>""</f>
        <v/>
      </c>
      <c r="H94">
        <f>""</f>
        <v/>
      </c>
    </row>
    <row r="95">
      <c r="B95">
        <f>""</f>
        <v/>
      </c>
      <c r="C95">
        <f>""</f>
        <v/>
      </c>
      <c r="E95">
        <f>""</f>
        <v/>
      </c>
      <c r="H95">
        <f>""</f>
        <v/>
      </c>
    </row>
    <row r="96">
      <c r="B96">
        <f>""</f>
        <v/>
      </c>
      <c r="C96">
        <f>""</f>
        <v/>
      </c>
      <c r="E96">
        <f>""</f>
        <v/>
      </c>
      <c r="H96">
        <f>""</f>
        <v/>
      </c>
    </row>
    <row r="97">
      <c r="B97">
        <f>""</f>
        <v/>
      </c>
      <c r="C97">
        <f>""</f>
        <v/>
      </c>
      <c r="E97">
        <f>""</f>
        <v/>
      </c>
      <c r="H97">
        <f>""</f>
        <v/>
      </c>
    </row>
    <row r="98">
      <c r="B98">
        <f>""</f>
        <v/>
      </c>
      <c r="C98">
        <f>""</f>
        <v/>
      </c>
      <c r="E98">
        <f>""</f>
        <v/>
      </c>
      <c r="H98">
        <f>""</f>
        <v/>
      </c>
    </row>
    <row r="99">
      <c r="B99">
        <f>""</f>
        <v/>
      </c>
      <c r="C99">
        <f>""</f>
        <v/>
      </c>
      <c r="E99">
        <f>""</f>
        <v/>
      </c>
      <c r="H99">
        <f>""</f>
        <v/>
      </c>
    </row>
    <row r="100">
      <c r="B100">
        <f>""</f>
        <v/>
      </c>
      <c r="C100">
        <f>""</f>
        <v/>
      </c>
      <c r="E100">
        <f>""</f>
        <v/>
      </c>
      <c r="H100">
        <f>""</f>
        <v/>
      </c>
    </row>
    <row r="101">
      <c r="B101">
        <f>""</f>
        <v/>
      </c>
      <c r="C101">
        <f>""</f>
        <v/>
      </c>
      <c r="E101">
        <f>""</f>
        <v/>
      </c>
      <c r="H101">
        <f>""</f>
        <v/>
      </c>
    </row>
  </sheetData>
  <mergeCells count="1">
    <mergeCell ref="A1:H1"/>
  </mergeCells>
  <conditionalFormatting sqref="B9">
    <cfRule type="expression" priority="1" dxfId="0">
      <formula>$B9="OK"</formula>
    </cfRule>
    <cfRule type="expression" priority="2" dxfId="1">
      <formula>$B9="À vérifier"</formula>
    </cfRule>
  </conditionalFormatting>
  <conditionalFormatting sqref="E4">
    <cfRule type="cellIs" priority="3" operator="greaterThan" dxfId="1">
      <formula>0</formula>
    </cfRule>
  </conditionalFormatting>
  <conditionalFormatting sqref="E5:E6">
    <cfRule type="cellIs" priority="4" operator="greaterThan" dxfId="2">
      <formula>0</formula>
    </cfRule>
  </conditionalFormatting>
  <conditionalFormatting sqref="E10">
    <cfRule type="cellIs" priority="5" operator="greaterThanOrEqual" dxfId="0">
      <formula>1</formula>
    </cfRule>
  </conditionalFormatting>
  <conditionalFormatting sqref="H4:H7">
    <cfRule type="cellIs" priority="6" operator="equal" dxfId="0">
      <formula>0</formula>
    </cfRule>
    <cfRule type="cellIs" priority="7" operator="greaterThan" dxfId="1">
      <formula>0</formula>
    </cfRule>
  </conditionalFormatting>
  <conditionalFormatting sqref="H8">
    <cfRule type="expression" priority="8" dxfId="0">
      <formula>$H8="OK"</formula>
    </cfRule>
    <cfRule type="expression" priority="9" dxfId="1">
      <formula>$H8="Action requise"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U500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5" customWidth="1" min="1" max="1"/>
    <col width="17" customWidth="1" min="2" max="2"/>
    <col width="29" customWidth="1" min="3" max="3"/>
    <col width="23" customWidth="1" min="4" max="4"/>
    <col width="24" customWidth="1" min="5" max="5"/>
    <col width="37" customWidth="1" min="6" max="6"/>
    <col width="16" customWidth="1" min="7" max="7"/>
    <col width="19" customWidth="1" min="8" max="8"/>
    <col width="23" customWidth="1" min="9" max="9"/>
    <col width="23" customWidth="1" min="10" max="10"/>
    <col width="15" customWidth="1" min="11" max="11"/>
    <col width="19" customWidth="1" min="12" max="12"/>
    <col width="16" customWidth="1" min="13" max="13"/>
    <col width="18" customWidth="1" min="14" max="14"/>
    <col width="19" customWidth="1" min="15" max="15"/>
    <col width="18" customWidth="1" min="16" max="16"/>
    <col width="25" customWidth="1" min="17" max="17"/>
    <col width="39" customWidth="1" min="18" max="18"/>
    <col width="18" customWidth="1" min="19" max="19"/>
    <col width="22" customWidth="1" min="20" max="20"/>
    <col width="42" customWidth="1" min="21" max="21"/>
  </cols>
  <sheetData>
    <row r="1" ht="26" customHeight="1">
      <c r="A1" s="1" t="inlineStr">
        <is>
          <t>Registre des prospects et clients</t>
        </is>
      </c>
    </row>
    <row r="2">
      <c r="A2" s="2" t="inlineStr">
        <is>
          <t>Saisir ou mettre à jour une ligne par organisation ou client. Les colonnes grisées sont calculées automatiquement.</t>
        </is>
      </c>
      <c r="B2" s="3" t="n"/>
      <c r="C2" s="3" t="n"/>
      <c r="D2" s="3" t="n"/>
      <c r="E2" s="3" t="n"/>
      <c r="F2" s="3" t="n"/>
      <c r="G2" s="3" t="n"/>
      <c r="H2" s="3" t="n"/>
      <c r="I2" s="3" t="n"/>
      <c r="J2" s="3" t="n"/>
      <c r="K2" s="3" t="n"/>
      <c r="L2" s="3" t="n"/>
      <c r="M2" s="3" t="n"/>
      <c r="N2" s="3" t="n"/>
      <c r="O2" s="3" t="n"/>
      <c r="P2" s="3" t="n"/>
      <c r="Q2" s="3" t="n"/>
      <c r="R2" s="3" t="n"/>
      <c r="S2" s="3" t="n"/>
      <c r="T2" s="3" t="n"/>
      <c r="U2" s="3" t="n"/>
    </row>
    <row r="4">
      <c r="A4" s="9" t="inlineStr">
        <is>
          <t>ID fiche</t>
        </is>
      </c>
      <c r="B4" s="9" t="inlineStr">
        <is>
          <t>Statut</t>
        </is>
      </c>
      <c r="C4" s="9" t="inlineStr">
        <is>
          <t>Organisation ou client</t>
        </is>
      </c>
      <c r="D4" s="9" t="inlineStr">
        <is>
          <t>Contact principal</t>
        </is>
      </c>
      <c r="E4" s="9" t="inlineStr">
        <is>
          <t>Fonction</t>
        </is>
      </c>
      <c r="F4" s="9" t="inlineStr">
        <is>
          <t>Courriel</t>
        </is>
      </c>
      <c r="G4" s="9" t="inlineStr">
        <is>
          <t>Téléphone</t>
        </is>
      </c>
      <c r="H4" s="9" t="inlineStr">
        <is>
          <t>Source</t>
        </is>
      </c>
      <c r="I4" s="9" t="inlineStr">
        <is>
          <t>Secteur</t>
        </is>
      </c>
      <c r="J4" s="9" t="inlineStr">
        <is>
          <t>Étape</t>
        </is>
      </c>
      <c r="K4" s="9" t="inlineStr">
        <is>
          <t>Date d'entrée</t>
        </is>
      </c>
      <c r="L4" s="9" t="inlineStr">
        <is>
          <t>Date dernier contact</t>
        </is>
      </c>
      <c r="M4" s="9" t="inlineStr">
        <is>
          <t>Date de relance</t>
        </is>
      </c>
      <c r="N4" s="9" t="inlineStr">
        <is>
          <t>Montant potentiel</t>
        </is>
      </c>
      <c r="O4" s="9" t="inlineStr">
        <is>
          <t>Probabilité de conversion</t>
        </is>
      </c>
      <c r="P4" s="9" t="inlineStr">
        <is>
          <t>Valeur pondérée</t>
        </is>
      </c>
      <c r="Q4" s="9" t="inlineStr">
        <is>
          <t>Responsable</t>
        </is>
      </c>
      <c r="R4" s="9" t="inlineStr">
        <is>
          <t>Prochaine action</t>
        </is>
      </c>
      <c r="S4" s="9" t="inlineStr">
        <is>
          <t>Jours depuis contact</t>
        </is>
      </c>
      <c r="T4" s="9" t="inlineStr">
        <is>
          <t>État relance</t>
        </is>
      </c>
      <c r="U4" s="9" t="inlineStr">
        <is>
          <t>Notes</t>
        </is>
      </c>
    </row>
    <row r="5" ht="32" customHeight="1">
      <c r="A5" s="16" t="inlineStr">
        <is>
          <t>P-2026-001</t>
        </is>
      </c>
      <c r="B5" s="16" t="inlineStr">
        <is>
          <t>Prospect actif</t>
        </is>
      </c>
      <c r="C5" s="16" t="inlineStr">
        <is>
          <t>Nordik Gestion inc.</t>
        </is>
      </c>
      <c r="D5" s="16" t="inlineStr">
        <is>
          <t>Caroline Tremblay</t>
        </is>
      </c>
      <c r="E5" s="16" t="inlineStr">
        <is>
          <t>Directrice générale</t>
        </is>
      </c>
      <c r="F5" s="16" t="inlineStr">
        <is>
          <t>caroline.tremblay@nordikgestion.example</t>
        </is>
      </c>
      <c r="G5" s="43" t="inlineStr">
        <is>
          <t>4185550142</t>
        </is>
      </c>
      <c r="H5" s="16" t="inlineStr">
        <is>
          <t>Référence</t>
        </is>
      </c>
      <c r="I5" s="16" t="inlineStr">
        <is>
          <t>Services professionnels</t>
        </is>
      </c>
      <c r="J5" s="16" t="inlineStr">
        <is>
          <t>Qualifié</t>
        </is>
      </c>
      <c r="K5" s="44" t="n">
        <v>46226</v>
      </c>
      <c r="L5" s="44" t="n">
        <v>46249</v>
      </c>
      <c r="M5" s="44" t="n">
        <v>46258</v>
      </c>
      <c r="N5" s="45" t="n">
        <v>18000</v>
      </c>
      <c r="O5" s="20" t="n">
        <v>0.35</v>
      </c>
      <c r="P5" s="46">
        <f>IFERROR(IF(AND($B5="Prospect actif",$N5&lt;&gt;"",$O5&lt;&gt;""),$N5*$O5,""),"")</f>
        <v/>
      </c>
      <c r="Q5" s="16" t="inlineStr">
        <is>
          <t>Marie-Claude Gagnon</t>
        </is>
      </c>
      <c r="R5" s="22" t="inlineStr">
        <is>
          <t>Appeler pour confirmer les besoins en formation.</t>
        </is>
      </c>
      <c r="S5" s="23">
        <f>IFERROR(IF($L5="","",MAX(0,TODAY()-$L5)),"")</f>
        <v/>
      </c>
      <c r="T5" s="24">
        <f>IFERROR(IF(OR($B5="Client actif",$B5="En pause",$B5="Perdu"),"Sans suivi",IF($M5="","À planifier",IF($M5&lt;TODAY(),"En retard",IF($M5&lt;=TODAY()+'Paramètres'!$B$4,"À relancer bientôt","Planifiée")))),"")</f>
        <v/>
      </c>
      <c r="U5" s="22" t="n"/>
    </row>
    <row r="6" ht="32" customHeight="1">
      <c r="A6" s="13" t="inlineStr">
        <is>
          <t>P-2026-002</t>
        </is>
      </c>
      <c r="B6" s="13" t="inlineStr">
        <is>
          <t>Prospect actif</t>
        </is>
      </c>
      <c r="C6" s="13" t="inlineStr">
        <is>
          <t>Atelier Mécanique Lavoie</t>
        </is>
      </c>
      <c r="D6" s="13" t="inlineStr">
        <is>
          <t>Marc-André Lavoie</t>
        </is>
      </c>
      <c r="E6" s="13" t="inlineStr">
        <is>
          <t>Propriétaire</t>
        </is>
      </c>
      <c r="F6" s="13" t="inlineStr">
        <is>
          <t>marcandre.lavoie@atelierlavoie.example</t>
        </is>
      </c>
      <c r="G6" s="47" t="inlineStr">
        <is>
          <t>4505550186</t>
        </is>
      </c>
      <c r="H6" s="13" t="inlineStr">
        <is>
          <t>Site Web</t>
        </is>
      </c>
      <c r="I6" s="13" t="inlineStr">
        <is>
          <t>Construction</t>
        </is>
      </c>
      <c r="J6" s="13" t="inlineStr">
        <is>
          <t>Nouveau</t>
        </is>
      </c>
      <c r="K6" s="48" t="n">
        <v>46233</v>
      </c>
      <c r="L6" s="48" t="n">
        <v>46253</v>
      </c>
      <c r="M6" s="48" t="n">
        <v>46263</v>
      </c>
      <c r="N6" s="49" t="n">
        <v>7500</v>
      </c>
      <c r="O6" s="28" t="n">
        <v>0.2</v>
      </c>
      <c r="P6" s="46">
        <f>IFERROR(IF(AND($B6="Prospect actif",$N6&lt;&gt;"",$O6&lt;&gt;""),$N6*$O6,""),"")</f>
        <v/>
      </c>
      <c r="Q6" s="13" t="inlineStr">
        <is>
          <t>Alexandre Bouchard</t>
        </is>
      </c>
      <c r="R6" s="29" t="inlineStr">
        <is>
          <t>Envoyer une présentation des services.</t>
        </is>
      </c>
      <c r="S6" s="23">
        <f>IFERROR(IF($L6="","",MAX(0,TODAY()-$L6)),"")</f>
        <v/>
      </c>
      <c r="T6" s="24">
        <f>IFERROR(IF(OR($B6="Client actif",$B6="En pause",$B6="Perdu"),"Sans suivi",IF($M6="","À planifier",IF($M6&lt;TODAY(),"En retard",IF($M6&lt;=TODAY()+'Paramètres'!$B$4,"À relancer bientôt","Planifiée")))),"")</f>
        <v/>
      </c>
      <c r="U6" s="29" t="n"/>
    </row>
    <row r="7" ht="32" customHeight="1">
      <c r="A7" s="16" t="inlineStr">
        <is>
          <t>P-2026-003</t>
        </is>
      </c>
      <c r="B7" s="16" t="inlineStr">
        <is>
          <t>Prospect actif</t>
        </is>
      </c>
      <c r="C7" s="16" t="inlineStr">
        <is>
          <t>Bistro du Vieux-Port</t>
        </is>
      </c>
      <c r="D7" s="16" t="inlineStr">
        <is>
          <t>Émilie Côté</t>
        </is>
      </c>
      <c r="E7" s="16" t="inlineStr">
        <is>
          <t>Copropriétaire</t>
        </is>
      </c>
      <c r="F7" s="16" t="inlineStr">
        <is>
          <t>emilie.cote@bistrovieuxport.example</t>
        </is>
      </c>
      <c r="G7" s="43" t="inlineStr">
        <is>
          <t>5145550128</t>
        </is>
      </c>
      <c r="H7" s="16" t="inlineStr">
        <is>
          <t>Réseaux sociaux</t>
        </is>
      </c>
      <c r="I7" s="16" t="inlineStr">
        <is>
          <t>Restauration</t>
        </is>
      </c>
      <c r="J7" s="16" t="inlineStr">
        <is>
          <t>Rencontre planifiée</t>
        </is>
      </c>
      <c r="K7" s="44" t="n">
        <v>46239</v>
      </c>
      <c r="L7" s="44" t="n">
        <v>46257</v>
      </c>
      <c r="M7" s="44" t="n">
        <v>46266</v>
      </c>
      <c r="N7" s="45" t="n">
        <v>12000</v>
      </c>
      <c r="O7" s="20" t="n">
        <v>0.5</v>
      </c>
      <c r="P7" s="46">
        <f>IFERROR(IF(AND($B7="Prospect actif",$N7&lt;&gt;"",$O7&lt;&gt;""),$N7*$O7,""),"")</f>
        <v/>
      </c>
      <c r="Q7" s="16" t="inlineStr">
        <is>
          <t>Sophie Roy</t>
        </is>
      </c>
      <c r="R7" s="22" t="inlineStr">
        <is>
          <t>Préparer la proposition pour la rencontre.</t>
        </is>
      </c>
      <c r="S7" s="23">
        <f>IFERROR(IF($L7="","",MAX(0,TODAY()-$L7)),"")</f>
        <v/>
      </c>
      <c r="T7" s="24">
        <f>IFERROR(IF(OR($B7="Client actif",$B7="En pause",$B7="Perdu"),"Sans suivi",IF($M7="","À planifier",IF($M7&lt;TODAY(),"En retard",IF($M7&lt;=TODAY()+'Paramètres'!$B$4,"À relancer bientôt","Planifiée")))),"")</f>
        <v/>
      </c>
      <c r="U7" s="22" t="n"/>
    </row>
    <row r="8" ht="32" customHeight="1">
      <c r="A8" s="13" t="inlineStr">
        <is>
          <t>P-2026-004</t>
        </is>
      </c>
      <c r="B8" s="13" t="inlineStr">
        <is>
          <t>Prospect actif</t>
        </is>
      </c>
      <c r="C8" s="13" t="inlineStr">
        <is>
          <t>Gestion Boréale inc.</t>
        </is>
      </c>
      <c r="D8" s="13" t="inlineStr">
        <is>
          <t>Vincent Gagné</t>
        </is>
      </c>
      <c r="E8" s="13" t="inlineStr">
        <is>
          <t>Vice-président opérations</t>
        </is>
      </c>
      <c r="F8" s="13" t="inlineStr">
        <is>
          <t>vincent.gagne@gestionboreale.example</t>
        </is>
      </c>
      <c r="G8" s="47" t="inlineStr">
        <is>
          <t>4185550179</t>
        </is>
      </c>
      <c r="H8" s="13" t="inlineStr">
        <is>
          <t>Événement</t>
        </is>
      </c>
      <c r="I8" s="13" t="inlineStr">
        <is>
          <t>Services professionnels</t>
        </is>
      </c>
      <c r="J8" s="13" t="inlineStr">
        <is>
          <t>Proposition envoyée</t>
        </is>
      </c>
      <c r="K8" s="48" t="n">
        <v>46219</v>
      </c>
      <c r="L8" s="48" t="n">
        <v>46251</v>
      </c>
      <c r="M8" s="48" t="n">
        <v>46275</v>
      </c>
      <c r="N8" s="49" t="n">
        <v>25000</v>
      </c>
      <c r="O8" s="28" t="n">
        <v>0.6</v>
      </c>
      <c r="P8" s="46">
        <f>IFERROR(IF(AND($B8="Prospect actif",$N8&lt;&gt;"",$O8&lt;&gt;""),$N8*$O8,""),"")</f>
        <v/>
      </c>
      <c r="Q8" s="13" t="inlineStr">
        <is>
          <t>Marie-Claude Gagnon</t>
        </is>
      </c>
      <c r="R8" s="29" t="inlineStr">
        <is>
          <t>Faire le suivi de la proposition transmise.</t>
        </is>
      </c>
      <c r="S8" s="23">
        <f>IFERROR(IF($L8="","",MAX(0,TODAY()-$L8)),"")</f>
        <v/>
      </c>
      <c r="T8" s="24">
        <f>IFERROR(IF(OR($B8="Client actif",$B8="En pause",$B8="Perdu"),"Sans suivi",IF($M8="","À planifier",IF($M8&lt;TODAY(),"En retard",IF($M8&lt;=TODAY()+'Paramètres'!$B$4,"À relancer bientôt","Planifiée")))),"")</f>
        <v/>
      </c>
      <c r="U8" s="29" t="n"/>
    </row>
    <row r="9" ht="32" customHeight="1">
      <c r="A9" s="16" t="inlineStr">
        <is>
          <t>P-2026-005</t>
        </is>
      </c>
      <c r="B9" s="16" t="inlineStr">
        <is>
          <t>Prospect actif</t>
        </is>
      </c>
      <c r="C9" s="16" t="inlineStr">
        <is>
          <t>Coopérative Horizon Vert</t>
        </is>
      </c>
      <c r="D9" s="16" t="inlineStr">
        <is>
          <t>Nadine Pelletier</t>
        </is>
      </c>
      <c r="E9" s="16" t="inlineStr">
        <is>
          <t>Coordonnatrice</t>
        </is>
      </c>
      <c r="F9" s="16" t="inlineStr">
        <is>
          <t>nadine.pelletier@horizonvert.example</t>
        </is>
      </c>
      <c r="G9" s="43" t="inlineStr">
        <is>
          <t>8195550194</t>
        </is>
      </c>
      <c r="H9" s="16" t="inlineStr">
        <is>
          <t>Appel sortant</t>
        </is>
      </c>
      <c r="I9" s="16" t="inlineStr">
        <is>
          <t>Organisme</t>
        </is>
      </c>
      <c r="J9" s="16" t="inlineStr">
        <is>
          <t>Négociation</t>
        </is>
      </c>
      <c r="K9" s="44" t="n">
        <v>46230</v>
      </c>
      <c r="L9" s="44" t="n">
        <v>46259</v>
      </c>
      <c r="M9" s="44" t="n"/>
      <c r="N9" s="45" t="n">
        <v>9000</v>
      </c>
      <c r="O9" s="20" t="n">
        <v>0.4</v>
      </c>
      <c r="P9" s="46">
        <f>IFERROR(IF(AND($B9="Prospect actif",$N9&lt;&gt;"",$O9&lt;&gt;""),$N9*$O9,""),"")</f>
        <v/>
      </c>
      <c r="Q9" s="16" t="inlineStr">
        <is>
          <t>Alexandre Bouchard</t>
        </is>
      </c>
      <c r="R9" s="22" t="inlineStr">
        <is>
          <t>Valider le budget disponible pour le printemps.</t>
        </is>
      </c>
      <c r="S9" s="23">
        <f>IFERROR(IF($L9="","",MAX(0,TODAY()-$L9)),"")</f>
        <v/>
      </c>
      <c r="T9" s="24">
        <f>IFERROR(IF(OR($B9="Client actif",$B9="En pause",$B9="Perdu"),"Sans suivi",IF($M9="","À planifier",IF($M9&lt;TODAY(),"En retard",IF($M9&lt;=TODAY()+'Paramètres'!$B$4,"À relancer bientôt","Planifiée")))),"")</f>
        <v/>
      </c>
      <c r="U9" s="22" t="n"/>
    </row>
    <row r="10" ht="32" customHeight="1">
      <c r="A10" s="13" t="inlineStr">
        <is>
          <t>P-2026-006</t>
        </is>
      </c>
      <c r="B10" s="13" t="inlineStr">
        <is>
          <t>En pause</t>
        </is>
      </c>
      <c r="C10" s="13" t="inlineStr">
        <is>
          <t>ÉcoPlan Solutions</t>
        </is>
      </c>
      <c r="D10" s="13" t="inlineStr">
        <is>
          <t>David Morin</t>
        </is>
      </c>
      <c r="E10" s="13" t="inlineStr">
        <is>
          <t>Président</t>
        </is>
      </c>
      <c r="F10" s="13" t="inlineStr">
        <is>
          <t>david.morin@ecoplansolutions.example</t>
        </is>
      </c>
      <c r="G10" s="47" t="inlineStr">
        <is>
          <t>5145550165</t>
        </is>
      </c>
      <c r="H10" s="13" t="inlineStr">
        <is>
          <t>Site Web</t>
        </is>
      </c>
      <c r="I10" s="13" t="inlineStr">
        <is>
          <t>Technologie</t>
        </is>
      </c>
      <c r="J10" s="13" t="inlineStr">
        <is>
          <t>Qualifié</t>
        </is>
      </c>
      <c r="K10" s="48" t="n">
        <v>46223</v>
      </c>
      <c r="L10" s="48" t="n">
        <v>46243</v>
      </c>
      <c r="M10" s="48" t="n"/>
      <c r="N10" s="49" t="n">
        <v>15000</v>
      </c>
      <c r="O10" s="28" t="n">
        <v>0.25</v>
      </c>
      <c r="P10" s="46">
        <f>IFERROR(IF(AND($B10="Prospect actif",$N10&lt;&gt;"",$O10&lt;&gt;""),$N10*$O10,""),"")</f>
        <v/>
      </c>
      <c r="Q10" s="13" t="inlineStr">
        <is>
          <t>Sophie Roy</t>
        </is>
      </c>
      <c r="R10" s="29" t="inlineStr">
        <is>
          <t>Reprendre contact au prochain trimestre.</t>
        </is>
      </c>
      <c r="S10" s="23">
        <f>IFERROR(IF($L10="","",MAX(0,TODAY()-$L10)),"")</f>
        <v/>
      </c>
      <c r="T10" s="24">
        <f>IFERROR(IF(OR($B10="Client actif",$B10="En pause",$B10="Perdu"),"Sans suivi",IF($M10="","À planifier",IF($M10&lt;TODAY(),"En retard",IF($M10&lt;=TODAY()+'Paramètres'!$B$4,"À relancer bientôt","Planifiée")))),"")</f>
        <v/>
      </c>
      <c r="U10" s="29" t="n"/>
    </row>
    <row r="11" ht="32" customHeight="1">
      <c r="A11" s="16" t="inlineStr">
        <is>
          <t>P-2026-007</t>
        </is>
      </c>
      <c r="B11" s="16" t="inlineStr">
        <is>
          <t>Perdu</t>
        </is>
      </c>
      <c r="C11" s="16" t="inlineStr">
        <is>
          <t>Boutique Les Trois Pins</t>
        </is>
      </c>
      <c r="D11" s="16" t="inlineStr">
        <is>
          <t>Chantal Bérubé</t>
        </is>
      </c>
      <c r="E11" s="16" t="inlineStr">
        <is>
          <t>Propriétaire</t>
        </is>
      </c>
      <c r="F11" s="16" t="inlineStr">
        <is>
          <t>chantal.berube@troispins.example</t>
        </is>
      </c>
      <c r="G11" s="43" t="inlineStr">
        <is>
          <t>5815550137</t>
        </is>
      </c>
      <c r="H11" s="16" t="inlineStr">
        <is>
          <t>Référence</t>
        </is>
      </c>
      <c r="I11" s="16" t="inlineStr">
        <is>
          <t>Commerce de détail</t>
        </is>
      </c>
      <c r="J11" s="16" t="inlineStr">
        <is>
          <t>Sans objet</t>
        </is>
      </c>
      <c r="K11" s="44" t="n">
        <v>46211</v>
      </c>
      <c r="L11" s="44" t="n">
        <v>46236</v>
      </c>
      <c r="M11" s="44" t="n"/>
      <c r="N11" s="45" t="n">
        <v>6500</v>
      </c>
      <c r="O11" s="20" t="n">
        <v>0.15</v>
      </c>
      <c r="P11" s="46">
        <f>IFERROR(IF(AND($B11="Prospect actif",$N11&lt;&gt;"",$O11&lt;&gt;""),$N11*$O11,""),"")</f>
        <v/>
      </c>
      <c r="Q11" s="16" t="inlineStr">
        <is>
          <t>Marie-Claude Gagnon</t>
        </is>
      </c>
      <c r="R11" s="22" t="inlineStr">
        <is>
          <t>Aucune action prévue.</t>
        </is>
      </c>
      <c r="S11" s="23">
        <f>IFERROR(IF($L11="","",MAX(0,TODAY()-$L11)),"")</f>
        <v/>
      </c>
      <c r="T11" s="24">
        <f>IFERROR(IF(OR($B11="Client actif",$B11="En pause",$B11="Perdu"),"Sans suivi",IF($M11="","À planifier",IF($M11&lt;TODAY(),"En retard",IF($M11&lt;=TODAY()+'Paramètres'!$B$4,"À relancer bientôt","Planifiée")))),"")</f>
        <v/>
      </c>
      <c r="U11" s="22" t="n"/>
    </row>
    <row r="12" ht="32" customHeight="1">
      <c r="A12" s="13" t="inlineStr">
        <is>
          <t>C-2026-001</t>
        </is>
      </c>
      <c r="B12" s="13" t="inlineStr">
        <is>
          <t>Client actif</t>
        </is>
      </c>
      <c r="C12" s="13" t="inlineStr">
        <is>
          <t>Clinique Santé Laval</t>
        </is>
      </c>
      <c r="D12" s="13" t="inlineStr">
        <is>
          <t>Dre Julie Fortin</t>
        </is>
      </c>
      <c r="E12" s="13" t="inlineStr">
        <is>
          <t>Médecin propriétaire</t>
        </is>
      </c>
      <c r="F12" s="13" t="inlineStr">
        <is>
          <t>julie.fortin@cliniquesantelaval.example</t>
        </is>
      </c>
      <c r="G12" s="47" t="inlineStr">
        <is>
          <t>4505550113</t>
        </is>
      </c>
      <c r="H12" s="13" t="inlineStr">
        <is>
          <t>Client existant</t>
        </is>
      </c>
      <c r="I12" s="13" t="inlineStr">
        <is>
          <t>Services professionnels</t>
        </is>
      </c>
      <c r="J12" s="13" t="inlineStr">
        <is>
          <t>Sans objet</t>
        </is>
      </c>
      <c r="K12" s="48" t="n">
        <v>45861</v>
      </c>
      <c r="L12" s="48" t="n">
        <v>46252</v>
      </c>
      <c r="M12" s="48" t="n"/>
      <c r="N12" s="49" t="n"/>
      <c r="O12" s="28" t="n"/>
      <c r="P12" s="46">
        <f>IFERROR(IF(AND($B12="Prospect actif",$N12&lt;&gt;"",$O12&lt;&gt;""),$N12*$O12,""),"")</f>
        <v/>
      </c>
      <c r="Q12" s="13" t="inlineStr">
        <is>
          <t>Marie-Claude Gagnon</t>
        </is>
      </c>
      <c r="R12" s="29" t="inlineStr">
        <is>
          <t>Planifier la rencontre de suivi trimestrielle.</t>
        </is>
      </c>
      <c r="S12" s="23">
        <f>IFERROR(IF($L12="","",MAX(0,TODAY()-$L12)),"")</f>
        <v/>
      </c>
      <c r="T12" s="24">
        <f>IFERROR(IF(OR($B12="Client actif",$B12="En pause",$B12="Perdu"),"Sans suivi",IF($M12="","À planifier",IF($M12&lt;TODAY(),"En retard",IF($M12&lt;=TODAY()+'Paramètres'!$B$4,"À relancer bientôt","Planifiée")))),"")</f>
        <v/>
      </c>
      <c r="U12" s="29" t="n"/>
    </row>
    <row r="13" ht="32" customHeight="1">
      <c r="A13" s="16" t="inlineStr">
        <is>
          <t>C-2026-002</t>
        </is>
      </c>
      <c r="B13" s="16" t="inlineStr">
        <is>
          <t>Client actif</t>
        </is>
      </c>
      <c r="C13" s="16" t="inlineStr">
        <is>
          <t>Construction Beaulieu et Fils</t>
        </is>
      </c>
      <c r="D13" s="16" t="inlineStr">
        <is>
          <t>Simon Beaulieu</t>
        </is>
      </c>
      <c r="E13" s="16" t="inlineStr">
        <is>
          <t>Directeur</t>
        </is>
      </c>
      <c r="F13" s="16" t="inlineStr">
        <is>
          <t>simon.beaulieu@beaulieufils.example</t>
        </is>
      </c>
      <c r="G13" s="43" t="inlineStr">
        <is>
          <t>4185550151</t>
        </is>
      </c>
      <c r="H13" s="16" t="inlineStr">
        <is>
          <t>Référence</t>
        </is>
      </c>
      <c r="I13" s="16" t="inlineStr">
        <is>
          <t>Construction</t>
        </is>
      </c>
      <c r="J13" s="16" t="inlineStr">
        <is>
          <t>Sans objet</t>
        </is>
      </c>
      <c r="K13" s="44" t="n">
        <v>46011</v>
      </c>
      <c r="L13" s="44" t="n">
        <v>46255</v>
      </c>
      <c r="M13" s="44" t="n"/>
      <c r="N13" s="45" t="n"/>
      <c r="O13" s="20" t="n"/>
      <c r="P13" s="46">
        <f>IFERROR(IF(AND($B13="Prospect actif",$N13&lt;&gt;"",$O13&lt;&gt;""),$N13*$O13,""),"")</f>
        <v/>
      </c>
      <c r="Q13" s="16" t="inlineStr">
        <is>
          <t>Alexandre Bouchard</t>
        </is>
      </c>
      <c r="R13" s="22" t="inlineStr">
        <is>
          <t>Envoyer le bilan mensuel.</t>
        </is>
      </c>
      <c r="S13" s="23">
        <f>IFERROR(IF($L13="","",MAX(0,TODAY()-$L13)),"")</f>
        <v/>
      </c>
      <c r="T13" s="24">
        <f>IFERROR(IF(OR($B13="Client actif",$B13="En pause",$B13="Perdu"),"Sans suivi",IF($M13="","À planifier",IF($M13&lt;TODAY(),"En retard",IF($M13&lt;=TODAY()+'Paramètres'!$B$4,"À relancer bientôt","Planifiée")))),"")</f>
        <v/>
      </c>
      <c r="U13" s="22" t="n"/>
    </row>
    <row r="14" ht="32" customHeight="1">
      <c r="A14" s="13" t="inlineStr">
        <is>
          <t>C-2026-003</t>
        </is>
      </c>
      <c r="B14" s="13" t="inlineStr">
        <is>
          <t>Client actif</t>
        </is>
      </c>
      <c r="C14" s="13" t="inlineStr">
        <is>
          <t>Studio Pixel Québec</t>
        </is>
      </c>
      <c r="D14" s="13" t="inlineStr">
        <is>
          <t>Léa Nguyen</t>
        </is>
      </c>
      <c r="E14" s="13" t="inlineStr">
        <is>
          <t>Directrice créative</t>
        </is>
      </c>
      <c r="F14" s="13" t="inlineStr">
        <is>
          <t>lea.nguyen@studiopixelquebec.example</t>
        </is>
      </c>
      <c r="G14" s="47" t="inlineStr">
        <is>
          <t>5815550106</t>
        </is>
      </c>
      <c r="H14" s="13" t="inlineStr">
        <is>
          <t>Réseaux sociaux</t>
        </is>
      </c>
      <c r="I14" s="13" t="inlineStr">
        <is>
          <t>Technologie</t>
        </is>
      </c>
      <c r="J14" s="13" t="inlineStr">
        <is>
          <t>Sans objet</t>
        </is>
      </c>
      <c r="K14" s="48" t="n">
        <v>46081</v>
      </c>
      <c r="L14" s="48" t="n">
        <v>46258</v>
      </c>
      <c r="M14" s="48" t="n"/>
      <c r="N14" s="49" t="n"/>
      <c r="O14" s="28" t="n"/>
      <c r="P14" s="46">
        <f>IFERROR(IF(AND($B14="Prospect actif",$N14&lt;&gt;"",$O14&lt;&gt;""),$N14*$O14,""),"")</f>
        <v/>
      </c>
      <c r="Q14" s="13" t="inlineStr">
        <is>
          <t>Sophie Roy</t>
        </is>
      </c>
      <c r="R14" s="29" t="inlineStr">
        <is>
          <t>Confirmer les priorités du prochain mandat.</t>
        </is>
      </c>
      <c r="S14" s="23">
        <f>IFERROR(IF($L14="","",MAX(0,TODAY()-$L14)),"")</f>
        <v/>
      </c>
      <c r="T14" s="24">
        <f>IFERROR(IF(OR($B14="Client actif",$B14="En pause",$B14="Perdu"),"Sans suivi",IF($M14="","À planifier",IF($M14&lt;TODAY(),"En retard",IF($M14&lt;=TODAY()+'Paramètres'!$B$4,"À relancer bientôt","Planifiée")))),"")</f>
        <v/>
      </c>
      <c r="U14" s="29" t="n"/>
    </row>
    <row r="15" ht="32" customHeight="1">
      <c r="A15" s="16" t="n"/>
      <c r="B15" s="16" t="n"/>
      <c r="C15" s="16" t="n"/>
      <c r="D15" s="16" t="n"/>
      <c r="E15" s="16" t="n"/>
      <c r="F15" s="16" t="n"/>
      <c r="G15" s="43" t="n"/>
      <c r="H15" s="16" t="n"/>
      <c r="I15" s="16" t="n"/>
      <c r="J15" s="16" t="n"/>
      <c r="K15" s="44" t="n"/>
      <c r="L15" s="44" t="n"/>
      <c r="M15" s="44" t="n"/>
      <c r="N15" s="45" t="n"/>
      <c r="O15" s="20" t="n"/>
      <c r="P15" s="46">
        <f>IFERROR(IF(AND($B15="Prospect actif",$N15&lt;&gt;"",$O15&lt;&gt;""),$N15*$O15,""),"")</f>
        <v/>
      </c>
      <c r="Q15" s="16" t="n"/>
      <c r="R15" s="22" t="n"/>
      <c r="S15" s="23">
        <f>IFERROR(IF($L15="","",MAX(0,TODAY()-$L15)),"")</f>
        <v/>
      </c>
      <c r="T15" s="24">
        <f>IFERROR(IF(OR($B15="Client actif",$B15="En pause",$B15="Perdu"),"Sans suivi",IF($M15="","À planifier",IF($M15&lt;TODAY(),"En retard",IF($M15&lt;=TODAY()+'Paramètres'!$B$4,"À relancer bientôt","Planifiée")))),"")</f>
        <v/>
      </c>
      <c r="U15" s="22" t="n"/>
    </row>
    <row r="16" ht="32" customHeight="1">
      <c r="A16" s="16" t="n"/>
      <c r="B16" s="16" t="n"/>
      <c r="C16" s="16" t="n"/>
      <c r="D16" s="16" t="n"/>
      <c r="E16" s="16" t="n"/>
      <c r="F16" s="16" t="n"/>
      <c r="G16" s="43" t="n"/>
      <c r="H16" s="16" t="n"/>
      <c r="I16" s="16" t="n"/>
      <c r="J16" s="16" t="n"/>
      <c r="K16" s="44" t="n"/>
      <c r="L16" s="44" t="n"/>
      <c r="M16" s="44" t="n"/>
      <c r="N16" s="45" t="n"/>
      <c r="O16" s="20" t="n"/>
      <c r="P16" s="46">
        <f>IFERROR(IF(AND($B16="Prospect actif",$N16&lt;&gt;"",$O16&lt;&gt;""),$N16*$O16,""),"")</f>
        <v/>
      </c>
      <c r="Q16" s="16" t="n"/>
      <c r="R16" s="22" t="n"/>
      <c r="S16" s="23">
        <f>IFERROR(IF($L16="","",MAX(0,TODAY()-$L16)),"")</f>
        <v/>
      </c>
      <c r="T16" s="24">
        <f>IFERROR(IF(OR($B16="Client actif",$B16="En pause",$B16="Perdu"),"Sans suivi",IF($M16="","À planifier",IF($M16&lt;TODAY(),"En retard",IF($M16&lt;=TODAY()+'Paramètres'!$B$4,"À relancer bientôt","Planifiée")))),"")</f>
        <v/>
      </c>
      <c r="U16" s="22" t="n"/>
    </row>
    <row r="17" ht="32" customHeight="1">
      <c r="A17" s="16" t="n"/>
      <c r="B17" s="16" t="n"/>
      <c r="C17" s="16" t="n"/>
      <c r="D17" s="16" t="n"/>
      <c r="E17" s="16" t="n"/>
      <c r="F17" s="16" t="n"/>
      <c r="G17" s="43" t="n"/>
      <c r="H17" s="16" t="n"/>
      <c r="I17" s="16" t="n"/>
      <c r="J17" s="16" t="n"/>
      <c r="K17" s="44" t="n"/>
      <c r="L17" s="44" t="n"/>
      <c r="M17" s="44" t="n"/>
      <c r="N17" s="45" t="n"/>
      <c r="O17" s="20" t="n"/>
      <c r="P17" s="46">
        <f>IFERROR(IF(AND($B17="Prospect actif",$N17&lt;&gt;"",$O17&lt;&gt;""),$N17*$O17,""),"")</f>
        <v/>
      </c>
      <c r="Q17" s="16" t="n"/>
      <c r="R17" s="22" t="n"/>
      <c r="S17" s="23">
        <f>IFERROR(IF($L17="","",MAX(0,TODAY()-$L17)),"")</f>
        <v/>
      </c>
      <c r="T17" s="24">
        <f>IFERROR(IF(OR($B17="Client actif",$B17="En pause",$B17="Perdu"),"Sans suivi",IF($M17="","À planifier",IF($M17&lt;TODAY(),"En retard",IF($M17&lt;=TODAY()+'Paramètres'!$B$4,"À relancer bientôt","Planifiée")))),"")</f>
        <v/>
      </c>
      <c r="U17" s="22" t="n"/>
    </row>
    <row r="18" ht="32" customHeight="1">
      <c r="A18" s="16" t="n"/>
      <c r="B18" s="16" t="n"/>
      <c r="C18" s="16" t="n"/>
      <c r="D18" s="16" t="n"/>
      <c r="E18" s="16" t="n"/>
      <c r="F18" s="16" t="n"/>
      <c r="G18" s="43" t="n"/>
      <c r="H18" s="16" t="n"/>
      <c r="I18" s="16" t="n"/>
      <c r="J18" s="16" t="n"/>
      <c r="K18" s="44" t="n"/>
      <c r="L18" s="44" t="n"/>
      <c r="M18" s="44" t="n"/>
      <c r="N18" s="45" t="n"/>
      <c r="O18" s="20" t="n"/>
      <c r="P18" s="46">
        <f>IFERROR(IF(AND($B18="Prospect actif",$N18&lt;&gt;"",$O18&lt;&gt;""),$N18*$O18,""),"")</f>
        <v/>
      </c>
      <c r="Q18" s="16" t="n"/>
      <c r="R18" s="22" t="n"/>
      <c r="S18" s="23">
        <f>IFERROR(IF($L18="","",MAX(0,TODAY()-$L18)),"")</f>
        <v/>
      </c>
      <c r="T18" s="24">
        <f>IFERROR(IF(OR($B18="Client actif",$B18="En pause",$B18="Perdu"),"Sans suivi",IF($M18="","À planifier",IF($M18&lt;TODAY(),"En retard",IF($M18&lt;=TODAY()+'Paramètres'!$B$4,"À relancer bientôt","Planifiée")))),"")</f>
        <v/>
      </c>
      <c r="U18" s="22" t="n"/>
    </row>
    <row r="19" ht="32" customHeight="1">
      <c r="A19" s="16" t="n"/>
      <c r="B19" s="16" t="n"/>
      <c r="C19" s="16" t="n"/>
      <c r="D19" s="16" t="n"/>
      <c r="E19" s="16" t="n"/>
      <c r="F19" s="16" t="n"/>
      <c r="G19" s="43" t="n"/>
      <c r="H19" s="16" t="n"/>
      <c r="I19" s="16" t="n"/>
      <c r="J19" s="16" t="n"/>
      <c r="K19" s="44" t="n"/>
      <c r="L19" s="44" t="n"/>
      <c r="M19" s="44" t="n"/>
      <c r="N19" s="45" t="n"/>
      <c r="O19" s="20" t="n"/>
      <c r="P19" s="46">
        <f>IFERROR(IF(AND($B19="Prospect actif",$N19&lt;&gt;"",$O19&lt;&gt;""),$N19*$O19,""),"")</f>
        <v/>
      </c>
      <c r="Q19" s="16" t="n"/>
      <c r="R19" s="22" t="n"/>
      <c r="S19" s="23">
        <f>IFERROR(IF($L19="","",MAX(0,TODAY()-$L19)),"")</f>
        <v/>
      </c>
      <c r="T19" s="24">
        <f>IFERROR(IF(OR($B19="Client actif",$B19="En pause",$B19="Perdu"),"Sans suivi",IF($M19="","À planifier",IF($M19&lt;TODAY(),"En retard",IF($M19&lt;=TODAY()+'Paramètres'!$B$4,"À relancer bientôt","Planifiée")))),"")</f>
        <v/>
      </c>
      <c r="U19" s="22" t="n"/>
    </row>
    <row r="20" ht="32" customHeight="1">
      <c r="A20" s="16" t="n"/>
      <c r="B20" s="16" t="n"/>
      <c r="C20" s="16" t="n"/>
      <c r="D20" s="16" t="n"/>
      <c r="E20" s="16" t="n"/>
      <c r="F20" s="16" t="n"/>
      <c r="G20" s="43" t="n"/>
      <c r="H20" s="16" t="n"/>
      <c r="I20" s="16" t="n"/>
      <c r="J20" s="16" t="n"/>
      <c r="K20" s="44" t="n"/>
      <c r="L20" s="44" t="n"/>
      <c r="M20" s="44" t="n"/>
      <c r="N20" s="45" t="n"/>
      <c r="O20" s="20" t="n"/>
      <c r="P20" s="46">
        <f>IFERROR(IF(AND($B20="Prospect actif",$N20&lt;&gt;"",$O20&lt;&gt;""),$N20*$O20,""),"")</f>
        <v/>
      </c>
      <c r="Q20" s="16" t="n"/>
      <c r="R20" s="22" t="n"/>
      <c r="S20" s="23">
        <f>IFERROR(IF($L20="","",MAX(0,TODAY()-$L20)),"")</f>
        <v/>
      </c>
      <c r="T20" s="24">
        <f>IFERROR(IF(OR($B20="Client actif",$B20="En pause",$B20="Perdu"),"Sans suivi",IF($M20="","À planifier",IF($M20&lt;TODAY(),"En retard",IF($M20&lt;=TODAY()+'Paramètres'!$B$4,"À relancer bientôt","Planifiée")))),"")</f>
        <v/>
      </c>
      <c r="U20" s="22" t="n"/>
    </row>
    <row r="21" ht="32" customHeight="1">
      <c r="A21" s="16" t="n"/>
      <c r="B21" s="16" t="n"/>
      <c r="C21" s="16" t="n"/>
      <c r="D21" s="16" t="n"/>
      <c r="E21" s="16" t="n"/>
      <c r="F21" s="16" t="n"/>
      <c r="G21" s="43" t="n"/>
      <c r="H21" s="16" t="n"/>
      <c r="I21" s="16" t="n"/>
      <c r="J21" s="16" t="n"/>
      <c r="K21" s="44" t="n"/>
      <c r="L21" s="44" t="n"/>
      <c r="M21" s="44" t="n"/>
      <c r="N21" s="45" t="n"/>
      <c r="O21" s="20" t="n"/>
      <c r="P21" s="46">
        <f>IFERROR(IF(AND($B21="Prospect actif",$N21&lt;&gt;"",$O21&lt;&gt;""),$N21*$O21,""),"")</f>
        <v/>
      </c>
      <c r="Q21" s="16" t="n"/>
      <c r="R21" s="22" t="n"/>
      <c r="S21" s="23">
        <f>IFERROR(IF($L21="","",MAX(0,TODAY()-$L21)),"")</f>
        <v/>
      </c>
      <c r="T21" s="24">
        <f>IFERROR(IF(OR($B21="Client actif",$B21="En pause",$B21="Perdu"),"Sans suivi",IF($M21="","À planifier",IF($M21&lt;TODAY(),"En retard",IF($M21&lt;=TODAY()+'Paramètres'!$B$4,"À relancer bientôt","Planifiée")))),"")</f>
        <v/>
      </c>
      <c r="U21" s="22" t="n"/>
    </row>
    <row r="22" ht="32" customHeight="1">
      <c r="A22" s="16" t="n"/>
      <c r="B22" s="16" t="n"/>
      <c r="C22" s="16" t="n"/>
      <c r="D22" s="16" t="n"/>
      <c r="E22" s="16" t="n"/>
      <c r="F22" s="16" t="n"/>
      <c r="G22" s="43" t="n"/>
      <c r="H22" s="16" t="n"/>
      <c r="I22" s="16" t="n"/>
      <c r="J22" s="16" t="n"/>
      <c r="K22" s="44" t="n"/>
      <c r="L22" s="44" t="n"/>
      <c r="M22" s="44" t="n"/>
      <c r="N22" s="45" t="n"/>
      <c r="O22" s="20" t="n"/>
      <c r="P22" s="46">
        <f>IFERROR(IF(AND($B22="Prospect actif",$N22&lt;&gt;"",$O22&lt;&gt;""),$N22*$O22,""),"")</f>
        <v/>
      </c>
      <c r="Q22" s="16" t="n"/>
      <c r="R22" s="22" t="n"/>
      <c r="S22" s="23">
        <f>IFERROR(IF($L22="","",MAX(0,TODAY()-$L22)),"")</f>
        <v/>
      </c>
      <c r="T22" s="24">
        <f>IFERROR(IF(OR($B22="Client actif",$B22="En pause",$B22="Perdu"),"Sans suivi",IF($M22="","À planifier",IF($M22&lt;TODAY(),"En retard",IF($M22&lt;=TODAY()+'Paramètres'!$B$4,"À relancer bientôt","Planifiée")))),"")</f>
        <v/>
      </c>
      <c r="U22" s="22" t="n"/>
    </row>
    <row r="23" ht="32" customHeight="1">
      <c r="A23" s="16" t="n"/>
      <c r="B23" s="16" t="n"/>
      <c r="C23" s="16" t="n"/>
      <c r="D23" s="16" t="n"/>
      <c r="E23" s="16" t="n"/>
      <c r="F23" s="16" t="n"/>
      <c r="G23" s="43" t="n"/>
      <c r="H23" s="16" t="n"/>
      <c r="I23" s="16" t="n"/>
      <c r="J23" s="16" t="n"/>
      <c r="K23" s="44" t="n"/>
      <c r="L23" s="44" t="n"/>
      <c r="M23" s="44" t="n"/>
      <c r="N23" s="45" t="n"/>
      <c r="O23" s="20" t="n"/>
      <c r="P23" s="46">
        <f>IFERROR(IF(AND($B23="Prospect actif",$N23&lt;&gt;"",$O23&lt;&gt;""),$N23*$O23,""),"")</f>
        <v/>
      </c>
      <c r="Q23" s="16" t="n"/>
      <c r="R23" s="22" t="n"/>
      <c r="S23" s="23">
        <f>IFERROR(IF($L23="","",MAX(0,TODAY()-$L23)),"")</f>
        <v/>
      </c>
      <c r="T23" s="24">
        <f>IFERROR(IF(OR($B23="Client actif",$B23="En pause",$B23="Perdu"),"Sans suivi",IF($M23="","À planifier",IF($M23&lt;TODAY(),"En retard",IF($M23&lt;=TODAY()+'Paramètres'!$B$4,"À relancer bientôt","Planifiée")))),"")</f>
        <v/>
      </c>
      <c r="U23" s="22" t="n"/>
    </row>
    <row r="24" ht="32" customHeight="1">
      <c r="A24" s="16" t="n"/>
      <c r="B24" s="16" t="n"/>
      <c r="C24" s="16" t="n"/>
      <c r="D24" s="16" t="n"/>
      <c r="E24" s="16" t="n"/>
      <c r="F24" s="16" t="n"/>
      <c r="G24" s="43" t="n"/>
      <c r="H24" s="16" t="n"/>
      <c r="I24" s="16" t="n"/>
      <c r="J24" s="16" t="n"/>
      <c r="K24" s="44" t="n"/>
      <c r="L24" s="44" t="n"/>
      <c r="M24" s="44" t="n"/>
      <c r="N24" s="45" t="n"/>
      <c r="O24" s="20" t="n"/>
      <c r="P24" s="46">
        <f>IFERROR(IF(AND($B24="Prospect actif",$N24&lt;&gt;"",$O24&lt;&gt;""),$N24*$O24,""),"")</f>
        <v/>
      </c>
      <c r="Q24" s="16" t="n"/>
      <c r="R24" s="22" t="n"/>
      <c r="S24" s="23">
        <f>IFERROR(IF($L24="","",MAX(0,TODAY()-$L24)),"")</f>
        <v/>
      </c>
      <c r="T24" s="24">
        <f>IFERROR(IF(OR($B24="Client actif",$B24="En pause",$B24="Perdu"),"Sans suivi",IF($M24="","À planifier",IF($M24&lt;TODAY(),"En retard",IF($M24&lt;=TODAY()+'Paramètres'!$B$4,"À relancer bientôt","Planifiée")))),"")</f>
        <v/>
      </c>
      <c r="U24" s="22" t="n"/>
    </row>
    <row r="25" ht="32" customHeight="1">
      <c r="A25" s="16" t="n"/>
      <c r="B25" s="16" t="n"/>
      <c r="C25" s="16" t="n"/>
      <c r="D25" s="16" t="n"/>
      <c r="E25" s="16" t="n"/>
      <c r="F25" s="16" t="n"/>
      <c r="G25" s="43" t="n"/>
      <c r="H25" s="16" t="n"/>
      <c r="I25" s="16" t="n"/>
      <c r="J25" s="16" t="n"/>
      <c r="K25" s="44" t="n"/>
      <c r="L25" s="44" t="n"/>
      <c r="M25" s="44" t="n"/>
      <c r="N25" s="45" t="n"/>
      <c r="O25" s="20" t="n"/>
      <c r="P25" s="46">
        <f>IFERROR(IF(AND($B25="Prospect actif",$N25&lt;&gt;"",$O25&lt;&gt;""),$N25*$O25,""),"")</f>
        <v/>
      </c>
      <c r="Q25" s="16" t="n"/>
      <c r="R25" s="22" t="n"/>
      <c r="S25" s="23">
        <f>IFERROR(IF($L25="","",MAX(0,TODAY()-$L25)),"")</f>
        <v/>
      </c>
      <c r="T25" s="24">
        <f>IFERROR(IF(OR($B25="Client actif",$B25="En pause",$B25="Perdu"),"Sans suivi",IF($M25="","À planifier",IF($M25&lt;TODAY(),"En retard",IF($M25&lt;=TODAY()+'Paramètres'!$B$4,"À relancer bientôt","Planifiée")))),"")</f>
        <v/>
      </c>
      <c r="U25" s="22" t="n"/>
    </row>
    <row r="26" ht="32" customHeight="1">
      <c r="A26" s="16" t="n"/>
      <c r="B26" s="16" t="n"/>
      <c r="C26" s="16" t="n"/>
      <c r="D26" s="16" t="n"/>
      <c r="E26" s="16" t="n"/>
      <c r="F26" s="16" t="n"/>
      <c r="G26" s="43" t="n"/>
      <c r="H26" s="16" t="n"/>
      <c r="I26" s="16" t="n"/>
      <c r="J26" s="16" t="n"/>
      <c r="K26" s="44" t="n"/>
      <c r="L26" s="44" t="n"/>
      <c r="M26" s="44" t="n"/>
      <c r="N26" s="45" t="n"/>
      <c r="O26" s="20" t="n"/>
      <c r="P26" s="46">
        <f>IFERROR(IF(AND($B26="Prospect actif",$N26&lt;&gt;"",$O26&lt;&gt;""),$N26*$O26,""),"")</f>
        <v/>
      </c>
      <c r="Q26" s="16" t="n"/>
      <c r="R26" s="22" t="n"/>
      <c r="S26" s="23">
        <f>IFERROR(IF($L26="","",MAX(0,TODAY()-$L26)),"")</f>
        <v/>
      </c>
      <c r="T26" s="24">
        <f>IFERROR(IF(OR($B26="Client actif",$B26="En pause",$B26="Perdu"),"Sans suivi",IF($M26="","À planifier",IF($M26&lt;TODAY(),"En retard",IF($M26&lt;=TODAY()+'Paramètres'!$B$4,"À relancer bientôt","Planifiée")))),"")</f>
        <v/>
      </c>
      <c r="U26" s="22" t="n"/>
    </row>
    <row r="27" ht="32" customHeight="1">
      <c r="A27" s="16" t="n"/>
      <c r="B27" s="16" t="n"/>
      <c r="C27" s="16" t="n"/>
      <c r="D27" s="16" t="n"/>
      <c r="E27" s="16" t="n"/>
      <c r="F27" s="16" t="n"/>
      <c r="G27" s="43" t="n"/>
      <c r="H27" s="16" t="n"/>
      <c r="I27" s="16" t="n"/>
      <c r="J27" s="16" t="n"/>
      <c r="K27" s="44" t="n"/>
      <c r="L27" s="44" t="n"/>
      <c r="M27" s="44" t="n"/>
      <c r="N27" s="45" t="n"/>
      <c r="O27" s="20" t="n"/>
      <c r="P27" s="46">
        <f>IFERROR(IF(AND($B27="Prospect actif",$N27&lt;&gt;"",$O27&lt;&gt;""),$N27*$O27,""),"")</f>
        <v/>
      </c>
      <c r="Q27" s="16" t="n"/>
      <c r="R27" s="22" t="n"/>
      <c r="S27" s="23">
        <f>IFERROR(IF($L27="","",MAX(0,TODAY()-$L27)),"")</f>
        <v/>
      </c>
      <c r="T27" s="24">
        <f>IFERROR(IF(OR($B27="Client actif",$B27="En pause",$B27="Perdu"),"Sans suivi",IF($M27="","À planifier",IF($M27&lt;TODAY(),"En retard",IF($M27&lt;=TODAY()+'Paramètres'!$B$4,"À relancer bientôt","Planifiée")))),"")</f>
        <v/>
      </c>
      <c r="U27" s="22" t="n"/>
    </row>
    <row r="28" ht="32" customHeight="1">
      <c r="A28" s="16" t="n"/>
      <c r="B28" s="16" t="n"/>
      <c r="C28" s="16" t="n"/>
      <c r="D28" s="16" t="n"/>
      <c r="E28" s="16" t="n"/>
      <c r="F28" s="16" t="n"/>
      <c r="G28" s="43" t="n"/>
      <c r="H28" s="16" t="n"/>
      <c r="I28" s="16" t="n"/>
      <c r="J28" s="16" t="n"/>
      <c r="K28" s="44" t="n"/>
      <c r="L28" s="44" t="n"/>
      <c r="M28" s="44" t="n"/>
      <c r="N28" s="45" t="n"/>
      <c r="O28" s="20" t="n"/>
      <c r="P28" s="46">
        <f>IFERROR(IF(AND($B28="Prospect actif",$N28&lt;&gt;"",$O28&lt;&gt;""),$N28*$O28,""),"")</f>
        <v/>
      </c>
      <c r="Q28" s="16" t="n"/>
      <c r="R28" s="22" t="n"/>
      <c r="S28" s="23">
        <f>IFERROR(IF($L28="","",MAX(0,TODAY()-$L28)),"")</f>
        <v/>
      </c>
      <c r="T28" s="24">
        <f>IFERROR(IF(OR($B28="Client actif",$B28="En pause",$B28="Perdu"),"Sans suivi",IF($M28="","À planifier",IF($M28&lt;TODAY(),"En retard",IF($M28&lt;=TODAY()+'Paramètres'!$B$4,"À relancer bientôt","Planifiée")))),"")</f>
        <v/>
      </c>
      <c r="U28" s="22" t="n"/>
    </row>
    <row r="29" ht="32" customHeight="1">
      <c r="A29" s="16" t="n"/>
      <c r="B29" s="16" t="n"/>
      <c r="C29" s="16" t="n"/>
      <c r="D29" s="16" t="n"/>
      <c r="E29" s="16" t="n"/>
      <c r="F29" s="16" t="n"/>
      <c r="G29" s="43" t="n"/>
      <c r="H29" s="16" t="n"/>
      <c r="I29" s="16" t="n"/>
      <c r="J29" s="16" t="n"/>
      <c r="K29" s="44" t="n"/>
      <c r="L29" s="44" t="n"/>
      <c r="M29" s="44" t="n"/>
      <c r="N29" s="45" t="n"/>
      <c r="O29" s="20" t="n"/>
      <c r="P29" s="46">
        <f>IFERROR(IF(AND($B29="Prospect actif",$N29&lt;&gt;"",$O29&lt;&gt;""),$N29*$O29,""),"")</f>
        <v/>
      </c>
      <c r="Q29" s="16" t="n"/>
      <c r="R29" s="22" t="n"/>
      <c r="S29" s="23">
        <f>IFERROR(IF($L29="","",MAX(0,TODAY()-$L29)),"")</f>
        <v/>
      </c>
      <c r="T29" s="24">
        <f>IFERROR(IF(OR($B29="Client actif",$B29="En pause",$B29="Perdu"),"Sans suivi",IF($M29="","À planifier",IF($M29&lt;TODAY(),"En retard",IF($M29&lt;=TODAY()+'Paramètres'!$B$4,"À relancer bientôt","Planifiée")))),"")</f>
        <v/>
      </c>
      <c r="U29" s="22" t="n"/>
    </row>
    <row r="30" ht="32" customHeight="1">
      <c r="A30" s="16" t="n"/>
      <c r="B30" s="16" t="n"/>
      <c r="C30" s="16" t="n"/>
      <c r="D30" s="16" t="n"/>
      <c r="E30" s="16" t="n"/>
      <c r="F30" s="16" t="n"/>
      <c r="G30" s="43" t="n"/>
      <c r="H30" s="16" t="n"/>
      <c r="I30" s="16" t="n"/>
      <c r="J30" s="16" t="n"/>
      <c r="K30" s="44" t="n"/>
      <c r="L30" s="44" t="n"/>
      <c r="M30" s="44" t="n"/>
      <c r="N30" s="45" t="n"/>
      <c r="O30" s="20" t="n"/>
      <c r="P30" s="46">
        <f>IFERROR(IF(AND($B30="Prospect actif",$N30&lt;&gt;"",$O30&lt;&gt;""),$N30*$O30,""),"")</f>
        <v/>
      </c>
      <c r="Q30" s="16" t="n"/>
      <c r="R30" s="22" t="n"/>
      <c r="S30" s="23">
        <f>IFERROR(IF($L30="","",MAX(0,TODAY()-$L30)),"")</f>
        <v/>
      </c>
      <c r="T30" s="24">
        <f>IFERROR(IF(OR($B30="Client actif",$B30="En pause",$B30="Perdu"),"Sans suivi",IF($M30="","À planifier",IF($M30&lt;TODAY(),"En retard",IF($M30&lt;=TODAY()+'Paramètres'!$B$4,"À relancer bientôt","Planifiée")))),"")</f>
        <v/>
      </c>
      <c r="U30" s="22" t="n"/>
    </row>
    <row r="31" ht="32" customHeight="1">
      <c r="A31" s="16" t="n"/>
      <c r="B31" s="16" t="n"/>
      <c r="C31" s="16" t="n"/>
      <c r="D31" s="16" t="n"/>
      <c r="E31" s="16" t="n"/>
      <c r="F31" s="16" t="n"/>
      <c r="G31" s="43" t="n"/>
      <c r="H31" s="16" t="n"/>
      <c r="I31" s="16" t="n"/>
      <c r="J31" s="16" t="n"/>
      <c r="K31" s="44" t="n"/>
      <c r="L31" s="44" t="n"/>
      <c r="M31" s="44" t="n"/>
      <c r="N31" s="45" t="n"/>
      <c r="O31" s="20" t="n"/>
      <c r="P31" s="46">
        <f>IFERROR(IF(AND($B31="Prospect actif",$N31&lt;&gt;"",$O31&lt;&gt;""),$N31*$O31,""),"")</f>
        <v/>
      </c>
      <c r="Q31" s="16" t="n"/>
      <c r="R31" s="22" t="n"/>
      <c r="S31" s="23">
        <f>IFERROR(IF($L31="","",MAX(0,TODAY()-$L31)),"")</f>
        <v/>
      </c>
      <c r="T31" s="24">
        <f>IFERROR(IF(OR($B31="Client actif",$B31="En pause",$B31="Perdu"),"Sans suivi",IF($M31="","À planifier",IF($M31&lt;TODAY(),"En retard",IF($M31&lt;=TODAY()+'Paramètres'!$B$4,"À relancer bientôt","Planifiée")))),"")</f>
        <v/>
      </c>
      <c r="U31" s="22" t="n"/>
    </row>
    <row r="32" ht="32" customHeight="1">
      <c r="A32" s="16" t="n"/>
      <c r="B32" s="16" t="n"/>
      <c r="C32" s="16" t="n"/>
      <c r="D32" s="16" t="n"/>
      <c r="E32" s="16" t="n"/>
      <c r="F32" s="16" t="n"/>
      <c r="G32" s="43" t="n"/>
      <c r="H32" s="16" t="n"/>
      <c r="I32" s="16" t="n"/>
      <c r="J32" s="16" t="n"/>
      <c r="K32" s="44" t="n"/>
      <c r="L32" s="44" t="n"/>
      <c r="M32" s="44" t="n"/>
      <c r="N32" s="45" t="n"/>
      <c r="O32" s="20" t="n"/>
      <c r="P32" s="46">
        <f>IFERROR(IF(AND($B32="Prospect actif",$N32&lt;&gt;"",$O32&lt;&gt;""),$N32*$O32,""),"")</f>
        <v/>
      </c>
      <c r="Q32" s="16" t="n"/>
      <c r="R32" s="22" t="n"/>
      <c r="S32" s="23">
        <f>IFERROR(IF($L32="","",MAX(0,TODAY()-$L32)),"")</f>
        <v/>
      </c>
      <c r="T32" s="24">
        <f>IFERROR(IF(OR($B32="Client actif",$B32="En pause",$B32="Perdu"),"Sans suivi",IF($M32="","À planifier",IF($M32&lt;TODAY(),"En retard",IF($M32&lt;=TODAY()+'Paramètres'!$B$4,"À relancer bientôt","Planifiée")))),"")</f>
        <v/>
      </c>
      <c r="U32" s="22" t="n"/>
    </row>
    <row r="33" ht="32" customHeight="1">
      <c r="A33" s="16" t="n"/>
      <c r="B33" s="16" t="n"/>
      <c r="C33" s="16" t="n"/>
      <c r="D33" s="16" t="n"/>
      <c r="E33" s="16" t="n"/>
      <c r="F33" s="16" t="n"/>
      <c r="G33" s="43" t="n"/>
      <c r="H33" s="16" t="n"/>
      <c r="I33" s="16" t="n"/>
      <c r="J33" s="16" t="n"/>
      <c r="K33" s="44" t="n"/>
      <c r="L33" s="44" t="n"/>
      <c r="M33" s="44" t="n"/>
      <c r="N33" s="45" t="n"/>
      <c r="O33" s="20" t="n"/>
      <c r="P33" s="46">
        <f>IFERROR(IF(AND($B33="Prospect actif",$N33&lt;&gt;"",$O33&lt;&gt;""),$N33*$O33,""),"")</f>
        <v/>
      </c>
      <c r="Q33" s="16" t="n"/>
      <c r="R33" s="22" t="n"/>
      <c r="S33" s="23">
        <f>IFERROR(IF($L33="","",MAX(0,TODAY()-$L33)),"")</f>
        <v/>
      </c>
      <c r="T33" s="24">
        <f>IFERROR(IF(OR($B33="Client actif",$B33="En pause",$B33="Perdu"),"Sans suivi",IF($M33="","À planifier",IF($M33&lt;TODAY(),"En retard",IF($M33&lt;=TODAY()+'Paramètres'!$B$4,"À relancer bientôt","Planifiée")))),"")</f>
        <v/>
      </c>
      <c r="U33" s="22" t="n"/>
    </row>
    <row r="34" ht="32" customHeight="1">
      <c r="A34" s="16" t="n"/>
      <c r="B34" s="16" t="n"/>
      <c r="C34" s="16" t="n"/>
      <c r="D34" s="16" t="n"/>
      <c r="E34" s="16" t="n"/>
      <c r="F34" s="16" t="n"/>
      <c r="G34" s="43" t="n"/>
      <c r="H34" s="16" t="n"/>
      <c r="I34" s="16" t="n"/>
      <c r="J34" s="16" t="n"/>
      <c r="K34" s="44" t="n"/>
      <c r="L34" s="44" t="n"/>
      <c r="M34" s="44" t="n"/>
      <c r="N34" s="45" t="n"/>
      <c r="O34" s="20" t="n"/>
      <c r="P34" s="46">
        <f>IFERROR(IF(AND($B34="Prospect actif",$N34&lt;&gt;"",$O34&lt;&gt;""),$N34*$O34,""),"")</f>
        <v/>
      </c>
      <c r="Q34" s="16" t="n"/>
      <c r="R34" s="22" t="n"/>
      <c r="S34" s="23">
        <f>IFERROR(IF($L34="","",MAX(0,TODAY()-$L34)),"")</f>
        <v/>
      </c>
      <c r="T34" s="24">
        <f>IFERROR(IF(OR($B34="Client actif",$B34="En pause",$B34="Perdu"),"Sans suivi",IF($M34="","À planifier",IF($M34&lt;TODAY(),"En retard",IF($M34&lt;=TODAY()+'Paramètres'!$B$4,"À relancer bientôt","Planifiée")))),"")</f>
        <v/>
      </c>
      <c r="U34" s="22" t="n"/>
    </row>
    <row r="35" ht="32" customHeight="1">
      <c r="A35" s="16" t="n"/>
      <c r="B35" s="16" t="n"/>
      <c r="C35" s="16" t="n"/>
      <c r="D35" s="16" t="n"/>
      <c r="E35" s="16" t="n"/>
      <c r="F35" s="16" t="n"/>
      <c r="G35" s="43" t="n"/>
      <c r="H35" s="16" t="n"/>
      <c r="I35" s="16" t="n"/>
      <c r="J35" s="16" t="n"/>
      <c r="K35" s="44" t="n"/>
      <c r="L35" s="44" t="n"/>
      <c r="M35" s="44" t="n"/>
      <c r="N35" s="45" t="n"/>
      <c r="O35" s="20" t="n"/>
      <c r="P35" s="46">
        <f>IFERROR(IF(AND($B35="Prospect actif",$N35&lt;&gt;"",$O35&lt;&gt;""),$N35*$O35,""),"")</f>
        <v/>
      </c>
      <c r="Q35" s="16" t="n"/>
      <c r="R35" s="22" t="n"/>
      <c r="S35" s="23">
        <f>IFERROR(IF($L35="","",MAX(0,TODAY()-$L35)),"")</f>
        <v/>
      </c>
      <c r="T35" s="24">
        <f>IFERROR(IF(OR($B35="Client actif",$B35="En pause",$B35="Perdu"),"Sans suivi",IF($M35="","À planifier",IF($M35&lt;TODAY(),"En retard",IF($M35&lt;=TODAY()+'Paramètres'!$B$4,"À relancer bientôt","Planifiée")))),"")</f>
        <v/>
      </c>
      <c r="U35" s="22" t="n"/>
    </row>
    <row r="36" ht="32" customHeight="1">
      <c r="A36" s="16" t="n"/>
      <c r="B36" s="16" t="n"/>
      <c r="C36" s="16" t="n"/>
      <c r="D36" s="16" t="n"/>
      <c r="E36" s="16" t="n"/>
      <c r="F36" s="16" t="n"/>
      <c r="G36" s="43" t="n"/>
      <c r="H36" s="16" t="n"/>
      <c r="I36" s="16" t="n"/>
      <c r="J36" s="16" t="n"/>
      <c r="K36" s="44" t="n"/>
      <c r="L36" s="44" t="n"/>
      <c r="M36" s="44" t="n"/>
      <c r="N36" s="45" t="n"/>
      <c r="O36" s="20" t="n"/>
      <c r="P36" s="46">
        <f>IFERROR(IF(AND($B36="Prospect actif",$N36&lt;&gt;"",$O36&lt;&gt;""),$N36*$O36,""),"")</f>
        <v/>
      </c>
      <c r="Q36" s="16" t="n"/>
      <c r="R36" s="22" t="n"/>
      <c r="S36" s="23">
        <f>IFERROR(IF($L36="","",MAX(0,TODAY()-$L36)),"")</f>
        <v/>
      </c>
      <c r="T36" s="24">
        <f>IFERROR(IF(OR($B36="Client actif",$B36="En pause",$B36="Perdu"),"Sans suivi",IF($M36="","À planifier",IF($M36&lt;TODAY(),"En retard",IF($M36&lt;=TODAY()+'Paramètres'!$B$4,"À relancer bientôt","Planifiée")))),"")</f>
        <v/>
      </c>
      <c r="U36" s="22" t="n"/>
    </row>
    <row r="37" ht="32" customHeight="1">
      <c r="A37" s="16" t="n"/>
      <c r="B37" s="16" t="n"/>
      <c r="C37" s="16" t="n"/>
      <c r="D37" s="16" t="n"/>
      <c r="E37" s="16" t="n"/>
      <c r="F37" s="16" t="n"/>
      <c r="G37" s="43" t="n"/>
      <c r="H37" s="16" t="n"/>
      <c r="I37" s="16" t="n"/>
      <c r="J37" s="16" t="n"/>
      <c r="K37" s="44" t="n"/>
      <c r="L37" s="44" t="n"/>
      <c r="M37" s="44" t="n"/>
      <c r="N37" s="45" t="n"/>
      <c r="O37" s="20" t="n"/>
      <c r="P37" s="46">
        <f>IFERROR(IF(AND($B37="Prospect actif",$N37&lt;&gt;"",$O37&lt;&gt;""),$N37*$O37,""),"")</f>
        <v/>
      </c>
      <c r="Q37" s="16" t="n"/>
      <c r="R37" s="22" t="n"/>
      <c r="S37" s="23">
        <f>IFERROR(IF($L37="","",MAX(0,TODAY()-$L37)),"")</f>
        <v/>
      </c>
      <c r="T37" s="24">
        <f>IFERROR(IF(OR($B37="Client actif",$B37="En pause",$B37="Perdu"),"Sans suivi",IF($M37="","À planifier",IF($M37&lt;TODAY(),"En retard",IF($M37&lt;=TODAY()+'Paramètres'!$B$4,"À relancer bientôt","Planifiée")))),"")</f>
        <v/>
      </c>
      <c r="U37" s="22" t="n"/>
    </row>
    <row r="38" ht="32" customHeight="1">
      <c r="A38" s="16" t="n"/>
      <c r="B38" s="16" t="n"/>
      <c r="C38" s="16" t="n"/>
      <c r="D38" s="16" t="n"/>
      <c r="E38" s="16" t="n"/>
      <c r="F38" s="16" t="n"/>
      <c r="G38" s="43" t="n"/>
      <c r="H38" s="16" t="n"/>
      <c r="I38" s="16" t="n"/>
      <c r="J38" s="16" t="n"/>
      <c r="K38" s="44" t="n"/>
      <c r="L38" s="44" t="n"/>
      <c r="M38" s="44" t="n"/>
      <c r="N38" s="45" t="n"/>
      <c r="O38" s="20" t="n"/>
      <c r="P38" s="46">
        <f>IFERROR(IF(AND($B38="Prospect actif",$N38&lt;&gt;"",$O38&lt;&gt;""),$N38*$O38,""),"")</f>
        <v/>
      </c>
      <c r="Q38" s="16" t="n"/>
      <c r="R38" s="22" t="n"/>
      <c r="S38" s="23">
        <f>IFERROR(IF($L38="","",MAX(0,TODAY()-$L38)),"")</f>
        <v/>
      </c>
      <c r="T38" s="24">
        <f>IFERROR(IF(OR($B38="Client actif",$B38="En pause",$B38="Perdu"),"Sans suivi",IF($M38="","À planifier",IF($M38&lt;TODAY(),"En retard",IF($M38&lt;=TODAY()+'Paramètres'!$B$4,"À relancer bientôt","Planifiée")))),"")</f>
        <v/>
      </c>
      <c r="U38" s="22" t="n"/>
    </row>
    <row r="39" ht="32" customHeight="1">
      <c r="A39" s="16" t="n"/>
      <c r="B39" s="16" t="n"/>
      <c r="C39" s="16" t="n"/>
      <c r="D39" s="16" t="n"/>
      <c r="E39" s="16" t="n"/>
      <c r="F39" s="16" t="n"/>
      <c r="G39" s="43" t="n"/>
      <c r="H39" s="16" t="n"/>
      <c r="I39" s="16" t="n"/>
      <c r="J39" s="16" t="n"/>
      <c r="K39" s="44" t="n"/>
      <c r="L39" s="44" t="n"/>
      <c r="M39" s="44" t="n"/>
      <c r="N39" s="45" t="n"/>
      <c r="O39" s="20" t="n"/>
      <c r="P39" s="46">
        <f>IFERROR(IF(AND($B39="Prospect actif",$N39&lt;&gt;"",$O39&lt;&gt;""),$N39*$O39,""),"")</f>
        <v/>
      </c>
      <c r="Q39" s="16" t="n"/>
      <c r="R39" s="22" t="n"/>
      <c r="S39" s="23">
        <f>IFERROR(IF($L39="","",MAX(0,TODAY()-$L39)),"")</f>
        <v/>
      </c>
      <c r="T39" s="24">
        <f>IFERROR(IF(OR($B39="Client actif",$B39="En pause",$B39="Perdu"),"Sans suivi",IF($M39="","À planifier",IF($M39&lt;TODAY(),"En retard",IF($M39&lt;=TODAY()+'Paramètres'!$B$4,"À relancer bientôt","Planifiée")))),"")</f>
        <v/>
      </c>
      <c r="U39" s="22" t="n"/>
    </row>
    <row r="40" ht="32" customHeight="1">
      <c r="A40" s="16" t="n"/>
      <c r="B40" s="16" t="n"/>
      <c r="C40" s="16" t="n"/>
      <c r="D40" s="16" t="n"/>
      <c r="E40" s="16" t="n"/>
      <c r="F40" s="16" t="n"/>
      <c r="G40" s="43" t="n"/>
      <c r="H40" s="16" t="n"/>
      <c r="I40" s="16" t="n"/>
      <c r="J40" s="16" t="n"/>
      <c r="K40" s="44" t="n"/>
      <c r="L40" s="44" t="n"/>
      <c r="M40" s="44" t="n"/>
      <c r="N40" s="45" t="n"/>
      <c r="O40" s="20" t="n"/>
      <c r="P40" s="46">
        <f>IFERROR(IF(AND($B40="Prospect actif",$N40&lt;&gt;"",$O40&lt;&gt;""),$N40*$O40,""),"")</f>
        <v/>
      </c>
      <c r="Q40" s="16" t="n"/>
      <c r="R40" s="22" t="n"/>
      <c r="S40" s="23">
        <f>IFERROR(IF($L40="","",MAX(0,TODAY()-$L40)),"")</f>
        <v/>
      </c>
      <c r="T40" s="24">
        <f>IFERROR(IF(OR($B40="Client actif",$B40="En pause",$B40="Perdu"),"Sans suivi",IF($M40="","À planifier",IF($M40&lt;TODAY(),"En retard",IF($M40&lt;=TODAY()+'Paramètres'!$B$4,"À relancer bientôt","Planifiée")))),"")</f>
        <v/>
      </c>
      <c r="U40" s="22" t="n"/>
    </row>
    <row r="41" ht="32" customHeight="1">
      <c r="A41" s="16" t="n"/>
      <c r="B41" s="16" t="n"/>
      <c r="C41" s="16" t="n"/>
      <c r="D41" s="16" t="n"/>
      <c r="E41" s="16" t="n"/>
      <c r="F41" s="16" t="n"/>
      <c r="G41" s="43" t="n"/>
      <c r="H41" s="16" t="n"/>
      <c r="I41" s="16" t="n"/>
      <c r="J41" s="16" t="n"/>
      <c r="K41" s="44" t="n"/>
      <c r="L41" s="44" t="n"/>
      <c r="M41" s="44" t="n"/>
      <c r="N41" s="45" t="n"/>
      <c r="O41" s="20" t="n"/>
      <c r="P41" s="46">
        <f>IFERROR(IF(AND($B41="Prospect actif",$N41&lt;&gt;"",$O41&lt;&gt;""),$N41*$O41,""),"")</f>
        <v/>
      </c>
      <c r="Q41" s="16" t="n"/>
      <c r="R41" s="22" t="n"/>
      <c r="S41" s="23">
        <f>IFERROR(IF($L41="","",MAX(0,TODAY()-$L41)),"")</f>
        <v/>
      </c>
      <c r="T41" s="24">
        <f>IFERROR(IF(OR($B41="Client actif",$B41="En pause",$B41="Perdu"),"Sans suivi",IF($M41="","À planifier",IF($M41&lt;TODAY(),"En retard",IF($M41&lt;=TODAY()+'Paramètres'!$B$4,"À relancer bientôt","Planifiée")))),"")</f>
        <v/>
      </c>
      <c r="U41" s="22" t="n"/>
    </row>
    <row r="42" ht="32" customHeight="1">
      <c r="A42" s="16" t="n"/>
      <c r="B42" s="16" t="n"/>
      <c r="C42" s="16" t="n"/>
      <c r="D42" s="16" t="n"/>
      <c r="E42" s="16" t="n"/>
      <c r="F42" s="16" t="n"/>
      <c r="G42" s="43" t="n"/>
      <c r="H42" s="16" t="n"/>
      <c r="I42" s="16" t="n"/>
      <c r="J42" s="16" t="n"/>
      <c r="K42" s="44" t="n"/>
      <c r="L42" s="44" t="n"/>
      <c r="M42" s="44" t="n"/>
      <c r="N42" s="45" t="n"/>
      <c r="O42" s="20" t="n"/>
      <c r="P42" s="46">
        <f>IFERROR(IF(AND($B42="Prospect actif",$N42&lt;&gt;"",$O42&lt;&gt;""),$N42*$O42,""),"")</f>
        <v/>
      </c>
      <c r="Q42" s="16" t="n"/>
      <c r="R42" s="22" t="n"/>
      <c r="S42" s="23">
        <f>IFERROR(IF($L42="","",MAX(0,TODAY()-$L42)),"")</f>
        <v/>
      </c>
      <c r="T42" s="24">
        <f>IFERROR(IF(OR($B42="Client actif",$B42="En pause",$B42="Perdu"),"Sans suivi",IF($M42="","À planifier",IF($M42&lt;TODAY(),"En retard",IF($M42&lt;=TODAY()+'Paramètres'!$B$4,"À relancer bientôt","Planifiée")))),"")</f>
        <v/>
      </c>
      <c r="U42" s="22" t="n"/>
    </row>
    <row r="43" ht="32" customHeight="1">
      <c r="A43" s="16" t="n"/>
      <c r="B43" s="16" t="n"/>
      <c r="C43" s="16" t="n"/>
      <c r="D43" s="16" t="n"/>
      <c r="E43" s="16" t="n"/>
      <c r="F43" s="16" t="n"/>
      <c r="G43" s="43" t="n"/>
      <c r="H43" s="16" t="n"/>
      <c r="I43" s="16" t="n"/>
      <c r="J43" s="16" t="n"/>
      <c r="K43" s="44" t="n"/>
      <c r="L43" s="44" t="n"/>
      <c r="M43" s="44" t="n"/>
      <c r="N43" s="45" t="n"/>
      <c r="O43" s="20" t="n"/>
      <c r="P43" s="46">
        <f>IFERROR(IF(AND($B43="Prospect actif",$N43&lt;&gt;"",$O43&lt;&gt;""),$N43*$O43,""),"")</f>
        <v/>
      </c>
      <c r="Q43" s="16" t="n"/>
      <c r="R43" s="22" t="n"/>
      <c r="S43" s="23">
        <f>IFERROR(IF($L43="","",MAX(0,TODAY()-$L43)),"")</f>
        <v/>
      </c>
      <c r="T43" s="24">
        <f>IFERROR(IF(OR($B43="Client actif",$B43="En pause",$B43="Perdu"),"Sans suivi",IF($M43="","À planifier",IF($M43&lt;TODAY(),"En retard",IF($M43&lt;=TODAY()+'Paramètres'!$B$4,"À relancer bientôt","Planifiée")))),"")</f>
        <v/>
      </c>
      <c r="U43" s="22" t="n"/>
    </row>
    <row r="44" ht="32" customHeight="1">
      <c r="A44" s="16" t="n"/>
      <c r="B44" s="16" t="n"/>
      <c r="C44" s="16" t="n"/>
      <c r="D44" s="16" t="n"/>
      <c r="E44" s="16" t="n"/>
      <c r="F44" s="16" t="n"/>
      <c r="G44" s="43" t="n"/>
      <c r="H44" s="16" t="n"/>
      <c r="I44" s="16" t="n"/>
      <c r="J44" s="16" t="n"/>
      <c r="K44" s="44" t="n"/>
      <c r="L44" s="44" t="n"/>
      <c r="M44" s="44" t="n"/>
      <c r="N44" s="45" t="n"/>
      <c r="O44" s="20" t="n"/>
      <c r="P44" s="46">
        <f>IFERROR(IF(AND($B44="Prospect actif",$N44&lt;&gt;"",$O44&lt;&gt;""),$N44*$O44,""),"")</f>
        <v/>
      </c>
      <c r="Q44" s="16" t="n"/>
      <c r="R44" s="22" t="n"/>
      <c r="S44" s="23">
        <f>IFERROR(IF($L44="","",MAX(0,TODAY()-$L44)),"")</f>
        <v/>
      </c>
      <c r="T44" s="24">
        <f>IFERROR(IF(OR($B44="Client actif",$B44="En pause",$B44="Perdu"),"Sans suivi",IF($M44="","À planifier",IF($M44&lt;TODAY(),"En retard",IF($M44&lt;=TODAY()+'Paramètres'!$B$4,"À relancer bientôt","Planifiée")))),"")</f>
        <v/>
      </c>
      <c r="U44" s="22" t="n"/>
    </row>
    <row r="45" ht="32" customHeight="1">
      <c r="A45" s="16" t="n"/>
      <c r="B45" s="16" t="n"/>
      <c r="C45" s="16" t="n"/>
      <c r="D45" s="16" t="n"/>
      <c r="E45" s="16" t="n"/>
      <c r="F45" s="16" t="n"/>
      <c r="G45" s="43" t="n"/>
      <c r="H45" s="16" t="n"/>
      <c r="I45" s="16" t="n"/>
      <c r="J45" s="16" t="n"/>
      <c r="K45" s="44" t="n"/>
      <c r="L45" s="44" t="n"/>
      <c r="M45" s="44" t="n"/>
      <c r="N45" s="45" t="n"/>
      <c r="O45" s="20" t="n"/>
      <c r="P45" s="46">
        <f>IFERROR(IF(AND($B45="Prospect actif",$N45&lt;&gt;"",$O45&lt;&gt;""),$N45*$O45,""),"")</f>
        <v/>
      </c>
      <c r="Q45" s="16" t="n"/>
      <c r="R45" s="22" t="n"/>
      <c r="S45" s="23">
        <f>IFERROR(IF($L45="","",MAX(0,TODAY()-$L45)),"")</f>
        <v/>
      </c>
      <c r="T45" s="24">
        <f>IFERROR(IF(OR($B45="Client actif",$B45="En pause",$B45="Perdu"),"Sans suivi",IF($M45="","À planifier",IF($M45&lt;TODAY(),"En retard",IF($M45&lt;=TODAY()+'Paramètres'!$B$4,"À relancer bientôt","Planifiée")))),"")</f>
        <v/>
      </c>
      <c r="U45" s="22" t="n"/>
    </row>
    <row r="46" ht="32" customHeight="1">
      <c r="A46" s="16" t="n"/>
      <c r="B46" s="16" t="n"/>
      <c r="C46" s="16" t="n"/>
      <c r="D46" s="16" t="n"/>
      <c r="E46" s="16" t="n"/>
      <c r="F46" s="16" t="n"/>
      <c r="G46" s="43" t="n"/>
      <c r="H46" s="16" t="n"/>
      <c r="I46" s="16" t="n"/>
      <c r="J46" s="16" t="n"/>
      <c r="K46" s="44" t="n"/>
      <c r="L46" s="44" t="n"/>
      <c r="M46" s="44" t="n"/>
      <c r="N46" s="45" t="n"/>
      <c r="O46" s="20" t="n"/>
      <c r="P46" s="46">
        <f>IFERROR(IF(AND($B46="Prospect actif",$N46&lt;&gt;"",$O46&lt;&gt;""),$N46*$O46,""),"")</f>
        <v/>
      </c>
      <c r="Q46" s="16" t="n"/>
      <c r="R46" s="22" t="n"/>
      <c r="S46" s="23">
        <f>IFERROR(IF($L46="","",MAX(0,TODAY()-$L46)),"")</f>
        <v/>
      </c>
      <c r="T46" s="24">
        <f>IFERROR(IF(OR($B46="Client actif",$B46="En pause",$B46="Perdu"),"Sans suivi",IF($M46="","À planifier",IF($M46&lt;TODAY(),"En retard",IF($M46&lt;=TODAY()+'Paramètres'!$B$4,"À relancer bientôt","Planifiée")))),"")</f>
        <v/>
      </c>
      <c r="U46" s="22" t="n"/>
    </row>
    <row r="47" ht="32" customHeight="1">
      <c r="A47" s="16" t="n"/>
      <c r="B47" s="16" t="n"/>
      <c r="C47" s="16" t="n"/>
      <c r="D47" s="16" t="n"/>
      <c r="E47" s="16" t="n"/>
      <c r="F47" s="16" t="n"/>
      <c r="G47" s="43" t="n"/>
      <c r="H47" s="16" t="n"/>
      <c r="I47" s="16" t="n"/>
      <c r="J47" s="16" t="n"/>
      <c r="K47" s="44" t="n"/>
      <c r="L47" s="44" t="n"/>
      <c r="M47" s="44" t="n"/>
      <c r="N47" s="45" t="n"/>
      <c r="O47" s="20" t="n"/>
      <c r="P47" s="46">
        <f>IFERROR(IF(AND($B47="Prospect actif",$N47&lt;&gt;"",$O47&lt;&gt;""),$N47*$O47,""),"")</f>
        <v/>
      </c>
      <c r="Q47" s="16" t="n"/>
      <c r="R47" s="22" t="n"/>
      <c r="S47" s="23">
        <f>IFERROR(IF($L47="","",MAX(0,TODAY()-$L47)),"")</f>
        <v/>
      </c>
      <c r="T47" s="24">
        <f>IFERROR(IF(OR($B47="Client actif",$B47="En pause",$B47="Perdu"),"Sans suivi",IF($M47="","À planifier",IF($M47&lt;TODAY(),"En retard",IF($M47&lt;=TODAY()+'Paramètres'!$B$4,"À relancer bientôt","Planifiée")))),"")</f>
        <v/>
      </c>
      <c r="U47" s="22" t="n"/>
    </row>
    <row r="48" ht="32" customHeight="1">
      <c r="A48" s="16" t="n"/>
      <c r="B48" s="16" t="n"/>
      <c r="C48" s="16" t="n"/>
      <c r="D48" s="16" t="n"/>
      <c r="E48" s="16" t="n"/>
      <c r="F48" s="16" t="n"/>
      <c r="G48" s="43" t="n"/>
      <c r="H48" s="16" t="n"/>
      <c r="I48" s="16" t="n"/>
      <c r="J48" s="16" t="n"/>
      <c r="K48" s="44" t="n"/>
      <c r="L48" s="44" t="n"/>
      <c r="M48" s="44" t="n"/>
      <c r="N48" s="45" t="n"/>
      <c r="O48" s="20" t="n"/>
      <c r="P48" s="46">
        <f>IFERROR(IF(AND($B48="Prospect actif",$N48&lt;&gt;"",$O48&lt;&gt;""),$N48*$O48,""),"")</f>
        <v/>
      </c>
      <c r="Q48" s="16" t="n"/>
      <c r="R48" s="22" t="n"/>
      <c r="S48" s="23">
        <f>IFERROR(IF($L48="","",MAX(0,TODAY()-$L48)),"")</f>
        <v/>
      </c>
      <c r="T48" s="24">
        <f>IFERROR(IF(OR($B48="Client actif",$B48="En pause",$B48="Perdu"),"Sans suivi",IF($M48="","À planifier",IF($M48&lt;TODAY(),"En retard",IF($M48&lt;=TODAY()+'Paramètres'!$B$4,"À relancer bientôt","Planifiée")))),"")</f>
        <v/>
      </c>
      <c r="U48" s="22" t="n"/>
    </row>
    <row r="49" ht="32" customHeight="1">
      <c r="A49" s="16" t="n"/>
      <c r="B49" s="16" t="n"/>
      <c r="C49" s="16" t="n"/>
      <c r="D49" s="16" t="n"/>
      <c r="E49" s="16" t="n"/>
      <c r="F49" s="16" t="n"/>
      <c r="G49" s="43" t="n"/>
      <c r="H49" s="16" t="n"/>
      <c r="I49" s="16" t="n"/>
      <c r="J49" s="16" t="n"/>
      <c r="K49" s="44" t="n"/>
      <c r="L49" s="44" t="n"/>
      <c r="M49" s="44" t="n"/>
      <c r="N49" s="45" t="n"/>
      <c r="O49" s="20" t="n"/>
      <c r="P49" s="46">
        <f>IFERROR(IF(AND($B49="Prospect actif",$N49&lt;&gt;"",$O49&lt;&gt;""),$N49*$O49,""),"")</f>
        <v/>
      </c>
      <c r="Q49" s="16" t="n"/>
      <c r="R49" s="22" t="n"/>
      <c r="S49" s="23">
        <f>IFERROR(IF($L49="","",MAX(0,TODAY()-$L49)),"")</f>
        <v/>
      </c>
      <c r="T49" s="24">
        <f>IFERROR(IF(OR($B49="Client actif",$B49="En pause",$B49="Perdu"),"Sans suivi",IF($M49="","À planifier",IF($M49&lt;TODAY(),"En retard",IF($M49&lt;=TODAY()+'Paramètres'!$B$4,"À relancer bientôt","Planifiée")))),"")</f>
        <v/>
      </c>
      <c r="U49" s="22" t="n"/>
    </row>
    <row r="50" ht="32" customHeight="1">
      <c r="A50" s="16" t="n"/>
      <c r="B50" s="16" t="n"/>
      <c r="C50" s="16" t="n"/>
      <c r="D50" s="16" t="n"/>
      <c r="E50" s="16" t="n"/>
      <c r="F50" s="16" t="n"/>
      <c r="G50" s="43" t="n"/>
      <c r="H50" s="16" t="n"/>
      <c r="I50" s="16" t="n"/>
      <c r="J50" s="16" t="n"/>
      <c r="K50" s="44" t="n"/>
      <c r="L50" s="44" t="n"/>
      <c r="M50" s="44" t="n"/>
      <c r="N50" s="45" t="n"/>
      <c r="O50" s="20" t="n"/>
      <c r="P50" s="46">
        <f>IFERROR(IF(AND($B50="Prospect actif",$N50&lt;&gt;"",$O50&lt;&gt;""),$N50*$O50,""),"")</f>
        <v/>
      </c>
      <c r="Q50" s="16" t="n"/>
      <c r="R50" s="22" t="n"/>
      <c r="S50" s="23">
        <f>IFERROR(IF($L50="","",MAX(0,TODAY()-$L50)),"")</f>
        <v/>
      </c>
      <c r="T50" s="24">
        <f>IFERROR(IF(OR($B50="Client actif",$B50="En pause",$B50="Perdu"),"Sans suivi",IF($M50="","À planifier",IF($M50&lt;TODAY(),"En retard",IF($M50&lt;=TODAY()+'Paramètres'!$B$4,"À relancer bientôt","Planifiée")))),"")</f>
        <v/>
      </c>
      <c r="U50" s="22" t="n"/>
    </row>
    <row r="51" ht="32" customHeight="1">
      <c r="A51" s="16" t="n"/>
      <c r="B51" s="16" t="n"/>
      <c r="C51" s="16" t="n"/>
      <c r="D51" s="16" t="n"/>
      <c r="E51" s="16" t="n"/>
      <c r="F51" s="16" t="n"/>
      <c r="G51" s="43" t="n"/>
      <c r="H51" s="16" t="n"/>
      <c r="I51" s="16" t="n"/>
      <c r="J51" s="16" t="n"/>
      <c r="K51" s="44" t="n"/>
      <c r="L51" s="44" t="n"/>
      <c r="M51" s="44" t="n"/>
      <c r="N51" s="45" t="n"/>
      <c r="O51" s="20" t="n"/>
      <c r="P51" s="46">
        <f>IFERROR(IF(AND($B51="Prospect actif",$N51&lt;&gt;"",$O51&lt;&gt;""),$N51*$O51,""),"")</f>
        <v/>
      </c>
      <c r="Q51" s="16" t="n"/>
      <c r="R51" s="22" t="n"/>
      <c r="S51" s="23">
        <f>IFERROR(IF($L51="","",MAX(0,TODAY()-$L51)),"")</f>
        <v/>
      </c>
      <c r="T51" s="24">
        <f>IFERROR(IF(OR($B51="Client actif",$B51="En pause",$B51="Perdu"),"Sans suivi",IF($M51="","À planifier",IF($M51&lt;TODAY(),"En retard",IF($M51&lt;=TODAY()+'Paramètres'!$B$4,"À relancer bientôt","Planifiée")))),"")</f>
        <v/>
      </c>
      <c r="U51" s="22" t="n"/>
    </row>
    <row r="52" ht="32" customHeight="1">
      <c r="A52" s="16" t="n"/>
      <c r="B52" s="16" t="n"/>
      <c r="C52" s="16" t="n"/>
      <c r="D52" s="16" t="n"/>
      <c r="E52" s="16" t="n"/>
      <c r="F52" s="16" t="n"/>
      <c r="G52" s="43" t="n"/>
      <c r="H52" s="16" t="n"/>
      <c r="I52" s="16" t="n"/>
      <c r="J52" s="16" t="n"/>
      <c r="K52" s="44" t="n"/>
      <c r="L52" s="44" t="n"/>
      <c r="M52" s="44" t="n"/>
      <c r="N52" s="45" t="n"/>
      <c r="O52" s="20" t="n"/>
      <c r="P52" s="46">
        <f>IFERROR(IF(AND($B52="Prospect actif",$N52&lt;&gt;"",$O52&lt;&gt;""),$N52*$O52,""),"")</f>
        <v/>
      </c>
      <c r="Q52" s="16" t="n"/>
      <c r="R52" s="22" t="n"/>
      <c r="S52" s="23">
        <f>IFERROR(IF($L52="","",MAX(0,TODAY()-$L52)),"")</f>
        <v/>
      </c>
      <c r="T52" s="24">
        <f>IFERROR(IF(OR($B52="Client actif",$B52="En pause",$B52="Perdu"),"Sans suivi",IF($M52="","À planifier",IF($M52&lt;TODAY(),"En retard",IF($M52&lt;=TODAY()+'Paramètres'!$B$4,"À relancer bientôt","Planifiée")))),"")</f>
        <v/>
      </c>
      <c r="U52" s="22" t="n"/>
    </row>
    <row r="53" ht="32" customHeight="1">
      <c r="A53" s="16" t="n"/>
      <c r="B53" s="16" t="n"/>
      <c r="C53" s="16" t="n"/>
      <c r="D53" s="16" t="n"/>
      <c r="E53" s="16" t="n"/>
      <c r="F53" s="16" t="n"/>
      <c r="G53" s="43" t="n"/>
      <c r="H53" s="16" t="n"/>
      <c r="I53" s="16" t="n"/>
      <c r="J53" s="16" t="n"/>
      <c r="K53" s="44" t="n"/>
      <c r="L53" s="44" t="n"/>
      <c r="M53" s="44" t="n"/>
      <c r="N53" s="45" t="n"/>
      <c r="O53" s="20" t="n"/>
      <c r="P53" s="46">
        <f>IFERROR(IF(AND($B53="Prospect actif",$N53&lt;&gt;"",$O53&lt;&gt;""),$N53*$O53,""),"")</f>
        <v/>
      </c>
      <c r="Q53" s="16" t="n"/>
      <c r="R53" s="22" t="n"/>
      <c r="S53" s="23">
        <f>IFERROR(IF($L53="","",MAX(0,TODAY()-$L53)),"")</f>
        <v/>
      </c>
      <c r="T53" s="24">
        <f>IFERROR(IF(OR($B53="Client actif",$B53="En pause",$B53="Perdu"),"Sans suivi",IF($M53="","À planifier",IF($M53&lt;TODAY(),"En retard",IF($M53&lt;=TODAY()+'Paramètres'!$B$4,"À relancer bientôt","Planifiée")))),"")</f>
        <v/>
      </c>
      <c r="U53" s="22" t="n"/>
    </row>
    <row r="54" ht="32" customHeight="1">
      <c r="A54" s="16" t="n"/>
      <c r="B54" s="16" t="n"/>
      <c r="C54" s="16" t="n"/>
      <c r="D54" s="16" t="n"/>
      <c r="E54" s="16" t="n"/>
      <c r="F54" s="16" t="n"/>
      <c r="G54" s="43" t="n"/>
      <c r="H54" s="16" t="n"/>
      <c r="I54" s="16" t="n"/>
      <c r="J54" s="16" t="n"/>
      <c r="K54" s="44" t="n"/>
      <c r="L54" s="44" t="n"/>
      <c r="M54" s="44" t="n"/>
      <c r="N54" s="45" t="n"/>
      <c r="O54" s="20" t="n"/>
      <c r="P54" s="46">
        <f>IFERROR(IF(AND($B54="Prospect actif",$N54&lt;&gt;"",$O54&lt;&gt;""),$N54*$O54,""),"")</f>
        <v/>
      </c>
      <c r="Q54" s="16" t="n"/>
      <c r="R54" s="22" t="n"/>
      <c r="S54" s="23">
        <f>IFERROR(IF($L54="","",MAX(0,TODAY()-$L54)),"")</f>
        <v/>
      </c>
      <c r="T54" s="24">
        <f>IFERROR(IF(OR($B54="Client actif",$B54="En pause",$B54="Perdu"),"Sans suivi",IF($M54="","À planifier",IF($M54&lt;TODAY(),"En retard",IF($M54&lt;=TODAY()+'Paramètres'!$B$4,"À relancer bientôt","Planifiée")))),"")</f>
        <v/>
      </c>
      <c r="U54" s="22" t="n"/>
    </row>
    <row r="55" ht="32" customHeight="1">
      <c r="A55" s="16" t="n"/>
      <c r="B55" s="16" t="n"/>
      <c r="C55" s="16" t="n"/>
      <c r="D55" s="16" t="n"/>
      <c r="E55" s="16" t="n"/>
      <c r="F55" s="16" t="n"/>
      <c r="G55" s="43" t="n"/>
      <c r="H55" s="16" t="n"/>
      <c r="I55" s="16" t="n"/>
      <c r="J55" s="16" t="n"/>
      <c r="K55" s="44" t="n"/>
      <c r="L55" s="44" t="n"/>
      <c r="M55" s="44" t="n"/>
      <c r="N55" s="45" t="n"/>
      <c r="O55" s="20" t="n"/>
      <c r="P55" s="46">
        <f>IFERROR(IF(AND($B55="Prospect actif",$N55&lt;&gt;"",$O55&lt;&gt;""),$N55*$O55,""),"")</f>
        <v/>
      </c>
      <c r="Q55" s="16" t="n"/>
      <c r="R55" s="22" t="n"/>
      <c r="S55" s="23">
        <f>IFERROR(IF($L55="","",MAX(0,TODAY()-$L55)),"")</f>
        <v/>
      </c>
      <c r="T55" s="24">
        <f>IFERROR(IF(OR($B55="Client actif",$B55="En pause",$B55="Perdu"),"Sans suivi",IF($M55="","À planifier",IF($M55&lt;TODAY(),"En retard",IF($M55&lt;=TODAY()+'Paramètres'!$B$4,"À relancer bientôt","Planifiée")))),"")</f>
        <v/>
      </c>
      <c r="U55" s="22" t="n"/>
    </row>
    <row r="56" ht="32" customHeight="1">
      <c r="A56" s="16" t="n"/>
      <c r="B56" s="16" t="n"/>
      <c r="C56" s="16" t="n"/>
      <c r="D56" s="16" t="n"/>
      <c r="E56" s="16" t="n"/>
      <c r="F56" s="16" t="n"/>
      <c r="G56" s="43" t="n"/>
      <c r="H56" s="16" t="n"/>
      <c r="I56" s="16" t="n"/>
      <c r="J56" s="16" t="n"/>
      <c r="K56" s="44" t="n"/>
      <c r="L56" s="44" t="n"/>
      <c r="M56" s="44" t="n"/>
      <c r="N56" s="45" t="n"/>
      <c r="O56" s="20" t="n"/>
      <c r="P56" s="46">
        <f>IFERROR(IF(AND($B56="Prospect actif",$N56&lt;&gt;"",$O56&lt;&gt;""),$N56*$O56,""),"")</f>
        <v/>
      </c>
      <c r="Q56" s="16" t="n"/>
      <c r="R56" s="22" t="n"/>
      <c r="S56" s="23">
        <f>IFERROR(IF($L56="","",MAX(0,TODAY()-$L56)),"")</f>
        <v/>
      </c>
      <c r="T56" s="24">
        <f>IFERROR(IF(OR($B56="Client actif",$B56="En pause",$B56="Perdu"),"Sans suivi",IF($M56="","À planifier",IF($M56&lt;TODAY(),"En retard",IF($M56&lt;=TODAY()+'Paramètres'!$B$4,"À relancer bientôt","Planifiée")))),"")</f>
        <v/>
      </c>
      <c r="U56" s="22" t="n"/>
    </row>
    <row r="57" ht="32" customHeight="1">
      <c r="A57" s="16" t="n"/>
      <c r="B57" s="16" t="n"/>
      <c r="C57" s="16" t="n"/>
      <c r="D57" s="16" t="n"/>
      <c r="E57" s="16" t="n"/>
      <c r="F57" s="16" t="n"/>
      <c r="G57" s="43" t="n"/>
      <c r="H57" s="16" t="n"/>
      <c r="I57" s="16" t="n"/>
      <c r="J57" s="16" t="n"/>
      <c r="K57" s="44" t="n"/>
      <c r="L57" s="44" t="n"/>
      <c r="M57" s="44" t="n"/>
      <c r="N57" s="45" t="n"/>
      <c r="O57" s="20" t="n"/>
      <c r="P57" s="46">
        <f>IFERROR(IF(AND($B57="Prospect actif",$N57&lt;&gt;"",$O57&lt;&gt;""),$N57*$O57,""),"")</f>
        <v/>
      </c>
      <c r="Q57" s="16" t="n"/>
      <c r="R57" s="22" t="n"/>
      <c r="S57" s="23">
        <f>IFERROR(IF($L57="","",MAX(0,TODAY()-$L57)),"")</f>
        <v/>
      </c>
      <c r="T57" s="24">
        <f>IFERROR(IF(OR($B57="Client actif",$B57="En pause",$B57="Perdu"),"Sans suivi",IF($M57="","À planifier",IF($M57&lt;TODAY(),"En retard",IF($M57&lt;=TODAY()+'Paramètres'!$B$4,"À relancer bientôt","Planifiée")))),"")</f>
        <v/>
      </c>
      <c r="U57" s="22" t="n"/>
    </row>
    <row r="58" ht="32" customHeight="1">
      <c r="A58" s="16" t="n"/>
      <c r="B58" s="16" t="n"/>
      <c r="C58" s="16" t="n"/>
      <c r="D58" s="16" t="n"/>
      <c r="E58" s="16" t="n"/>
      <c r="F58" s="16" t="n"/>
      <c r="G58" s="43" t="n"/>
      <c r="H58" s="16" t="n"/>
      <c r="I58" s="16" t="n"/>
      <c r="J58" s="16" t="n"/>
      <c r="K58" s="44" t="n"/>
      <c r="L58" s="44" t="n"/>
      <c r="M58" s="44" t="n"/>
      <c r="N58" s="45" t="n"/>
      <c r="O58" s="20" t="n"/>
      <c r="P58" s="46">
        <f>IFERROR(IF(AND($B58="Prospect actif",$N58&lt;&gt;"",$O58&lt;&gt;""),$N58*$O58,""),"")</f>
        <v/>
      </c>
      <c r="Q58" s="16" t="n"/>
      <c r="R58" s="22" t="n"/>
      <c r="S58" s="23">
        <f>IFERROR(IF($L58="","",MAX(0,TODAY()-$L58)),"")</f>
        <v/>
      </c>
      <c r="T58" s="24">
        <f>IFERROR(IF(OR($B58="Client actif",$B58="En pause",$B58="Perdu"),"Sans suivi",IF($M58="","À planifier",IF($M58&lt;TODAY(),"En retard",IF($M58&lt;=TODAY()+'Paramètres'!$B$4,"À relancer bientôt","Planifiée")))),"")</f>
        <v/>
      </c>
      <c r="U58" s="22" t="n"/>
    </row>
    <row r="59" ht="32" customHeight="1">
      <c r="A59" s="16" t="n"/>
      <c r="B59" s="16" t="n"/>
      <c r="C59" s="16" t="n"/>
      <c r="D59" s="16" t="n"/>
      <c r="E59" s="16" t="n"/>
      <c r="F59" s="16" t="n"/>
      <c r="G59" s="43" t="n"/>
      <c r="H59" s="16" t="n"/>
      <c r="I59" s="16" t="n"/>
      <c r="J59" s="16" t="n"/>
      <c r="K59" s="44" t="n"/>
      <c r="L59" s="44" t="n"/>
      <c r="M59" s="44" t="n"/>
      <c r="N59" s="45" t="n"/>
      <c r="O59" s="20" t="n"/>
      <c r="P59" s="46">
        <f>IFERROR(IF(AND($B59="Prospect actif",$N59&lt;&gt;"",$O59&lt;&gt;""),$N59*$O59,""),"")</f>
        <v/>
      </c>
      <c r="Q59" s="16" t="n"/>
      <c r="R59" s="22" t="n"/>
      <c r="S59" s="23">
        <f>IFERROR(IF($L59="","",MAX(0,TODAY()-$L59)),"")</f>
        <v/>
      </c>
      <c r="T59" s="24">
        <f>IFERROR(IF(OR($B59="Client actif",$B59="En pause",$B59="Perdu"),"Sans suivi",IF($M59="","À planifier",IF($M59&lt;TODAY(),"En retard",IF($M59&lt;=TODAY()+'Paramètres'!$B$4,"À relancer bientôt","Planifiée")))),"")</f>
        <v/>
      </c>
      <c r="U59" s="22" t="n"/>
    </row>
    <row r="60" ht="32" customHeight="1">
      <c r="A60" s="16" t="n"/>
      <c r="B60" s="16" t="n"/>
      <c r="C60" s="16" t="n"/>
      <c r="D60" s="16" t="n"/>
      <c r="E60" s="16" t="n"/>
      <c r="F60" s="16" t="n"/>
      <c r="G60" s="43" t="n"/>
      <c r="H60" s="16" t="n"/>
      <c r="I60" s="16" t="n"/>
      <c r="J60" s="16" t="n"/>
      <c r="K60" s="44" t="n"/>
      <c r="L60" s="44" t="n"/>
      <c r="M60" s="44" t="n"/>
      <c r="N60" s="45" t="n"/>
      <c r="O60" s="20" t="n"/>
      <c r="P60" s="46">
        <f>IFERROR(IF(AND($B60="Prospect actif",$N60&lt;&gt;"",$O60&lt;&gt;""),$N60*$O60,""),"")</f>
        <v/>
      </c>
      <c r="Q60" s="16" t="n"/>
      <c r="R60" s="22" t="n"/>
      <c r="S60" s="23">
        <f>IFERROR(IF($L60="","",MAX(0,TODAY()-$L60)),"")</f>
        <v/>
      </c>
      <c r="T60" s="24">
        <f>IFERROR(IF(OR($B60="Client actif",$B60="En pause",$B60="Perdu"),"Sans suivi",IF($M60="","À planifier",IF($M60&lt;TODAY(),"En retard",IF($M60&lt;=TODAY()+'Paramètres'!$B$4,"À relancer bientôt","Planifiée")))),"")</f>
        <v/>
      </c>
      <c r="U60" s="22" t="n"/>
    </row>
    <row r="61" ht="32" customHeight="1">
      <c r="A61" s="16" t="n"/>
      <c r="B61" s="16" t="n"/>
      <c r="C61" s="16" t="n"/>
      <c r="D61" s="16" t="n"/>
      <c r="E61" s="16" t="n"/>
      <c r="F61" s="16" t="n"/>
      <c r="G61" s="43" t="n"/>
      <c r="H61" s="16" t="n"/>
      <c r="I61" s="16" t="n"/>
      <c r="J61" s="16" t="n"/>
      <c r="K61" s="44" t="n"/>
      <c r="L61" s="44" t="n"/>
      <c r="M61" s="44" t="n"/>
      <c r="N61" s="45" t="n"/>
      <c r="O61" s="20" t="n"/>
      <c r="P61" s="46">
        <f>IFERROR(IF(AND($B61="Prospect actif",$N61&lt;&gt;"",$O61&lt;&gt;""),$N61*$O61,""),"")</f>
        <v/>
      </c>
      <c r="Q61" s="16" t="n"/>
      <c r="R61" s="22" t="n"/>
      <c r="S61" s="23">
        <f>IFERROR(IF($L61="","",MAX(0,TODAY()-$L61)),"")</f>
        <v/>
      </c>
      <c r="T61" s="24">
        <f>IFERROR(IF(OR($B61="Client actif",$B61="En pause",$B61="Perdu"),"Sans suivi",IF($M61="","À planifier",IF($M61&lt;TODAY(),"En retard",IF($M61&lt;=TODAY()+'Paramètres'!$B$4,"À relancer bientôt","Planifiée")))),"")</f>
        <v/>
      </c>
      <c r="U61" s="22" t="n"/>
    </row>
    <row r="62" ht="32" customHeight="1">
      <c r="A62" s="16" t="n"/>
      <c r="B62" s="16" t="n"/>
      <c r="C62" s="16" t="n"/>
      <c r="D62" s="16" t="n"/>
      <c r="E62" s="16" t="n"/>
      <c r="F62" s="16" t="n"/>
      <c r="G62" s="43" t="n"/>
      <c r="H62" s="16" t="n"/>
      <c r="I62" s="16" t="n"/>
      <c r="J62" s="16" t="n"/>
      <c r="K62" s="44" t="n"/>
      <c r="L62" s="44" t="n"/>
      <c r="M62" s="44" t="n"/>
      <c r="N62" s="45" t="n"/>
      <c r="O62" s="20" t="n"/>
      <c r="P62" s="46">
        <f>IFERROR(IF(AND($B62="Prospect actif",$N62&lt;&gt;"",$O62&lt;&gt;""),$N62*$O62,""),"")</f>
        <v/>
      </c>
      <c r="Q62" s="16" t="n"/>
      <c r="R62" s="22" t="n"/>
      <c r="S62" s="23">
        <f>IFERROR(IF($L62="","",MAX(0,TODAY()-$L62)),"")</f>
        <v/>
      </c>
      <c r="T62" s="24">
        <f>IFERROR(IF(OR($B62="Client actif",$B62="En pause",$B62="Perdu"),"Sans suivi",IF($M62="","À planifier",IF($M62&lt;TODAY(),"En retard",IF($M62&lt;=TODAY()+'Paramètres'!$B$4,"À relancer bientôt","Planifiée")))),"")</f>
        <v/>
      </c>
      <c r="U62" s="22" t="n"/>
    </row>
    <row r="63" ht="32" customHeight="1">
      <c r="A63" s="16" t="n"/>
      <c r="B63" s="16" t="n"/>
      <c r="C63" s="16" t="n"/>
      <c r="D63" s="16" t="n"/>
      <c r="E63" s="16" t="n"/>
      <c r="F63" s="16" t="n"/>
      <c r="G63" s="43" t="n"/>
      <c r="H63" s="16" t="n"/>
      <c r="I63" s="16" t="n"/>
      <c r="J63" s="16" t="n"/>
      <c r="K63" s="44" t="n"/>
      <c r="L63" s="44" t="n"/>
      <c r="M63" s="44" t="n"/>
      <c r="N63" s="45" t="n"/>
      <c r="O63" s="20" t="n"/>
      <c r="P63" s="46">
        <f>IFERROR(IF(AND($B63="Prospect actif",$N63&lt;&gt;"",$O63&lt;&gt;""),$N63*$O63,""),"")</f>
        <v/>
      </c>
      <c r="Q63" s="16" t="n"/>
      <c r="R63" s="22" t="n"/>
      <c r="S63" s="23">
        <f>IFERROR(IF($L63="","",MAX(0,TODAY()-$L63)),"")</f>
        <v/>
      </c>
      <c r="T63" s="24">
        <f>IFERROR(IF(OR($B63="Client actif",$B63="En pause",$B63="Perdu"),"Sans suivi",IF($M63="","À planifier",IF($M63&lt;TODAY(),"En retard",IF($M63&lt;=TODAY()+'Paramètres'!$B$4,"À relancer bientôt","Planifiée")))),"")</f>
        <v/>
      </c>
      <c r="U63" s="22" t="n"/>
    </row>
    <row r="64" ht="32" customHeight="1">
      <c r="A64" s="16" t="n"/>
      <c r="B64" s="16" t="n"/>
      <c r="C64" s="16" t="n"/>
      <c r="D64" s="16" t="n"/>
      <c r="E64" s="16" t="n"/>
      <c r="F64" s="16" t="n"/>
      <c r="G64" s="43" t="n"/>
      <c r="H64" s="16" t="n"/>
      <c r="I64" s="16" t="n"/>
      <c r="J64" s="16" t="n"/>
      <c r="K64" s="44" t="n"/>
      <c r="L64" s="44" t="n"/>
      <c r="M64" s="44" t="n"/>
      <c r="N64" s="45" t="n"/>
      <c r="O64" s="20" t="n"/>
      <c r="P64" s="46">
        <f>IFERROR(IF(AND($B64="Prospect actif",$N64&lt;&gt;"",$O64&lt;&gt;""),$N64*$O64,""),"")</f>
        <v/>
      </c>
      <c r="Q64" s="16" t="n"/>
      <c r="R64" s="22" t="n"/>
      <c r="S64" s="23">
        <f>IFERROR(IF($L64="","",MAX(0,TODAY()-$L64)),"")</f>
        <v/>
      </c>
      <c r="T64" s="24">
        <f>IFERROR(IF(OR($B64="Client actif",$B64="En pause",$B64="Perdu"),"Sans suivi",IF($M64="","À planifier",IF($M64&lt;TODAY(),"En retard",IF($M64&lt;=TODAY()+'Paramètres'!$B$4,"À relancer bientôt","Planifiée")))),"")</f>
        <v/>
      </c>
      <c r="U64" s="22" t="n"/>
    </row>
    <row r="65" ht="32" customHeight="1">
      <c r="A65" s="16" t="n"/>
      <c r="B65" s="16" t="n"/>
      <c r="C65" s="16" t="n"/>
      <c r="D65" s="16" t="n"/>
      <c r="E65" s="16" t="n"/>
      <c r="F65" s="16" t="n"/>
      <c r="G65" s="43" t="n"/>
      <c r="H65" s="16" t="n"/>
      <c r="I65" s="16" t="n"/>
      <c r="J65" s="16" t="n"/>
      <c r="K65" s="44" t="n"/>
      <c r="L65" s="44" t="n"/>
      <c r="M65" s="44" t="n"/>
      <c r="N65" s="45" t="n"/>
      <c r="O65" s="20" t="n"/>
      <c r="P65" s="46">
        <f>IFERROR(IF(AND($B65="Prospect actif",$N65&lt;&gt;"",$O65&lt;&gt;""),$N65*$O65,""),"")</f>
        <v/>
      </c>
      <c r="Q65" s="16" t="n"/>
      <c r="R65" s="22" t="n"/>
      <c r="S65" s="23">
        <f>IFERROR(IF($L65="","",MAX(0,TODAY()-$L65)),"")</f>
        <v/>
      </c>
      <c r="T65" s="24">
        <f>IFERROR(IF(OR($B65="Client actif",$B65="En pause",$B65="Perdu"),"Sans suivi",IF($M65="","À planifier",IF($M65&lt;TODAY(),"En retard",IF($M65&lt;=TODAY()+'Paramètres'!$B$4,"À relancer bientôt","Planifiée")))),"")</f>
        <v/>
      </c>
      <c r="U65" s="22" t="n"/>
    </row>
    <row r="66" ht="32" customHeight="1">
      <c r="A66" s="16" t="n"/>
      <c r="B66" s="16" t="n"/>
      <c r="C66" s="16" t="n"/>
      <c r="D66" s="16" t="n"/>
      <c r="E66" s="16" t="n"/>
      <c r="F66" s="16" t="n"/>
      <c r="G66" s="43" t="n"/>
      <c r="H66" s="16" t="n"/>
      <c r="I66" s="16" t="n"/>
      <c r="J66" s="16" t="n"/>
      <c r="K66" s="44" t="n"/>
      <c r="L66" s="44" t="n"/>
      <c r="M66" s="44" t="n"/>
      <c r="N66" s="45" t="n"/>
      <c r="O66" s="20" t="n"/>
      <c r="P66" s="46">
        <f>IFERROR(IF(AND($B66="Prospect actif",$N66&lt;&gt;"",$O66&lt;&gt;""),$N66*$O66,""),"")</f>
        <v/>
      </c>
      <c r="Q66" s="16" t="n"/>
      <c r="R66" s="22" t="n"/>
      <c r="S66" s="23">
        <f>IFERROR(IF($L66="","",MAX(0,TODAY()-$L66)),"")</f>
        <v/>
      </c>
      <c r="T66" s="24">
        <f>IFERROR(IF(OR($B66="Client actif",$B66="En pause",$B66="Perdu"),"Sans suivi",IF($M66="","À planifier",IF($M66&lt;TODAY(),"En retard",IF($M66&lt;=TODAY()+'Paramètres'!$B$4,"À relancer bientôt","Planifiée")))),"")</f>
        <v/>
      </c>
      <c r="U66" s="22" t="n"/>
    </row>
    <row r="67" ht="32" customHeight="1">
      <c r="A67" s="16" t="n"/>
      <c r="B67" s="16" t="n"/>
      <c r="C67" s="16" t="n"/>
      <c r="D67" s="16" t="n"/>
      <c r="E67" s="16" t="n"/>
      <c r="F67" s="16" t="n"/>
      <c r="G67" s="43" t="n"/>
      <c r="H67" s="16" t="n"/>
      <c r="I67" s="16" t="n"/>
      <c r="J67" s="16" t="n"/>
      <c r="K67" s="44" t="n"/>
      <c r="L67" s="44" t="n"/>
      <c r="M67" s="44" t="n"/>
      <c r="N67" s="45" t="n"/>
      <c r="O67" s="20" t="n"/>
      <c r="P67" s="46">
        <f>IFERROR(IF(AND($B67="Prospect actif",$N67&lt;&gt;"",$O67&lt;&gt;""),$N67*$O67,""),"")</f>
        <v/>
      </c>
      <c r="Q67" s="16" t="n"/>
      <c r="R67" s="22" t="n"/>
      <c r="S67" s="23">
        <f>IFERROR(IF($L67="","",MAX(0,TODAY()-$L67)),"")</f>
        <v/>
      </c>
      <c r="T67" s="24">
        <f>IFERROR(IF(OR($B67="Client actif",$B67="En pause",$B67="Perdu"),"Sans suivi",IF($M67="","À planifier",IF($M67&lt;TODAY(),"En retard",IF($M67&lt;=TODAY()+'Paramètres'!$B$4,"À relancer bientôt","Planifiée")))),"")</f>
        <v/>
      </c>
      <c r="U67" s="22" t="n"/>
    </row>
    <row r="68" ht="32" customHeight="1">
      <c r="A68" s="16" t="n"/>
      <c r="B68" s="16" t="n"/>
      <c r="C68" s="16" t="n"/>
      <c r="D68" s="16" t="n"/>
      <c r="E68" s="16" t="n"/>
      <c r="F68" s="16" t="n"/>
      <c r="G68" s="43" t="n"/>
      <c r="H68" s="16" t="n"/>
      <c r="I68" s="16" t="n"/>
      <c r="J68" s="16" t="n"/>
      <c r="K68" s="44" t="n"/>
      <c r="L68" s="44" t="n"/>
      <c r="M68" s="44" t="n"/>
      <c r="N68" s="45" t="n"/>
      <c r="O68" s="20" t="n"/>
      <c r="P68" s="46">
        <f>IFERROR(IF(AND($B68="Prospect actif",$N68&lt;&gt;"",$O68&lt;&gt;""),$N68*$O68,""),"")</f>
        <v/>
      </c>
      <c r="Q68" s="16" t="n"/>
      <c r="R68" s="22" t="n"/>
      <c r="S68" s="23">
        <f>IFERROR(IF($L68="","",MAX(0,TODAY()-$L68)),"")</f>
        <v/>
      </c>
      <c r="T68" s="24">
        <f>IFERROR(IF(OR($B68="Client actif",$B68="En pause",$B68="Perdu"),"Sans suivi",IF($M68="","À planifier",IF($M68&lt;TODAY(),"En retard",IF($M68&lt;=TODAY()+'Paramètres'!$B$4,"À relancer bientôt","Planifiée")))),"")</f>
        <v/>
      </c>
      <c r="U68" s="22" t="n"/>
    </row>
    <row r="69" ht="32" customHeight="1">
      <c r="A69" s="16" t="n"/>
      <c r="B69" s="16" t="n"/>
      <c r="C69" s="16" t="n"/>
      <c r="D69" s="16" t="n"/>
      <c r="E69" s="16" t="n"/>
      <c r="F69" s="16" t="n"/>
      <c r="G69" s="43" t="n"/>
      <c r="H69" s="16" t="n"/>
      <c r="I69" s="16" t="n"/>
      <c r="J69" s="16" t="n"/>
      <c r="K69" s="44" t="n"/>
      <c r="L69" s="44" t="n"/>
      <c r="M69" s="44" t="n"/>
      <c r="N69" s="45" t="n"/>
      <c r="O69" s="20" t="n"/>
      <c r="P69" s="46">
        <f>IFERROR(IF(AND($B69="Prospect actif",$N69&lt;&gt;"",$O69&lt;&gt;""),$N69*$O69,""),"")</f>
        <v/>
      </c>
      <c r="Q69" s="16" t="n"/>
      <c r="R69" s="22" t="n"/>
      <c r="S69" s="23">
        <f>IFERROR(IF($L69="","",MAX(0,TODAY()-$L69)),"")</f>
        <v/>
      </c>
      <c r="T69" s="24">
        <f>IFERROR(IF(OR($B69="Client actif",$B69="En pause",$B69="Perdu"),"Sans suivi",IF($M69="","À planifier",IF($M69&lt;TODAY(),"En retard",IF($M69&lt;=TODAY()+'Paramètres'!$B$4,"À relancer bientôt","Planifiée")))),"")</f>
        <v/>
      </c>
      <c r="U69" s="22" t="n"/>
    </row>
    <row r="70" ht="32" customHeight="1">
      <c r="A70" s="16" t="n"/>
      <c r="B70" s="16" t="n"/>
      <c r="C70" s="16" t="n"/>
      <c r="D70" s="16" t="n"/>
      <c r="E70" s="16" t="n"/>
      <c r="F70" s="16" t="n"/>
      <c r="G70" s="43" t="n"/>
      <c r="H70" s="16" t="n"/>
      <c r="I70" s="16" t="n"/>
      <c r="J70" s="16" t="n"/>
      <c r="K70" s="44" t="n"/>
      <c r="L70" s="44" t="n"/>
      <c r="M70" s="44" t="n"/>
      <c r="N70" s="45" t="n"/>
      <c r="O70" s="20" t="n"/>
      <c r="P70" s="46">
        <f>IFERROR(IF(AND($B70="Prospect actif",$N70&lt;&gt;"",$O70&lt;&gt;""),$N70*$O70,""),"")</f>
        <v/>
      </c>
      <c r="Q70" s="16" t="n"/>
      <c r="R70" s="22" t="n"/>
      <c r="S70" s="23">
        <f>IFERROR(IF($L70="","",MAX(0,TODAY()-$L70)),"")</f>
        <v/>
      </c>
      <c r="T70" s="24">
        <f>IFERROR(IF(OR($B70="Client actif",$B70="En pause",$B70="Perdu"),"Sans suivi",IF($M70="","À planifier",IF($M70&lt;TODAY(),"En retard",IF($M70&lt;=TODAY()+'Paramètres'!$B$4,"À relancer bientôt","Planifiée")))),"")</f>
        <v/>
      </c>
      <c r="U70" s="22" t="n"/>
    </row>
    <row r="71" ht="32" customHeight="1">
      <c r="A71" s="16" t="n"/>
      <c r="B71" s="16" t="n"/>
      <c r="C71" s="16" t="n"/>
      <c r="D71" s="16" t="n"/>
      <c r="E71" s="16" t="n"/>
      <c r="F71" s="16" t="n"/>
      <c r="G71" s="43" t="n"/>
      <c r="H71" s="16" t="n"/>
      <c r="I71" s="16" t="n"/>
      <c r="J71" s="16" t="n"/>
      <c r="K71" s="44" t="n"/>
      <c r="L71" s="44" t="n"/>
      <c r="M71" s="44" t="n"/>
      <c r="N71" s="45" t="n"/>
      <c r="O71" s="20" t="n"/>
      <c r="P71" s="46">
        <f>IFERROR(IF(AND($B71="Prospect actif",$N71&lt;&gt;"",$O71&lt;&gt;""),$N71*$O71,""),"")</f>
        <v/>
      </c>
      <c r="Q71" s="16" t="n"/>
      <c r="R71" s="22" t="n"/>
      <c r="S71" s="23">
        <f>IFERROR(IF($L71="","",MAX(0,TODAY()-$L71)),"")</f>
        <v/>
      </c>
      <c r="T71" s="24">
        <f>IFERROR(IF(OR($B71="Client actif",$B71="En pause",$B71="Perdu"),"Sans suivi",IF($M71="","À planifier",IF($M71&lt;TODAY(),"En retard",IF($M71&lt;=TODAY()+'Paramètres'!$B$4,"À relancer bientôt","Planifiée")))),"")</f>
        <v/>
      </c>
      <c r="U71" s="22" t="n"/>
    </row>
    <row r="72" ht="32" customHeight="1">
      <c r="A72" s="16" t="n"/>
      <c r="B72" s="16" t="n"/>
      <c r="C72" s="16" t="n"/>
      <c r="D72" s="16" t="n"/>
      <c r="E72" s="16" t="n"/>
      <c r="F72" s="16" t="n"/>
      <c r="G72" s="43" t="n"/>
      <c r="H72" s="16" t="n"/>
      <c r="I72" s="16" t="n"/>
      <c r="J72" s="16" t="n"/>
      <c r="K72" s="44" t="n"/>
      <c r="L72" s="44" t="n"/>
      <c r="M72" s="44" t="n"/>
      <c r="N72" s="45" t="n"/>
      <c r="O72" s="20" t="n"/>
      <c r="P72" s="46">
        <f>IFERROR(IF(AND($B72="Prospect actif",$N72&lt;&gt;"",$O72&lt;&gt;""),$N72*$O72,""),"")</f>
        <v/>
      </c>
      <c r="Q72" s="16" t="n"/>
      <c r="R72" s="22" t="n"/>
      <c r="S72" s="23">
        <f>IFERROR(IF($L72="","",MAX(0,TODAY()-$L72)),"")</f>
        <v/>
      </c>
      <c r="T72" s="24">
        <f>IFERROR(IF(OR($B72="Client actif",$B72="En pause",$B72="Perdu"),"Sans suivi",IF($M72="","À planifier",IF($M72&lt;TODAY(),"En retard",IF($M72&lt;=TODAY()+'Paramètres'!$B$4,"À relancer bientôt","Planifiée")))),"")</f>
        <v/>
      </c>
      <c r="U72" s="22" t="n"/>
    </row>
    <row r="73" ht="32" customHeight="1">
      <c r="A73" s="16" t="n"/>
      <c r="B73" s="16" t="n"/>
      <c r="C73" s="16" t="n"/>
      <c r="D73" s="16" t="n"/>
      <c r="E73" s="16" t="n"/>
      <c r="F73" s="16" t="n"/>
      <c r="G73" s="43" t="n"/>
      <c r="H73" s="16" t="n"/>
      <c r="I73" s="16" t="n"/>
      <c r="J73" s="16" t="n"/>
      <c r="K73" s="44" t="n"/>
      <c r="L73" s="44" t="n"/>
      <c r="M73" s="44" t="n"/>
      <c r="N73" s="45" t="n"/>
      <c r="O73" s="20" t="n"/>
      <c r="P73" s="46">
        <f>IFERROR(IF(AND($B73="Prospect actif",$N73&lt;&gt;"",$O73&lt;&gt;""),$N73*$O73,""),"")</f>
        <v/>
      </c>
      <c r="Q73" s="16" t="n"/>
      <c r="R73" s="22" t="n"/>
      <c r="S73" s="23">
        <f>IFERROR(IF($L73="","",MAX(0,TODAY()-$L73)),"")</f>
        <v/>
      </c>
      <c r="T73" s="24">
        <f>IFERROR(IF(OR($B73="Client actif",$B73="En pause",$B73="Perdu"),"Sans suivi",IF($M73="","À planifier",IF($M73&lt;TODAY(),"En retard",IF($M73&lt;=TODAY()+'Paramètres'!$B$4,"À relancer bientôt","Planifiée")))),"")</f>
        <v/>
      </c>
      <c r="U73" s="22" t="n"/>
    </row>
    <row r="74" ht="32" customHeight="1">
      <c r="A74" s="16" t="n"/>
      <c r="B74" s="16" t="n"/>
      <c r="C74" s="16" t="n"/>
      <c r="D74" s="16" t="n"/>
      <c r="E74" s="16" t="n"/>
      <c r="F74" s="16" t="n"/>
      <c r="G74" s="43" t="n"/>
      <c r="H74" s="16" t="n"/>
      <c r="I74" s="16" t="n"/>
      <c r="J74" s="16" t="n"/>
      <c r="K74" s="44" t="n"/>
      <c r="L74" s="44" t="n"/>
      <c r="M74" s="44" t="n"/>
      <c r="N74" s="45" t="n"/>
      <c r="O74" s="20" t="n"/>
      <c r="P74" s="46">
        <f>IFERROR(IF(AND($B74="Prospect actif",$N74&lt;&gt;"",$O74&lt;&gt;""),$N74*$O74,""),"")</f>
        <v/>
      </c>
      <c r="Q74" s="16" t="n"/>
      <c r="R74" s="22" t="n"/>
      <c r="S74" s="23">
        <f>IFERROR(IF($L74="","",MAX(0,TODAY()-$L74)),"")</f>
        <v/>
      </c>
      <c r="T74" s="24">
        <f>IFERROR(IF(OR($B74="Client actif",$B74="En pause",$B74="Perdu"),"Sans suivi",IF($M74="","À planifier",IF($M74&lt;TODAY(),"En retard",IF($M74&lt;=TODAY()+'Paramètres'!$B$4,"À relancer bientôt","Planifiée")))),"")</f>
        <v/>
      </c>
      <c r="U74" s="22" t="n"/>
    </row>
    <row r="75" ht="32" customHeight="1">
      <c r="A75" s="16" t="n"/>
      <c r="B75" s="16" t="n"/>
      <c r="C75" s="16" t="n"/>
      <c r="D75" s="16" t="n"/>
      <c r="E75" s="16" t="n"/>
      <c r="F75" s="16" t="n"/>
      <c r="G75" s="43" t="n"/>
      <c r="H75" s="16" t="n"/>
      <c r="I75" s="16" t="n"/>
      <c r="J75" s="16" t="n"/>
      <c r="K75" s="44" t="n"/>
      <c r="L75" s="44" t="n"/>
      <c r="M75" s="44" t="n"/>
      <c r="N75" s="45" t="n"/>
      <c r="O75" s="20" t="n"/>
      <c r="P75" s="46">
        <f>IFERROR(IF(AND($B75="Prospect actif",$N75&lt;&gt;"",$O75&lt;&gt;""),$N75*$O75,""),"")</f>
        <v/>
      </c>
      <c r="Q75" s="16" t="n"/>
      <c r="R75" s="22" t="n"/>
      <c r="S75" s="23">
        <f>IFERROR(IF($L75="","",MAX(0,TODAY()-$L75)),"")</f>
        <v/>
      </c>
      <c r="T75" s="24">
        <f>IFERROR(IF(OR($B75="Client actif",$B75="En pause",$B75="Perdu"),"Sans suivi",IF($M75="","À planifier",IF($M75&lt;TODAY(),"En retard",IF($M75&lt;=TODAY()+'Paramètres'!$B$4,"À relancer bientôt","Planifiée")))),"")</f>
        <v/>
      </c>
      <c r="U75" s="22" t="n"/>
    </row>
    <row r="76" ht="32" customHeight="1">
      <c r="A76" s="16" t="n"/>
      <c r="B76" s="16" t="n"/>
      <c r="C76" s="16" t="n"/>
      <c r="D76" s="16" t="n"/>
      <c r="E76" s="16" t="n"/>
      <c r="F76" s="16" t="n"/>
      <c r="G76" s="43" t="n"/>
      <c r="H76" s="16" t="n"/>
      <c r="I76" s="16" t="n"/>
      <c r="J76" s="16" t="n"/>
      <c r="K76" s="44" t="n"/>
      <c r="L76" s="44" t="n"/>
      <c r="M76" s="44" t="n"/>
      <c r="N76" s="45" t="n"/>
      <c r="O76" s="20" t="n"/>
      <c r="P76" s="46">
        <f>IFERROR(IF(AND($B76="Prospect actif",$N76&lt;&gt;"",$O76&lt;&gt;""),$N76*$O76,""),"")</f>
        <v/>
      </c>
      <c r="Q76" s="16" t="n"/>
      <c r="R76" s="22" t="n"/>
      <c r="S76" s="23">
        <f>IFERROR(IF($L76="","",MAX(0,TODAY()-$L76)),"")</f>
        <v/>
      </c>
      <c r="T76" s="24">
        <f>IFERROR(IF(OR($B76="Client actif",$B76="En pause",$B76="Perdu"),"Sans suivi",IF($M76="","À planifier",IF($M76&lt;TODAY(),"En retard",IF($M76&lt;=TODAY()+'Paramètres'!$B$4,"À relancer bientôt","Planifiée")))),"")</f>
        <v/>
      </c>
      <c r="U76" s="22" t="n"/>
    </row>
    <row r="77" ht="32" customHeight="1">
      <c r="A77" s="16" t="n"/>
      <c r="B77" s="16" t="n"/>
      <c r="C77" s="16" t="n"/>
      <c r="D77" s="16" t="n"/>
      <c r="E77" s="16" t="n"/>
      <c r="F77" s="16" t="n"/>
      <c r="G77" s="43" t="n"/>
      <c r="H77" s="16" t="n"/>
      <c r="I77" s="16" t="n"/>
      <c r="J77" s="16" t="n"/>
      <c r="K77" s="44" t="n"/>
      <c r="L77" s="44" t="n"/>
      <c r="M77" s="44" t="n"/>
      <c r="N77" s="45" t="n"/>
      <c r="O77" s="20" t="n"/>
      <c r="P77" s="46">
        <f>IFERROR(IF(AND($B77="Prospect actif",$N77&lt;&gt;"",$O77&lt;&gt;""),$N77*$O77,""),"")</f>
        <v/>
      </c>
      <c r="Q77" s="16" t="n"/>
      <c r="R77" s="22" t="n"/>
      <c r="S77" s="23">
        <f>IFERROR(IF($L77="","",MAX(0,TODAY()-$L77)),"")</f>
        <v/>
      </c>
      <c r="T77" s="24">
        <f>IFERROR(IF(OR($B77="Client actif",$B77="En pause",$B77="Perdu"),"Sans suivi",IF($M77="","À planifier",IF($M77&lt;TODAY(),"En retard",IF($M77&lt;=TODAY()+'Paramètres'!$B$4,"À relancer bientôt","Planifiée")))),"")</f>
        <v/>
      </c>
      <c r="U77" s="22" t="n"/>
    </row>
    <row r="78" ht="32" customHeight="1">
      <c r="A78" s="16" t="n"/>
      <c r="B78" s="16" t="n"/>
      <c r="C78" s="16" t="n"/>
      <c r="D78" s="16" t="n"/>
      <c r="E78" s="16" t="n"/>
      <c r="F78" s="16" t="n"/>
      <c r="G78" s="43" t="n"/>
      <c r="H78" s="16" t="n"/>
      <c r="I78" s="16" t="n"/>
      <c r="J78" s="16" t="n"/>
      <c r="K78" s="44" t="n"/>
      <c r="L78" s="44" t="n"/>
      <c r="M78" s="44" t="n"/>
      <c r="N78" s="45" t="n"/>
      <c r="O78" s="20" t="n"/>
      <c r="P78" s="46">
        <f>IFERROR(IF(AND($B78="Prospect actif",$N78&lt;&gt;"",$O78&lt;&gt;""),$N78*$O78,""),"")</f>
        <v/>
      </c>
      <c r="Q78" s="16" t="n"/>
      <c r="R78" s="22" t="n"/>
      <c r="S78" s="23">
        <f>IFERROR(IF($L78="","",MAX(0,TODAY()-$L78)),"")</f>
        <v/>
      </c>
      <c r="T78" s="24">
        <f>IFERROR(IF(OR($B78="Client actif",$B78="En pause",$B78="Perdu"),"Sans suivi",IF($M78="","À planifier",IF($M78&lt;TODAY(),"En retard",IF($M78&lt;=TODAY()+'Paramètres'!$B$4,"À relancer bientôt","Planifiée")))),"")</f>
        <v/>
      </c>
      <c r="U78" s="22" t="n"/>
    </row>
    <row r="79" ht="32" customHeight="1">
      <c r="A79" s="16" t="n"/>
      <c r="B79" s="16" t="n"/>
      <c r="C79" s="16" t="n"/>
      <c r="D79" s="16" t="n"/>
      <c r="E79" s="16" t="n"/>
      <c r="F79" s="16" t="n"/>
      <c r="G79" s="43" t="n"/>
      <c r="H79" s="16" t="n"/>
      <c r="I79" s="16" t="n"/>
      <c r="J79" s="16" t="n"/>
      <c r="K79" s="44" t="n"/>
      <c r="L79" s="44" t="n"/>
      <c r="M79" s="44" t="n"/>
      <c r="N79" s="45" t="n"/>
      <c r="O79" s="20" t="n"/>
      <c r="P79" s="46">
        <f>IFERROR(IF(AND($B79="Prospect actif",$N79&lt;&gt;"",$O79&lt;&gt;""),$N79*$O79,""),"")</f>
        <v/>
      </c>
      <c r="Q79" s="16" t="n"/>
      <c r="R79" s="22" t="n"/>
      <c r="S79" s="23">
        <f>IFERROR(IF($L79="","",MAX(0,TODAY()-$L79)),"")</f>
        <v/>
      </c>
      <c r="T79" s="24">
        <f>IFERROR(IF(OR($B79="Client actif",$B79="En pause",$B79="Perdu"),"Sans suivi",IF($M79="","À planifier",IF($M79&lt;TODAY(),"En retard",IF($M79&lt;=TODAY()+'Paramètres'!$B$4,"À relancer bientôt","Planifiée")))),"")</f>
        <v/>
      </c>
      <c r="U79" s="22" t="n"/>
    </row>
    <row r="80" ht="32" customHeight="1">
      <c r="A80" s="16" t="n"/>
      <c r="B80" s="16" t="n"/>
      <c r="C80" s="16" t="n"/>
      <c r="D80" s="16" t="n"/>
      <c r="E80" s="16" t="n"/>
      <c r="F80" s="16" t="n"/>
      <c r="G80" s="43" t="n"/>
      <c r="H80" s="16" t="n"/>
      <c r="I80" s="16" t="n"/>
      <c r="J80" s="16" t="n"/>
      <c r="K80" s="44" t="n"/>
      <c r="L80" s="44" t="n"/>
      <c r="M80" s="44" t="n"/>
      <c r="N80" s="45" t="n"/>
      <c r="O80" s="20" t="n"/>
      <c r="P80" s="46">
        <f>IFERROR(IF(AND($B80="Prospect actif",$N80&lt;&gt;"",$O80&lt;&gt;""),$N80*$O80,""),"")</f>
        <v/>
      </c>
      <c r="Q80" s="16" t="n"/>
      <c r="R80" s="22" t="n"/>
      <c r="S80" s="23">
        <f>IFERROR(IF($L80="","",MAX(0,TODAY()-$L80)),"")</f>
        <v/>
      </c>
      <c r="T80" s="24">
        <f>IFERROR(IF(OR($B80="Client actif",$B80="En pause",$B80="Perdu"),"Sans suivi",IF($M80="","À planifier",IF($M80&lt;TODAY(),"En retard",IF($M80&lt;=TODAY()+'Paramètres'!$B$4,"À relancer bientôt","Planifiée")))),"")</f>
        <v/>
      </c>
      <c r="U80" s="22" t="n"/>
    </row>
    <row r="81" ht="32" customHeight="1">
      <c r="A81" s="16" t="n"/>
      <c r="B81" s="16" t="n"/>
      <c r="C81" s="16" t="n"/>
      <c r="D81" s="16" t="n"/>
      <c r="E81" s="16" t="n"/>
      <c r="F81" s="16" t="n"/>
      <c r="G81" s="43" t="n"/>
      <c r="H81" s="16" t="n"/>
      <c r="I81" s="16" t="n"/>
      <c r="J81" s="16" t="n"/>
      <c r="K81" s="44" t="n"/>
      <c r="L81" s="44" t="n"/>
      <c r="M81" s="44" t="n"/>
      <c r="N81" s="45" t="n"/>
      <c r="O81" s="20" t="n"/>
      <c r="P81" s="46">
        <f>IFERROR(IF(AND($B81="Prospect actif",$N81&lt;&gt;"",$O81&lt;&gt;""),$N81*$O81,""),"")</f>
        <v/>
      </c>
      <c r="Q81" s="16" t="n"/>
      <c r="R81" s="22" t="n"/>
      <c r="S81" s="23">
        <f>IFERROR(IF($L81="","",MAX(0,TODAY()-$L81)),"")</f>
        <v/>
      </c>
      <c r="T81" s="24">
        <f>IFERROR(IF(OR($B81="Client actif",$B81="En pause",$B81="Perdu"),"Sans suivi",IF($M81="","À planifier",IF($M81&lt;TODAY(),"En retard",IF($M81&lt;=TODAY()+'Paramètres'!$B$4,"À relancer bientôt","Planifiée")))),"")</f>
        <v/>
      </c>
      <c r="U81" s="22" t="n"/>
    </row>
    <row r="82" ht="32" customHeight="1">
      <c r="A82" s="16" t="n"/>
      <c r="B82" s="16" t="n"/>
      <c r="C82" s="16" t="n"/>
      <c r="D82" s="16" t="n"/>
      <c r="E82" s="16" t="n"/>
      <c r="F82" s="16" t="n"/>
      <c r="G82" s="43" t="n"/>
      <c r="H82" s="16" t="n"/>
      <c r="I82" s="16" t="n"/>
      <c r="J82" s="16" t="n"/>
      <c r="K82" s="44" t="n"/>
      <c r="L82" s="44" t="n"/>
      <c r="M82" s="44" t="n"/>
      <c r="N82" s="45" t="n"/>
      <c r="O82" s="20" t="n"/>
      <c r="P82" s="46">
        <f>IFERROR(IF(AND($B82="Prospect actif",$N82&lt;&gt;"",$O82&lt;&gt;""),$N82*$O82,""),"")</f>
        <v/>
      </c>
      <c r="Q82" s="16" t="n"/>
      <c r="R82" s="22" t="n"/>
      <c r="S82" s="23">
        <f>IFERROR(IF($L82="","",MAX(0,TODAY()-$L82)),"")</f>
        <v/>
      </c>
      <c r="T82" s="24">
        <f>IFERROR(IF(OR($B82="Client actif",$B82="En pause",$B82="Perdu"),"Sans suivi",IF($M82="","À planifier",IF($M82&lt;TODAY(),"En retard",IF($M82&lt;=TODAY()+'Paramètres'!$B$4,"À relancer bientôt","Planifiée")))),"")</f>
        <v/>
      </c>
      <c r="U82" s="22" t="n"/>
    </row>
    <row r="83" ht="32" customHeight="1">
      <c r="A83" s="16" t="n"/>
      <c r="B83" s="16" t="n"/>
      <c r="C83" s="16" t="n"/>
      <c r="D83" s="16" t="n"/>
      <c r="E83" s="16" t="n"/>
      <c r="F83" s="16" t="n"/>
      <c r="G83" s="43" t="n"/>
      <c r="H83" s="16" t="n"/>
      <c r="I83" s="16" t="n"/>
      <c r="J83" s="16" t="n"/>
      <c r="K83" s="44" t="n"/>
      <c r="L83" s="44" t="n"/>
      <c r="M83" s="44" t="n"/>
      <c r="N83" s="45" t="n"/>
      <c r="O83" s="20" t="n"/>
      <c r="P83" s="46">
        <f>IFERROR(IF(AND($B83="Prospect actif",$N83&lt;&gt;"",$O83&lt;&gt;""),$N83*$O83,""),"")</f>
        <v/>
      </c>
      <c r="Q83" s="16" t="n"/>
      <c r="R83" s="22" t="n"/>
      <c r="S83" s="23">
        <f>IFERROR(IF($L83="","",MAX(0,TODAY()-$L83)),"")</f>
        <v/>
      </c>
      <c r="T83" s="24">
        <f>IFERROR(IF(OR($B83="Client actif",$B83="En pause",$B83="Perdu"),"Sans suivi",IF($M83="","À planifier",IF($M83&lt;TODAY(),"En retard",IF($M83&lt;=TODAY()+'Paramètres'!$B$4,"À relancer bientôt","Planifiée")))),"")</f>
        <v/>
      </c>
      <c r="U83" s="22" t="n"/>
    </row>
    <row r="84" ht="32" customHeight="1">
      <c r="A84" s="16" t="n"/>
      <c r="B84" s="16" t="n"/>
      <c r="C84" s="16" t="n"/>
      <c r="D84" s="16" t="n"/>
      <c r="E84" s="16" t="n"/>
      <c r="F84" s="16" t="n"/>
      <c r="G84" s="43" t="n"/>
      <c r="H84" s="16" t="n"/>
      <c r="I84" s="16" t="n"/>
      <c r="J84" s="16" t="n"/>
      <c r="K84" s="44" t="n"/>
      <c r="L84" s="44" t="n"/>
      <c r="M84" s="44" t="n"/>
      <c r="N84" s="45" t="n"/>
      <c r="O84" s="20" t="n"/>
      <c r="P84" s="46">
        <f>IFERROR(IF(AND($B84="Prospect actif",$N84&lt;&gt;"",$O84&lt;&gt;""),$N84*$O84,""),"")</f>
        <v/>
      </c>
      <c r="Q84" s="16" t="n"/>
      <c r="R84" s="22" t="n"/>
      <c r="S84" s="23">
        <f>IFERROR(IF($L84="","",MAX(0,TODAY()-$L84)),"")</f>
        <v/>
      </c>
      <c r="T84" s="24">
        <f>IFERROR(IF(OR($B84="Client actif",$B84="En pause",$B84="Perdu"),"Sans suivi",IF($M84="","À planifier",IF($M84&lt;TODAY(),"En retard",IF($M84&lt;=TODAY()+'Paramètres'!$B$4,"À relancer bientôt","Planifiée")))),"")</f>
        <v/>
      </c>
      <c r="U84" s="22" t="n"/>
    </row>
    <row r="85" ht="32" customHeight="1">
      <c r="A85" s="16" t="n"/>
      <c r="B85" s="16" t="n"/>
      <c r="C85" s="16" t="n"/>
      <c r="D85" s="16" t="n"/>
      <c r="E85" s="16" t="n"/>
      <c r="F85" s="16" t="n"/>
      <c r="G85" s="43" t="n"/>
      <c r="H85" s="16" t="n"/>
      <c r="I85" s="16" t="n"/>
      <c r="J85" s="16" t="n"/>
      <c r="K85" s="44" t="n"/>
      <c r="L85" s="44" t="n"/>
      <c r="M85" s="44" t="n"/>
      <c r="N85" s="45" t="n"/>
      <c r="O85" s="20" t="n"/>
      <c r="P85" s="46">
        <f>IFERROR(IF(AND($B85="Prospect actif",$N85&lt;&gt;"",$O85&lt;&gt;""),$N85*$O85,""),"")</f>
        <v/>
      </c>
      <c r="Q85" s="16" t="n"/>
      <c r="R85" s="22" t="n"/>
      <c r="S85" s="23">
        <f>IFERROR(IF($L85="","",MAX(0,TODAY()-$L85)),"")</f>
        <v/>
      </c>
      <c r="T85" s="24">
        <f>IFERROR(IF(OR($B85="Client actif",$B85="En pause",$B85="Perdu"),"Sans suivi",IF($M85="","À planifier",IF($M85&lt;TODAY(),"En retard",IF($M85&lt;=TODAY()+'Paramètres'!$B$4,"À relancer bientôt","Planifiée")))),"")</f>
        <v/>
      </c>
      <c r="U85" s="22" t="n"/>
    </row>
    <row r="86" ht="32" customHeight="1">
      <c r="A86" s="16" t="n"/>
      <c r="B86" s="16" t="n"/>
      <c r="C86" s="16" t="n"/>
      <c r="D86" s="16" t="n"/>
      <c r="E86" s="16" t="n"/>
      <c r="F86" s="16" t="n"/>
      <c r="G86" s="43" t="n"/>
      <c r="H86" s="16" t="n"/>
      <c r="I86" s="16" t="n"/>
      <c r="J86" s="16" t="n"/>
      <c r="K86" s="44" t="n"/>
      <c r="L86" s="44" t="n"/>
      <c r="M86" s="44" t="n"/>
      <c r="N86" s="45" t="n"/>
      <c r="O86" s="20" t="n"/>
      <c r="P86" s="46">
        <f>IFERROR(IF(AND($B86="Prospect actif",$N86&lt;&gt;"",$O86&lt;&gt;""),$N86*$O86,""),"")</f>
        <v/>
      </c>
      <c r="Q86" s="16" t="n"/>
      <c r="R86" s="22" t="n"/>
      <c r="S86" s="23">
        <f>IFERROR(IF($L86="","",MAX(0,TODAY()-$L86)),"")</f>
        <v/>
      </c>
      <c r="T86" s="24">
        <f>IFERROR(IF(OR($B86="Client actif",$B86="En pause",$B86="Perdu"),"Sans suivi",IF($M86="","À planifier",IF($M86&lt;TODAY(),"En retard",IF($M86&lt;=TODAY()+'Paramètres'!$B$4,"À relancer bientôt","Planifiée")))),"")</f>
        <v/>
      </c>
      <c r="U86" s="22" t="n"/>
    </row>
    <row r="87" ht="32" customHeight="1">
      <c r="A87" s="16" t="n"/>
      <c r="B87" s="16" t="n"/>
      <c r="C87" s="16" t="n"/>
      <c r="D87" s="16" t="n"/>
      <c r="E87" s="16" t="n"/>
      <c r="F87" s="16" t="n"/>
      <c r="G87" s="43" t="n"/>
      <c r="H87" s="16" t="n"/>
      <c r="I87" s="16" t="n"/>
      <c r="J87" s="16" t="n"/>
      <c r="K87" s="44" t="n"/>
      <c r="L87" s="44" t="n"/>
      <c r="M87" s="44" t="n"/>
      <c r="N87" s="45" t="n"/>
      <c r="O87" s="20" t="n"/>
      <c r="P87" s="46">
        <f>IFERROR(IF(AND($B87="Prospect actif",$N87&lt;&gt;"",$O87&lt;&gt;""),$N87*$O87,""),"")</f>
        <v/>
      </c>
      <c r="Q87" s="16" t="n"/>
      <c r="R87" s="22" t="n"/>
      <c r="S87" s="23">
        <f>IFERROR(IF($L87="","",MAX(0,TODAY()-$L87)),"")</f>
        <v/>
      </c>
      <c r="T87" s="24">
        <f>IFERROR(IF(OR($B87="Client actif",$B87="En pause",$B87="Perdu"),"Sans suivi",IF($M87="","À planifier",IF($M87&lt;TODAY(),"En retard",IF($M87&lt;=TODAY()+'Paramètres'!$B$4,"À relancer bientôt","Planifiée")))),"")</f>
        <v/>
      </c>
      <c r="U87" s="22" t="n"/>
    </row>
    <row r="88" ht="32" customHeight="1">
      <c r="A88" s="16" t="n"/>
      <c r="B88" s="16" t="n"/>
      <c r="C88" s="16" t="n"/>
      <c r="D88" s="16" t="n"/>
      <c r="E88" s="16" t="n"/>
      <c r="F88" s="16" t="n"/>
      <c r="G88" s="43" t="n"/>
      <c r="H88" s="16" t="n"/>
      <c r="I88" s="16" t="n"/>
      <c r="J88" s="16" t="n"/>
      <c r="K88" s="44" t="n"/>
      <c r="L88" s="44" t="n"/>
      <c r="M88" s="44" t="n"/>
      <c r="N88" s="45" t="n"/>
      <c r="O88" s="20" t="n"/>
      <c r="P88" s="46">
        <f>IFERROR(IF(AND($B88="Prospect actif",$N88&lt;&gt;"",$O88&lt;&gt;""),$N88*$O88,""),"")</f>
        <v/>
      </c>
      <c r="Q88" s="16" t="n"/>
      <c r="R88" s="22" t="n"/>
      <c r="S88" s="23">
        <f>IFERROR(IF($L88="","",MAX(0,TODAY()-$L88)),"")</f>
        <v/>
      </c>
      <c r="T88" s="24">
        <f>IFERROR(IF(OR($B88="Client actif",$B88="En pause",$B88="Perdu"),"Sans suivi",IF($M88="","À planifier",IF($M88&lt;TODAY(),"En retard",IF($M88&lt;=TODAY()+'Paramètres'!$B$4,"À relancer bientôt","Planifiée")))),"")</f>
        <v/>
      </c>
      <c r="U88" s="22" t="n"/>
    </row>
    <row r="89" ht="32" customHeight="1">
      <c r="A89" s="16" t="n"/>
      <c r="B89" s="16" t="n"/>
      <c r="C89" s="16" t="n"/>
      <c r="D89" s="16" t="n"/>
      <c r="E89" s="16" t="n"/>
      <c r="F89" s="16" t="n"/>
      <c r="G89" s="43" t="n"/>
      <c r="H89" s="16" t="n"/>
      <c r="I89" s="16" t="n"/>
      <c r="J89" s="16" t="n"/>
      <c r="K89" s="44" t="n"/>
      <c r="L89" s="44" t="n"/>
      <c r="M89" s="44" t="n"/>
      <c r="N89" s="45" t="n"/>
      <c r="O89" s="20" t="n"/>
      <c r="P89" s="46">
        <f>IFERROR(IF(AND($B89="Prospect actif",$N89&lt;&gt;"",$O89&lt;&gt;""),$N89*$O89,""),"")</f>
        <v/>
      </c>
      <c r="Q89" s="16" t="n"/>
      <c r="R89" s="22" t="n"/>
      <c r="S89" s="23">
        <f>IFERROR(IF($L89="","",MAX(0,TODAY()-$L89)),"")</f>
        <v/>
      </c>
      <c r="T89" s="24">
        <f>IFERROR(IF(OR($B89="Client actif",$B89="En pause",$B89="Perdu"),"Sans suivi",IF($M89="","À planifier",IF($M89&lt;TODAY(),"En retard",IF($M89&lt;=TODAY()+'Paramètres'!$B$4,"À relancer bientôt","Planifiée")))),"")</f>
        <v/>
      </c>
      <c r="U89" s="22" t="n"/>
    </row>
    <row r="90" ht="32" customHeight="1">
      <c r="A90" s="16" t="n"/>
      <c r="B90" s="16" t="n"/>
      <c r="C90" s="16" t="n"/>
      <c r="D90" s="16" t="n"/>
      <c r="E90" s="16" t="n"/>
      <c r="F90" s="16" t="n"/>
      <c r="G90" s="43" t="n"/>
      <c r="H90" s="16" t="n"/>
      <c r="I90" s="16" t="n"/>
      <c r="J90" s="16" t="n"/>
      <c r="K90" s="44" t="n"/>
      <c r="L90" s="44" t="n"/>
      <c r="M90" s="44" t="n"/>
      <c r="N90" s="45" t="n"/>
      <c r="O90" s="20" t="n"/>
      <c r="P90" s="46">
        <f>IFERROR(IF(AND($B90="Prospect actif",$N90&lt;&gt;"",$O90&lt;&gt;""),$N90*$O90,""),"")</f>
        <v/>
      </c>
      <c r="Q90" s="16" t="n"/>
      <c r="R90" s="22" t="n"/>
      <c r="S90" s="23">
        <f>IFERROR(IF($L90="","",MAX(0,TODAY()-$L90)),"")</f>
        <v/>
      </c>
      <c r="T90" s="24">
        <f>IFERROR(IF(OR($B90="Client actif",$B90="En pause",$B90="Perdu"),"Sans suivi",IF($M90="","À planifier",IF($M90&lt;TODAY(),"En retard",IF($M90&lt;=TODAY()+'Paramètres'!$B$4,"À relancer bientôt","Planifiée")))),"")</f>
        <v/>
      </c>
      <c r="U90" s="22" t="n"/>
    </row>
    <row r="91" ht="32" customHeight="1">
      <c r="A91" s="16" t="n"/>
      <c r="B91" s="16" t="n"/>
      <c r="C91" s="16" t="n"/>
      <c r="D91" s="16" t="n"/>
      <c r="E91" s="16" t="n"/>
      <c r="F91" s="16" t="n"/>
      <c r="G91" s="43" t="n"/>
      <c r="H91" s="16" t="n"/>
      <c r="I91" s="16" t="n"/>
      <c r="J91" s="16" t="n"/>
      <c r="K91" s="44" t="n"/>
      <c r="L91" s="44" t="n"/>
      <c r="M91" s="44" t="n"/>
      <c r="N91" s="45" t="n"/>
      <c r="O91" s="20" t="n"/>
      <c r="P91" s="46">
        <f>IFERROR(IF(AND($B91="Prospect actif",$N91&lt;&gt;"",$O91&lt;&gt;""),$N91*$O91,""),"")</f>
        <v/>
      </c>
      <c r="Q91" s="16" t="n"/>
      <c r="R91" s="22" t="n"/>
      <c r="S91" s="23">
        <f>IFERROR(IF($L91="","",MAX(0,TODAY()-$L91)),"")</f>
        <v/>
      </c>
      <c r="T91" s="24">
        <f>IFERROR(IF(OR($B91="Client actif",$B91="En pause",$B91="Perdu"),"Sans suivi",IF($M91="","À planifier",IF($M91&lt;TODAY(),"En retard",IF($M91&lt;=TODAY()+'Paramètres'!$B$4,"À relancer bientôt","Planifiée")))),"")</f>
        <v/>
      </c>
      <c r="U91" s="22" t="n"/>
    </row>
    <row r="92" ht="32" customHeight="1">
      <c r="A92" s="16" t="n"/>
      <c r="B92" s="16" t="n"/>
      <c r="C92" s="16" t="n"/>
      <c r="D92" s="16" t="n"/>
      <c r="E92" s="16" t="n"/>
      <c r="F92" s="16" t="n"/>
      <c r="G92" s="43" t="n"/>
      <c r="H92" s="16" t="n"/>
      <c r="I92" s="16" t="n"/>
      <c r="J92" s="16" t="n"/>
      <c r="K92" s="44" t="n"/>
      <c r="L92" s="44" t="n"/>
      <c r="M92" s="44" t="n"/>
      <c r="N92" s="45" t="n"/>
      <c r="O92" s="20" t="n"/>
      <c r="P92" s="46">
        <f>IFERROR(IF(AND($B92="Prospect actif",$N92&lt;&gt;"",$O92&lt;&gt;""),$N92*$O92,""),"")</f>
        <v/>
      </c>
      <c r="Q92" s="16" t="n"/>
      <c r="R92" s="22" t="n"/>
      <c r="S92" s="23">
        <f>IFERROR(IF($L92="","",MAX(0,TODAY()-$L92)),"")</f>
        <v/>
      </c>
      <c r="T92" s="24">
        <f>IFERROR(IF(OR($B92="Client actif",$B92="En pause",$B92="Perdu"),"Sans suivi",IF($M92="","À planifier",IF($M92&lt;TODAY(),"En retard",IF($M92&lt;=TODAY()+'Paramètres'!$B$4,"À relancer bientôt","Planifiée")))),"")</f>
        <v/>
      </c>
      <c r="U92" s="22" t="n"/>
    </row>
    <row r="93" ht="32" customHeight="1">
      <c r="A93" s="16" t="n"/>
      <c r="B93" s="16" t="n"/>
      <c r="C93" s="16" t="n"/>
      <c r="D93" s="16" t="n"/>
      <c r="E93" s="16" t="n"/>
      <c r="F93" s="16" t="n"/>
      <c r="G93" s="43" t="n"/>
      <c r="H93" s="16" t="n"/>
      <c r="I93" s="16" t="n"/>
      <c r="J93" s="16" t="n"/>
      <c r="K93" s="44" t="n"/>
      <c r="L93" s="44" t="n"/>
      <c r="M93" s="44" t="n"/>
      <c r="N93" s="45" t="n"/>
      <c r="O93" s="20" t="n"/>
      <c r="P93" s="46">
        <f>IFERROR(IF(AND($B93="Prospect actif",$N93&lt;&gt;"",$O93&lt;&gt;""),$N93*$O93,""),"")</f>
        <v/>
      </c>
      <c r="Q93" s="16" t="n"/>
      <c r="R93" s="22" t="n"/>
      <c r="S93" s="23">
        <f>IFERROR(IF($L93="","",MAX(0,TODAY()-$L93)),"")</f>
        <v/>
      </c>
      <c r="T93" s="24">
        <f>IFERROR(IF(OR($B93="Client actif",$B93="En pause",$B93="Perdu"),"Sans suivi",IF($M93="","À planifier",IF($M93&lt;TODAY(),"En retard",IF($M93&lt;=TODAY()+'Paramètres'!$B$4,"À relancer bientôt","Planifiée")))),"")</f>
        <v/>
      </c>
      <c r="U93" s="22" t="n"/>
    </row>
    <row r="94" ht="32" customHeight="1">
      <c r="A94" s="16" t="n"/>
      <c r="B94" s="16" t="n"/>
      <c r="C94" s="16" t="n"/>
      <c r="D94" s="16" t="n"/>
      <c r="E94" s="16" t="n"/>
      <c r="F94" s="16" t="n"/>
      <c r="G94" s="43" t="n"/>
      <c r="H94" s="16" t="n"/>
      <c r="I94" s="16" t="n"/>
      <c r="J94" s="16" t="n"/>
      <c r="K94" s="44" t="n"/>
      <c r="L94" s="44" t="n"/>
      <c r="M94" s="44" t="n"/>
      <c r="N94" s="45" t="n"/>
      <c r="O94" s="20" t="n"/>
      <c r="P94" s="46">
        <f>IFERROR(IF(AND($B94="Prospect actif",$N94&lt;&gt;"",$O94&lt;&gt;""),$N94*$O94,""),"")</f>
        <v/>
      </c>
      <c r="Q94" s="16" t="n"/>
      <c r="R94" s="22" t="n"/>
      <c r="S94" s="23">
        <f>IFERROR(IF($L94="","",MAX(0,TODAY()-$L94)),"")</f>
        <v/>
      </c>
      <c r="T94" s="24">
        <f>IFERROR(IF(OR($B94="Client actif",$B94="En pause",$B94="Perdu"),"Sans suivi",IF($M94="","À planifier",IF($M94&lt;TODAY(),"En retard",IF($M94&lt;=TODAY()+'Paramètres'!$B$4,"À relancer bientôt","Planifiée")))),"")</f>
        <v/>
      </c>
      <c r="U94" s="22" t="n"/>
    </row>
    <row r="95" ht="32" customHeight="1">
      <c r="A95" s="16" t="n"/>
      <c r="B95" s="16" t="n"/>
      <c r="C95" s="16" t="n"/>
      <c r="D95" s="16" t="n"/>
      <c r="E95" s="16" t="n"/>
      <c r="F95" s="16" t="n"/>
      <c r="G95" s="43" t="n"/>
      <c r="H95" s="16" t="n"/>
      <c r="I95" s="16" t="n"/>
      <c r="J95" s="16" t="n"/>
      <c r="K95" s="44" t="n"/>
      <c r="L95" s="44" t="n"/>
      <c r="M95" s="44" t="n"/>
      <c r="N95" s="45" t="n"/>
      <c r="O95" s="20" t="n"/>
      <c r="P95" s="46">
        <f>IFERROR(IF(AND($B95="Prospect actif",$N95&lt;&gt;"",$O95&lt;&gt;""),$N95*$O95,""),"")</f>
        <v/>
      </c>
      <c r="Q95" s="16" t="n"/>
      <c r="R95" s="22" t="n"/>
      <c r="S95" s="23">
        <f>IFERROR(IF($L95="","",MAX(0,TODAY()-$L95)),"")</f>
        <v/>
      </c>
      <c r="T95" s="24">
        <f>IFERROR(IF(OR($B95="Client actif",$B95="En pause",$B95="Perdu"),"Sans suivi",IF($M95="","À planifier",IF($M95&lt;TODAY(),"En retard",IF($M95&lt;=TODAY()+'Paramètres'!$B$4,"À relancer bientôt","Planifiée")))),"")</f>
        <v/>
      </c>
      <c r="U95" s="22" t="n"/>
    </row>
    <row r="96" ht="32" customHeight="1">
      <c r="A96" s="16" t="n"/>
      <c r="B96" s="16" t="n"/>
      <c r="C96" s="16" t="n"/>
      <c r="D96" s="16" t="n"/>
      <c r="E96" s="16" t="n"/>
      <c r="F96" s="16" t="n"/>
      <c r="G96" s="43" t="n"/>
      <c r="H96" s="16" t="n"/>
      <c r="I96" s="16" t="n"/>
      <c r="J96" s="16" t="n"/>
      <c r="K96" s="44" t="n"/>
      <c r="L96" s="44" t="n"/>
      <c r="M96" s="44" t="n"/>
      <c r="N96" s="45" t="n"/>
      <c r="O96" s="20" t="n"/>
      <c r="P96" s="46">
        <f>IFERROR(IF(AND($B96="Prospect actif",$N96&lt;&gt;"",$O96&lt;&gt;""),$N96*$O96,""),"")</f>
        <v/>
      </c>
      <c r="Q96" s="16" t="n"/>
      <c r="R96" s="22" t="n"/>
      <c r="S96" s="23">
        <f>IFERROR(IF($L96="","",MAX(0,TODAY()-$L96)),"")</f>
        <v/>
      </c>
      <c r="T96" s="24">
        <f>IFERROR(IF(OR($B96="Client actif",$B96="En pause",$B96="Perdu"),"Sans suivi",IF($M96="","À planifier",IF($M96&lt;TODAY(),"En retard",IF($M96&lt;=TODAY()+'Paramètres'!$B$4,"À relancer bientôt","Planifiée")))),"")</f>
        <v/>
      </c>
      <c r="U96" s="22" t="n"/>
    </row>
    <row r="97" ht="32" customHeight="1">
      <c r="A97" s="16" t="n"/>
      <c r="B97" s="16" t="n"/>
      <c r="C97" s="16" t="n"/>
      <c r="D97" s="16" t="n"/>
      <c r="E97" s="16" t="n"/>
      <c r="F97" s="16" t="n"/>
      <c r="G97" s="43" t="n"/>
      <c r="H97" s="16" t="n"/>
      <c r="I97" s="16" t="n"/>
      <c r="J97" s="16" t="n"/>
      <c r="K97" s="44" t="n"/>
      <c r="L97" s="44" t="n"/>
      <c r="M97" s="44" t="n"/>
      <c r="N97" s="45" t="n"/>
      <c r="O97" s="20" t="n"/>
      <c r="P97" s="46">
        <f>IFERROR(IF(AND($B97="Prospect actif",$N97&lt;&gt;"",$O97&lt;&gt;""),$N97*$O97,""),"")</f>
        <v/>
      </c>
      <c r="Q97" s="16" t="n"/>
      <c r="R97" s="22" t="n"/>
      <c r="S97" s="23">
        <f>IFERROR(IF($L97="","",MAX(0,TODAY()-$L97)),"")</f>
        <v/>
      </c>
      <c r="T97" s="24">
        <f>IFERROR(IF(OR($B97="Client actif",$B97="En pause",$B97="Perdu"),"Sans suivi",IF($M97="","À planifier",IF($M97&lt;TODAY(),"En retard",IF($M97&lt;=TODAY()+'Paramètres'!$B$4,"À relancer bientôt","Planifiée")))),"")</f>
        <v/>
      </c>
      <c r="U97" s="22" t="n"/>
    </row>
    <row r="98" ht="32" customHeight="1">
      <c r="A98" s="16" t="n"/>
      <c r="B98" s="16" t="n"/>
      <c r="C98" s="16" t="n"/>
      <c r="D98" s="16" t="n"/>
      <c r="E98" s="16" t="n"/>
      <c r="F98" s="16" t="n"/>
      <c r="G98" s="43" t="n"/>
      <c r="H98" s="16" t="n"/>
      <c r="I98" s="16" t="n"/>
      <c r="J98" s="16" t="n"/>
      <c r="K98" s="44" t="n"/>
      <c r="L98" s="44" t="n"/>
      <c r="M98" s="44" t="n"/>
      <c r="N98" s="45" t="n"/>
      <c r="O98" s="20" t="n"/>
      <c r="P98" s="46">
        <f>IFERROR(IF(AND($B98="Prospect actif",$N98&lt;&gt;"",$O98&lt;&gt;""),$N98*$O98,""),"")</f>
        <v/>
      </c>
      <c r="Q98" s="16" t="n"/>
      <c r="R98" s="22" t="n"/>
      <c r="S98" s="23">
        <f>IFERROR(IF($L98="","",MAX(0,TODAY()-$L98)),"")</f>
        <v/>
      </c>
      <c r="T98" s="24">
        <f>IFERROR(IF(OR($B98="Client actif",$B98="En pause",$B98="Perdu"),"Sans suivi",IF($M98="","À planifier",IF($M98&lt;TODAY(),"En retard",IF($M98&lt;=TODAY()+'Paramètres'!$B$4,"À relancer bientôt","Planifiée")))),"")</f>
        <v/>
      </c>
      <c r="U98" s="22" t="n"/>
    </row>
    <row r="99" ht="32" customHeight="1">
      <c r="A99" s="16" t="n"/>
      <c r="B99" s="16" t="n"/>
      <c r="C99" s="16" t="n"/>
      <c r="D99" s="16" t="n"/>
      <c r="E99" s="16" t="n"/>
      <c r="F99" s="16" t="n"/>
      <c r="G99" s="43" t="n"/>
      <c r="H99" s="16" t="n"/>
      <c r="I99" s="16" t="n"/>
      <c r="J99" s="16" t="n"/>
      <c r="K99" s="44" t="n"/>
      <c r="L99" s="44" t="n"/>
      <c r="M99" s="44" t="n"/>
      <c r="N99" s="45" t="n"/>
      <c r="O99" s="20" t="n"/>
      <c r="P99" s="46">
        <f>IFERROR(IF(AND($B99="Prospect actif",$N99&lt;&gt;"",$O99&lt;&gt;""),$N99*$O99,""),"")</f>
        <v/>
      </c>
      <c r="Q99" s="16" t="n"/>
      <c r="R99" s="22" t="n"/>
      <c r="S99" s="23">
        <f>IFERROR(IF($L99="","",MAX(0,TODAY()-$L99)),"")</f>
        <v/>
      </c>
      <c r="T99" s="24">
        <f>IFERROR(IF(OR($B99="Client actif",$B99="En pause",$B99="Perdu"),"Sans suivi",IF($M99="","À planifier",IF($M99&lt;TODAY(),"En retard",IF($M99&lt;=TODAY()+'Paramètres'!$B$4,"À relancer bientôt","Planifiée")))),"")</f>
        <v/>
      </c>
      <c r="U99" s="22" t="n"/>
    </row>
    <row r="100" ht="32" customHeight="1">
      <c r="A100" s="16" t="n"/>
      <c r="B100" s="16" t="n"/>
      <c r="C100" s="16" t="n"/>
      <c r="D100" s="16" t="n"/>
      <c r="E100" s="16" t="n"/>
      <c r="F100" s="16" t="n"/>
      <c r="G100" s="43" t="n"/>
      <c r="H100" s="16" t="n"/>
      <c r="I100" s="16" t="n"/>
      <c r="J100" s="16" t="n"/>
      <c r="K100" s="44" t="n"/>
      <c r="L100" s="44" t="n"/>
      <c r="M100" s="44" t="n"/>
      <c r="N100" s="45" t="n"/>
      <c r="O100" s="20" t="n"/>
      <c r="P100" s="46">
        <f>IFERROR(IF(AND($B100="Prospect actif",$N100&lt;&gt;"",$O100&lt;&gt;""),$N100*$O100,""),"")</f>
        <v/>
      </c>
      <c r="Q100" s="16" t="n"/>
      <c r="R100" s="22" t="n"/>
      <c r="S100" s="23">
        <f>IFERROR(IF($L100="","",MAX(0,TODAY()-$L100)),"")</f>
        <v/>
      </c>
      <c r="T100" s="24">
        <f>IFERROR(IF(OR($B100="Client actif",$B100="En pause",$B100="Perdu"),"Sans suivi",IF($M100="","À planifier",IF($M100&lt;TODAY(),"En retard",IF($M100&lt;=TODAY()+'Paramètres'!$B$4,"À relancer bientôt","Planifiée")))),"")</f>
        <v/>
      </c>
      <c r="U100" s="22" t="n"/>
    </row>
    <row r="101" ht="32" customHeight="1">
      <c r="A101" s="16" t="n"/>
      <c r="B101" s="16" t="n"/>
      <c r="C101" s="16" t="n"/>
      <c r="D101" s="16" t="n"/>
      <c r="E101" s="16" t="n"/>
      <c r="F101" s="16" t="n"/>
      <c r="G101" s="43" t="n"/>
      <c r="H101" s="16" t="n"/>
      <c r="I101" s="16" t="n"/>
      <c r="J101" s="16" t="n"/>
      <c r="K101" s="44" t="n"/>
      <c r="L101" s="44" t="n"/>
      <c r="M101" s="44" t="n"/>
      <c r="N101" s="45" t="n"/>
      <c r="O101" s="20" t="n"/>
      <c r="P101" s="46">
        <f>IFERROR(IF(AND($B101="Prospect actif",$N101&lt;&gt;"",$O101&lt;&gt;""),$N101*$O101,""),"")</f>
        <v/>
      </c>
      <c r="Q101" s="16" t="n"/>
      <c r="R101" s="22" t="n"/>
      <c r="S101" s="23">
        <f>IFERROR(IF($L101="","",MAX(0,TODAY()-$L101)),"")</f>
        <v/>
      </c>
      <c r="T101" s="24">
        <f>IFERROR(IF(OR($B101="Client actif",$B101="En pause",$B101="Perdu"),"Sans suivi",IF($M101="","À planifier",IF($M101&lt;TODAY(),"En retard",IF($M101&lt;=TODAY()+'Paramètres'!$B$4,"À relancer bientôt","Planifiée")))),"")</f>
        <v/>
      </c>
      <c r="U101" s="22" t="n"/>
    </row>
    <row r="102" ht="32" customHeight="1">
      <c r="A102" s="16" t="n"/>
      <c r="B102" s="16" t="n"/>
      <c r="C102" s="16" t="n"/>
      <c r="D102" s="16" t="n"/>
      <c r="E102" s="16" t="n"/>
      <c r="F102" s="16" t="n"/>
      <c r="G102" s="43" t="n"/>
      <c r="H102" s="16" t="n"/>
      <c r="I102" s="16" t="n"/>
      <c r="J102" s="16" t="n"/>
      <c r="K102" s="44" t="n"/>
      <c r="L102" s="44" t="n"/>
      <c r="M102" s="44" t="n"/>
      <c r="N102" s="45" t="n"/>
      <c r="O102" s="20" t="n"/>
      <c r="P102" s="46">
        <f>IFERROR(IF(AND($B102="Prospect actif",$N102&lt;&gt;"",$O102&lt;&gt;""),$N102*$O102,""),"")</f>
        <v/>
      </c>
      <c r="Q102" s="16" t="n"/>
      <c r="R102" s="22" t="n"/>
      <c r="S102" s="23">
        <f>IFERROR(IF($L102="","",MAX(0,TODAY()-$L102)),"")</f>
        <v/>
      </c>
      <c r="T102" s="24">
        <f>IFERROR(IF(OR($B102="Client actif",$B102="En pause",$B102="Perdu"),"Sans suivi",IF($M102="","À planifier",IF($M102&lt;TODAY(),"En retard",IF($M102&lt;=TODAY()+'Paramètres'!$B$4,"À relancer bientôt","Planifiée")))),"")</f>
        <v/>
      </c>
      <c r="U102" s="22" t="n"/>
    </row>
    <row r="103" ht="32" customHeight="1">
      <c r="A103" s="16" t="n"/>
      <c r="B103" s="16" t="n"/>
      <c r="C103" s="16" t="n"/>
      <c r="D103" s="16" t="n"/>
      <c r="E103" s="16" t="n"/>
      <c r="F103" s="16" t="n"/>
      <c r="G103" s="43" t="n"/>
      <c r="H103" s="16" t="n"/>
      <c r="I103" s="16" t="n"/>
      <c r="J103" s="16" t="n"/>
      <c r="K103" s="44" t="n"/>
      <c r="L103" s="44" t="n"/>
      <c r="M103" s="44" t="n"/>
      <c r="N103" s="45" t="n"/>
      <c r="O103" s="20" t="n"/>
      <c r="P103" s="46">
        <f>IFERROR(IF(AND($B103="Prospect actif",$N103&lt;&gt;"",$O103&lt;&gt;""),$N103*$O103,""),"")</f>
        <v/>
      </c>
      <c r="Q103" s="16" t="n"/>
      <c r="R103" s="22" t="n"/>
      <c r="S103" s="23">
        <f>IFERROR(IF($L103="","",MAX(0,TODAY()-$L103)),"")</f>
        <v/>
      </c>
      <c r="T103" s="24">
        <f>IFERROR(IF(OR($B103="Client actif",$B103="En pause",$B103="Perdu"),"Sans suivi",IF($M103="","À planifier",IF($M103&lt;TODAY(),"En retard",IF($M103&lt;=TODAY()+'Paramètres'!$B$4,"À relancer bientôt","Planifiée")))),"")</f>
        <v/>
      </c>
      <c r="U103" s="22" t="n"/>
    </row>
    <row r="104" ht="32" customHeight="1">
      <c r="A104" s="16" t="n"/>
      <c r="B104" s="16" t="n"/>
      <c r="C104" s="16" t="n"/>
      <c r="D104" s="16" t="n"/>
      <c r="E104" s="16" t="n"/>
      <c r="F104" s="16" t="n"/>
      <c r="G104" s="43" t="n"/>
      <c r="H104" s="16" t="n"/>
      <c r="I104" s="16" t="n"/>
      <c r="J104" s="16" t="n"/>
      <c r="K104" s="44" t="n"/>
      <c r="L104" s="44" t="n"/>
      <c r="M104" s="44" t="n"/>
      <c r="N104" s="45" t="n"/>
      <c r="O104" s="20" t="n"/>
      <c r="P104" s="46">
        <f>IFERROR(IF(AND($B104="Prospect actif",$N104&lt;&gt;"",$O104&lt;&gt;""),$N104*$O104,""),"")</f>
        <v/>
      </c>
      <c r="Q104" s="16" t="n"/>
      <c r="R104" s="22" t="n"/>
      <c r="S104" s="23">
        <f>IFERROR(IF($L104="","",MAX(0,TODAY()-$L104)),"")</f>
        <v/>
      </c>
      <c r="T104" s="24">
        <f>IFERROR(IF(OR($B104="Client actif",$B104="En pause",$B104="Perdu"),"Sans suivi",IF($M104="","À planifier",IF($M104&lt;TODAY(),"En retard",IF($M104&lt;=TODAY()+'Paramètres'!$B$4,"À relancer bientôt","Planifiée")))),"")</f>
        <v/>
      </c>
      <c r="U104" s="22" t="n"/>
    </row>
    <row r="105" ht="32" customHeight="1">
      <c r="A105" s="16" t="n"/>
      <c r="B105" s="16" t="n"/>
      <c r="C105" s="16" t="n"/>
      <c r="D105" s="16" t="n"/>
      <c r="E105" s="16" t="n"/>
      <c r="F105" s="16" t="n"/>
      <c r="G105" s="43" t="n"/>
      <c r="H105" s="16" t="n"/>
      <c r="I105" s="16" t="n"/>
      <c r="J105" s="16" t="n"/>
      <c r="K105" s="44" t="n"/>
      <c r="L105" s="44" t="n"/>
      <c r="M105" s="44" t="n"/>
      <c r="N105" s="45" t="n"/>
      <c r="O105" s="20" t="n"/>
      <c r="P105" s="46">
        <f>IFERROR(IF(AND($B105="Prospect actif",$N105&lt;&gt;"",$O105&lt;&gt;""),$N105*$O105,""),"")</f>
        <v/>
      </c>
      <c r="Q105" s="16" t="n"/>
      <c r="R105" s="22" t="n"/>
      <c r="S105" s="23">
        <f>IFERROR(IF($L105="","",MAX(0,TODAY()-$L105)),"")</f>
        <v/>
      </c>
      <c r="T105" s="24">
        <f>IFERROR(IF(OR($B105="Client actif",$B105="En pause",$B105="Perdu"),"Sans suivi",IF($M105="","À planifier",IF($M105&lt;TODAY(),"En retard",IF($M105&lt;=TODAY()+'Paramètres'!$B$4,"À relancer bientôt","Planifiée")))),"")</f>
        <v/>
      </c>
      <c r="U105" s="22" t="n"/>
    </row>
    <row r="106" ht="32" customHeight="1">
      <c r="A106" s="16" t="n"/>
      <c r="B106" s="16" t="n"/>
      <c r="C106" s="16" t="n"/>
      <c r="D106" s="16" t="n"/>
      <c r="E106" s="16" t="n"/>
      <c r="F106" s="16" t="n"/>
      <c r="G106" s="43" t="n"/>
      <c r="H106" s="16" t="n"/>
      <c r="I106" s="16" t="n"/>
      <c r="J106" s="16" t="n"/>
      <c r="K106" s="44" t="n"/>
      <c r="L106" s="44" t="n"/>
      <c r="M106" s="44" t="n"/>
      <c r="N106" s="45" t="n"/>
      <c r="O106" s="20" t="n"/>
      <c r="P106" s="46">
        <f>IFERROR(IF(AND($B106="Prospect actif",$N106&lt;&gt;"",$O106&lt;&gt;""),$N106*$O106,""),"")</f>
        <v/>
      </c>
      <c r="Q106" s="16" t="n"/>
      <c r="R106" s="22" t="n"/>
      <c r="S106" s="23">
        <f>IFERROR(IF($L106="","",MAX(0,TODAY()-$L106)),"")</f>
        <v/>
      </c>
      <c r="T106" s="24">
        <f>IFERROR(IF(OR($B106="Client actif",$B106="En pause",$B106="Perdu"),"Sans suivi",IF($M106="","À planifier",IF($M106&lt;TODAY(),"En retard",IF($M106&lt;=TODAY()+'Paramètres'!$B$4,"À relancer bientôt","Planifiée")))),"")</f>
        <v/>
      </c>
      <c r="U106" s="22" t="n"/>
    </row>
    <row r="107" ht="32" customHeight="1">
      <c r="A107" s="16" t="n"/>
      <c r="B107" s="16" t="n"/>
      <c r="C107" s="16" t="n"/>
      <c r="D107" s="16" t="n"/>
      <c r="E107" s="16" t="n"/>
      <c r="F107" s="16" t="n"/>
      <c r="G107" s="43" t="n"/>
      <c r="H107" s="16" t="n"/>
      <c r="I107" s="16" t="n"/>
      <c r="J107" s="16" t="n"/>
      <c r="K107" s="44" t="n"/>
      <c r="L107" s="44" t="n"/>
      <c r="M107" s="44" t="n"/>
      <c r="N107" s="45" t="n"/>
      <c r="O107" s="20" t="n"/>
      <c r="P107" s="46">
        <f>IFERROR(IF(AND($B107="Prospect actif",$N107&lt;&gt;"",$O107&lt;&gt;""),$N107*$O107,""),"")</f>
        <v/>
      </c>
      <c r="Q107" s="16" t="n"/>
      <c r="R107" s="22" t="n"/>
      <c r="S107" s="23">
        <f>IFERROR(IF($L107="","",MAX(0,TODAY()-$L107)),"")</f>
        <v/>
      </c>
      <c r="T107" s="24">
        <f>IFERROR(IF(OR($B107="Client actif",$B107="En pause",$B107="Perdu"),"Sans suivi",IF($M107="","À planifier",IF($M107&lt;TODAY(),"En retard",IF($M107&lt;=TODAY()+'Paramètres'!$B$4,"À relancer bientôt","Planifiée")))),"")</f>
        <v/>
      </c>
      <c r="U107" s="22" t="n"/>
    </row>
    <row r="108" ht="32" customHeight="1">
      <c r="A108" s="16" t="n"/>
      <c r="B108" s="16" t="n"/>
      <c r="C108" s="16" t="n"/>
      <c r="D108" s="16" t="n"/>
      <c r="E108" s="16" t="n"/>
      <c r="F108" s="16" t="n"/>
      <c r="G108" s="43" t="n"/>
      <c r="H108" s="16" t="n"/>
      <c r="I108" s="16" t="n"/>
      <c r="J108" s="16" t="n"/>
      <c r="K108" s="44" t="n"/>
      <c r="L108" s="44" t="n"/>
      <c r="M108" s="44" t="n"/>
      <c r="N108" s="45" t="n"/>
      <c r="O108" s="20" t="n"/>
      <c r="P108" s="46">
        <f>IFERROR(IF(AND($B108="Prospect actif",$N108&lt;&gt;"",$O108&lt;&gt;""),$N108*$O108,""),"")</f>
        <v/>
      </c>
      <c r="Q108" s="16" t="n"/>
      <c r="R108" s="22" t="n"/>
      <c r="S108" s="23">
        <f>IFERROR(IF($L108="","",MAX(0,TODAY()-$L108)),"")</f>
        <v/>
      </c>
      <c r="T108" s="24">
        <f>IFERROR(IF(OR($B108="Client actif",$B108="En pause",$B108="Perdu"),"Sans suivi",IF($M108="","À planifier",IF($M108&lt;TODAY(),"En retard",IF($M108&lt;=TODAY()+'Paramètres'!$B$4,"À relancer bientôt","Planifiée")))),"")</f>
        <v/>
      </c>
      <c r="U108" s="22" t="n"/>
    </row>
    <row r="109" ht="32" customHeight="1">
      <c r="A109" s="16" t="n"/>
      <c r="B109" s="16" t="n"/>
      <c r="C109" s="16" t="n"/>
      <c r="D109" s="16" t="n"/>
      <c r="E109" s="16" t="n"/>
      <c r="F109" s="16" t="n"/>
      <c r="G109" s="43" t="n"/>
      <c r="H109" s="16" t="n"/>
      <c r="I109" s="16" t="n"/>
      <c r="J109" s="16" t="n"/>
      <c r="K109" s="44" t="n"/>
      <c r="L109" s="44" t="n"/>
      <c r="M109" s="44" t="n"/>
      <c r="N109" s="45" t="n"/>
      <c r="O109" s="20" t="n"/>
      <c r="P109" s="46">
        <f>IFERROR(IF(AND($B109="Prospect actif",$N109&lt;&gt;"",$O109&lt;&gt;""),$N109*$O109,""),"")</f>
        <v/>
      </c>
      <c r="Q109" s="16" t="n"/>
      <c r="R109" s="22" t="n"/>
      <c r="S109" s="23">
        <f>IFERROR(IF($L109="","",MAX(0,TODAY()-$L109)),"")</f>
        <v/>
      </c>
      <c r="T109" s="24">
        <f>IFERROR(IF(OR($B109="Client actif",$B109="En pause",$B109="Perdu"),"Sans suivi",IF($M109="","À planifier",IF($M109&lt;TODAY(),"En retard",IF($M109&lt;=TODAY()+'Paramètres'!$B$4,"À relancer bientôt","Planifiée")))),"")</f>
        <v/>
      </c>
      <c r="U109" s="22" t="n"/>
    </row>
    <row r="110" ht="32" customHeight="1">
      <c r="A110" s="16" t="n"/>
      <c r="B110" s="16" t="n"/>
      <c r="C110" s="16" t="n"/>
      <c r="D110" s="16" t="n"/>
      <c r="E110" s="16" t="n"/>
      <c r="F110" s="16" t="n"/>
      <c r="G110" s="43" t="n"/>
      <c r="H110" s="16" t="n"/>
      <c r="I110" s="16" t="n"/>
      <c r="J110" s="16" t="n"/>
      <c r="K110" s="44" t="n"/>
      <c r="L110" s="44" t="n"/>
      <c r="M110" s="44" t="n"/>
      <c r="N110" s="45" t="n"/>
      <c r="O110" s="20" t="n"/>
      <c r="P110" s="46">
        <f>IFERROR(IF(AND($B110="Prospect actif",$N110&lt;&gt;"",$O110&lt;&gt;""),$N110*$O110,""),"")</f>
        <v/>
      </c>
      <c r="Q110" s="16" t="n"/>
      <c r="R110" s="22" t="n"/>
      <c r="S110" s="23">
        <f>IFERROR(IF($L110="","",MAX(0,TODAY()-$L110)),"")</f>
        <v/>
      </c>
      <c r="T110" s="24">
        <f>IFERROR(IF(OR($B110="Client actif",$B110="En pause",$B110="Perdu"),"Sans suivi",IF($M110="","À planifier",IF($M110&lt;TODAY(),"En retard",IF($M110&lt;=TODAY()+'Paramètres'!$B$4,"À relancer bientôt","Planifiée")))),"")</f>
        <v/>
      </c>
      <c r="U110" s="22" t="n"/>
    </row>
    <row r="111" ht="32" customHeight="1">
      <c r="A111" s="16" t="n"/>
      <c r="B111" s="16" t="n"/>
      <c r="C111" s="16" t="n"/>
      <c r="D111" s="16" t="n"/>
      <c r="E111" s="16" t="n"/>
      <c r="F111" s="16" t="n"/>
      <c r="G111" s="43" t="n"/>
      <c r="H111" s="16" t="n"/>
      <c r="I111" s="16" t="n"/>
      <c r="J111" s="16" t="n"/>
      <c r="K111" s="44" t="n"/>
      <c r="L111" s="44" t="n"/>
      <c r="M111" s="44" t="n"/>
      <c r="N111" s="45" t="n"/>
      <c r="O111" s="20" t="n"/>
      <c r="P111" s="46">
        <f>IFERROR(IF(AND($B111="Prospect actif",$N111&lt;&gt;"",$O111&lt;&gt;""),$N111*$O111,""),"")</f>
        <v/>
      </c>
      <c r="Q111" s="16" t="n"/>
      <c r="R111" s="22" t="n"/>
      <c r="S111" s="23">
        <f>IFERROR(IF($L111="","",MAX(0,TODAY()-$L111)),"")</f>
        <v/>
      </c>
      <c r="T111" s="24">
        <f>IFERROR(IF(OR($B111="Client actif",$B111="En pause",$B111="Perdu"),"Sans suivi",IF($M111="","À planifier",IF($M111&lt;TODAY(),"En retard",IF($M111&lt;=TODAY()+'Paramètres'!$B$4,"À relancer bientôt","Planifiée")))),"")</f>
        <v/>
      </c>
      <c r="U111" s="22" t="n"/>
    </row>
    <row r="112" ht="32" customHeight="1">
      <c r="A112" s="16" t="n"/>
      <c r="B112" s="16" t="n"/>
      <c r="C112" s="16" t="n"/>
      <c r="D112" s="16" t="n"/>
      <c r="E112" s="16" t="n"/>
      <c r="F112" s="16" t="n"/>
      <c r="G112" s="43" t="n"/>
      <c r="H112" s="16" t="n"/>
      <c r="I112" s="16" t="n"/>
      <c r="J112" s="16" t="n"/>
      <c r="K112" s="44" t="n"/>
      <c r="L112" s="44" t="n"/>
      <c r="M112" s="44" t="n"/>
      <c r="N112" s="45" t="n"/>
      <c r="O112" s="20" t="n"/>
      <c r="P112" s="46">
        <f>IFERROR(IF(AND($B112="Prospect actif",$N112&lt;&gt;"",$O112&lt;&gt;""),$N112*$O112,""),"")</f>
        <v/>
      </c>
      <c r="Q112" s="16" t="n"/>
      <c r="R112" s="22" t="n"/>
      <c r="S112" s="23">
        <f>IFERROR(IF($L112="","",MAX(0,TODAY()-$L112)),"")</f>
        <v/>
      </c>
      <c r="T112" s="24">
        <f>IFERROR(IF(OR($B112="Client actif",$B112="En pause",$B112="Perdu"),"Sans suivi",IF($M112="","À planifier",IF($M112&lt;TODAY(),"En retard",IF($M112&lt;=TODAY()+'Paramètres'!$B$4,"À relancer bientôt","Planifiée")))),"")</f>
        <v/>
      </c>
      <c r="U112" s="22" t="n"/>
    </row>
    <row r="113" ht="32" customHeight="1">
      <c r="A113" s="16" t="n"/>
      <c r="B113" s="16" t="n"/>
      <c r="C113" s="16" t="n"/>
      <c r="D113" s="16" t="n"/>
      <c r="E113" s="16" t="n"/>
      <c r="F113" s="16" t="n"/>
      <c r="G113" s="43" t="n"/>
      <c r="H113" s="16" t="n"/>
      <c r="I113" s="16" t="n"/>
      <c r="J113" s="16" t="n"/>
      <c r="K113" s="44" t="n"/>
      <c r="L113" s="44" t="n"/>
      <c r="M113" s="44" t="n"/>
      <c r="N113" s="45" t="n"/>
      <c r="O113" s="20" t="n"/>
      <c r="P113" s="46">
        <f>IFERROR(IF(AND($B113="Prospect actif",$N113&lt;&gt;"",$O113&lt;&gt;""),$N113*$O113,""),"")</f>
        <v/>
      </c>
      <c r="Q113" s="16" t="n"/>
      <c r="R113" s="22" t="n"/>
      <c r="S113" s="23">
        <f>IFERROR(IF($L113="","",MAX(0,TODAY()-$L113)),"")</f>
        <v/>
      </c>
      <c r="T113" s="24">
        <f>IFERROR(IF(OR($B113="Client actif",$B113="En pause",$B113="Perdu"),"Sans suivi",IF($M113="","À planifier",IF($M113&lt;TODAY(),"En retard",IF($M113&lt;=TODAY()+'Paramètres'!$B$4,"À relancer bientôt","Planifiée")))),"")</f>
        <v/>
      </c>
      <c r="U113" s="22" t="n"/>
    </row>
    <row r="114" ht="32" customHeight="1">
      <c r="A114" s="16" t="n"/>
      <c r="B114" s="16" t="n"/>
      <c r="C114" s="16" t="n"/>
      <c r="D114" s="16" t="n"/>
      <c r="E114" s="16" t="n"/>
      <c r="F114" s="16" t="n"/>
      <c r="G114" s="43" t="n"/>
      <c r="H114" s="16" t="n"/>
      <c r="I114" s="16" t="n"/>
      <c r="J114" s="16" t="n"/>
      <c r="K114" s="44" t="n"/>
      <c r="L114" s="44" t="n"/>
      <c r="M114" s="44" t="n"/>
      <c r="N114" s="45" t="n"/>
      <c r="O114" s="20" t="n"/>
      <c r="P114" s="46">
        <f>IFERROR(IF(AND($B114="Prospect actif",$N114&lt;&gt;"",$O114&lt;&gt;""),$N114*$O114,""),"")</f>
        <v/>
      </c>
      <c r="Q114" s="16" t="n"/>
      <c r="R114" s="22" t="n"/>
      <c r="S114" s="23">
        <f>IFERROR(IF($L114="","",MAX(0,TODAY()-$L114)),"")</f>
        <v/>
      </c>
      <c r="T114" s="24">
        <f>IFERROR(IF(OR($B114="Client actif",$B114="En pause",$B114="Perdu"),"Sans suivi",IF($M114="","À planifier",IF($M114&lt;TODAY(),"En retard",IF($M114&lt;=TODAY()+'Paramètres'!$B$4,"À relancer bientôt","Planifiée")))),"")</f>
        <v/>
      </c>
      <c r="U114" s="22" t="n"/>
    </row>
    <row r="115" ht="32" customHeight="1">
      <c r="A115" s="16" t="n"/>
      <c r="B115" s="16" t="n"/>
      <c r="C115" s="16" t="n"/>
      <c r="D115" s="16" t="n"/>
      <c r="E115" s="16" t="n"/>
      <c r="F115" s="16" t="n"/>
      <c r="G115" s="43" t="n"/>
      <c r="H115" s="16" t="n"/>
      <c r="I115" s="16" t="n"/>
      <c r="J115" s="16" t="n"/>
      <c r="K115" s="44" t="n"/>
      <c r="L115" s="44" t="n"/>
      <c r="M115" s="44" t="n"/>
      <c r="N115" s="45" t="n"/>
      <c r="O115" s="20" t="n"/>
      <c r="P115" s="46">
        <f>IFERROR(IF(AND($B115="Prospect actif",$N115&lt;&gt;"",$O115&lt;&gt;""),$N115*$O115,""),"")</f>
        <v/>
      </c>
      <c r="Q115" s="16" t="n"/>
      <c r="R115" s="22" t="n"/>
      <c r="S115" s="23">
        <f>IFERROR(IF($L115="","",MAX(0,TODAY()-$L115)),"")</f>
        <v/>
      </c>
      <c r="T115" s="24">
        <f>IFERROR(IF(OR($B115="Client actif",$B115="En pause",$B115="Perdu"),"Sans suivi",IF($M115="","À planifier",IF($M115&lt;TODAY(),"En retard",IF($M115&lt;=TODAY()+'Paramètres'!$B$4,"À relancer bientôt","Planifiée")))),"")</f>
        <v/>
      </c>
      <c r="U115" s="22" t="n"/>
    </row>
    <row r="116" ht="32" customHeight="1">
      <c r="A116" s="16" t="n"/>
      <c r="B116" s="16" t="n"/>
      <c r="C116" s="16" t="n"/>
      <c r="D116" s="16" t="n"/>
      <c r="E116" s="16" t="n"/>
      <c r="F116" s="16" t="n"/>
      <c r="G116" s="43" t="n"/>
      <c r="H116" s="16" t="n"/>
      <c r="I116" s="16" t="n"/>
      <c r="J116" s="16" t="n"/>
      <c r="K116" s="44" t="n"/>
      <c r="L116" s="44" t="n"/>
      <c r="M116" s="44" t="n"/>
      <c r="N116" s="45" t="n"/>
      <c r="O116" s="20" t="n"/>
      <c r="P116" s="46">
        <f>IFERROR(IF(AND($B116="Prospect actif",$N116&lt;&gt;"",$O116&lt;&gt;""),$N116*$O116,""),"")</f>
        <v/>
      </c>
      <c r="Q116" s="16" t="n"/>
      <c r="R116" s="22" t="n"/>
      <c r="S116" s="23">
        <f>IFERROR(IF($L116="","",MAX(0,TODAY()-$L116)),"")</f>
        <v/>
      </c>
      <c r="T116" s="24">
        <f>IFERROR(IF(OR($B116="Client actif",$B116="En pause",$B116="Perdu"),"Sans suivi",IF($M116="","À planifier",IF($M116&lt;TODAY(),"En retard",IF($M116&lt;=TODAY()+'Paramètres'!$B$4,"À relancer bientôt","Planifiée")))),"")</f>
        <v/>
      </c>
      <c r="U116" s="22" t="n"/>
    </row>
    <row r="117" ht="32" customHeight="1">
      <c r="A117" s="16" t="n"/>
      <c r="B117" s="16" t="n"/>
      <c r="C117" s="16" t="n"/>
      <c r="D117" s="16" t="n"/>
      <c r="E117" s="16" t="n"/>
      <c r="F117" s="16" t="n"/>
      <c r="G117" s="43" t="n"/>
      <c r="H117" s="16" t="n"/>
      <c r="I117" s="16" t="n"/>
      <c r="J117" s="16" t="n"/>
      <c r="K117" s="44" t="n"/>
      <c r="L117" s="44" t="n"/>
      <c r="M117" s="44" t="n"/>
      <c r="N117" s="45" t="n"/>
      <c r="O117" s="20" t="n"/>
      <c r="P117" s="46">
        <f>IFERROR(IF(AND($B117="Prospect actif",$N117&lt;&gt;"",$O117&lt;&gt;""),$N117*$O117,""),"")</f>
        <v/>
      </c>
      <c r="Q117" s="16" t="n"/>
      <c r="R117" s="22" t="n"/>
      <c r="S117" s="23">
        <f>IFERROR(IF($L117="","",MAX(0,TODAY()-$L117)),"")</f>
        <v/>
      </c>
      <c r="T117" s="24">
        <f>IFERROR(IF(OR($B117="Client actif",$B117="En pause",$B117="Perdu"),"Sans suivi",IF($M117="","À planifier",IF($M117&lt;TODAY(),"En retard",IF($M117&lt;=TODAY()+'Paramètres'!$B$4,"À relancer bientôt","Planifiée")))),"")</f>
        <v/>
      </c>
      <c r="U117" s="22" t="n"/>
    </row>
    <row r="118" ht="32" customHeight="1">
      <c r="A118" s="16" t="n"/>
      <c r="B118" s="16" t="n"/>
      <c r="C118" s="16" t="n"/>
      <c r="D118" s="16" t="n"/>
      <c r="E118" s="16" t="n"/>
      <c r="F118" s="16" t="n"/>
      <c r="G118" s="43" t="n"/>
      <c r="H118" s="16" t="n"/>
      <c r="I118" s="16" t="n"/>
      <c r="J118" s="16" t="n"/>
      <c r="K118" s="44" t="n"/>
      <c r="L118" s="44" t="n"/>
      <c r="M118" s="44" t="n"/>
      <c r="N118" s="45" t="n"/>
      <c r="O118" s="20" t="n"/>
      <c r="P118" s="46">
        <f>IFERROR(IF(AND($B118="Prospect actif",$N118&lt;&gt;"",$O118&lt;&gt;""),$N118*$O118,""),"")</f>
        <v/>
      </c>
      <c r="Q118" s="16" t="n"/>
      <c r="R118" s="22" t="n"/>
      <c r="S118" s="23">
        <f>IFERROR(IF($L118="","",MAX(0,TODAY()-$L118)),"")</f>
        <v/>
      </c>
      <c r="T118" s="24">
        <f>IFERROR(IF(OR($B118="Client actif",$B118="En pause",$B118="Perdu"),"Sans suivi",IF($M118="","À planifier",IF($M118&lt;TODAY(),"En retard",IF($M118&lt;=TODAY()+'Paramètres'!$B$4,"À relancer bientôt","Planifiée")))),"")</f>
        <v/>
      </c>
      <c r="U118" s="22" t="n"/>
    </row>
    <row r="119" ht="32" customHeight="1">
      <c r="A119" s="16" t="n"/>
      <c r="B119" s="16" t="n"/>
      <c r="C119" s="16" t="n"/>
      <c r="D119" s="16" t="n"/>
      <c r="E119" s="16" t="n"/>
      <c r="F119" s="16" t="n"/>
      <c r="G119" s="43" t="n"/>
      <c r="H119" s="16" t="n"/>
      <c r="I119" s="16" t="n"/>
      <c r="J119" s="16" t="n"/>
      <c r="K119" s="44" t="n"/>
      <c r="L119" s="44" t="n"/>
      <c r="M119" s="44" t="n"/>
      <c r="N119" s="45" t="n"/>
      <c r="O119" s="20" t="n"/>
      <c r="P119" s="46">
        <f>IFERROR(IF(AND($B119="Prospect actif",$N119&lt;&gt;"",$O119&lt;&gt;""),$N119*$O119,""),"")</f>
        <v/>
      </c>
      <c r="Q119" s="16" t="n"/>
      <c r="R119" s="22" t="n"/>
      <c r="S119" s="23">
        <f>IFERROR(IF($L119="","",MAX(0,TODAY()-$L119)),"")</f>
        <v/>
      </c>
      <c r="T119" s="24">
        <f>IFERROR(IF(OR($B119="Client actif",$B119="En pause",$B119="Perdu"),"Sans suivi",IF($M119="","À planifier",IF($M119&lt;TODAY(),"En retard",IF($M119&lt;=TODAY()+'Paramètres'!$B$4,"À relancer bientôt","Planifiée")))),"")</f>
        <v/>
      </c>
      <c r="U119" s="22" t="n"/>
    </row>
    <row r="120" ht="32" customHeight="1">
      <c r="A120" s="16" t="n"/>
      <c r="B120" s="16" t="n"/>
      <c r="C120" s="16" t="n"/>
      <c r="D120" s="16" t="n"/>
      <c r="E120" s="16" t="n"/>
      <c r="F120" s="16" t="n"/>
      <c r="G120" s="43" t="n"/>
      <c r="H120" s="16" t="n"/>
      <c r="I120" s="16" t="n"/>
      <c r="J120" s="16" t="n"/>
      <c r="K120" s="44" t="n"/>
      <c r="L120" s="44" t="n"/>
      <c r="M120" s="44" t="n"/>
      <c r="N120" s="45" t="n"/>
      <c r="O120" s="20" t="n"/>
      <c r="P120" s="46">
        <f>IFERROR(IF(AND($B120="Prospect actif",$N120&lt;&gt;"",$O120&lt;&gt;""),$N120*$O120,""),"")</f>
        <v/>
      </c>
      <c r="Q120" s="16" t="n"/>
      <c r="R120" s="22" t="n"/>
      <c r="S120" s="23">
        <f>IFERROR(IF($L120="","",MAX(0,TODAY()-$L120)),"")</f>
        <v/>
      </c>
      <c r="T120" s="24">
        <f>IFERROR(IF(OR($B120="Client actif",$B120="En pause",$B120="Perdu"),"Sans suivi",IF($M120="","À planifier",IF($M120&lt;TODAY(),"En retard",IF($M120&lt;=TODAY()+'Paramètres'!$B$4,"À relancer bientôt","Planifiée")))),"")</f>
        <v/>
      </c>
      <c r="U120" s="22" t="n"/>
    </row>
    <row r="121" ht="32" customHeight="1">
      <c r="A121" s="16" t="n"/>
      <c r="B121" s="16" t="n"/>
      <c r="C121" s="16" t="n"/>
      <c r="D121" s="16" t="n"/>
      <c r="E121" s="16" t="n"/>
      <c r="F121" s="16" t="n"/>
      <c r="G121" s="43" t="n"/>
      <c r="H121" s="16" t="n"/>
      <c r="I121" s="16" t="n"/>
      <c r="J121" s="16" t="n"/>
      <c r="K121" s="44" t="n"/>
      <c r="L121" s="44" t="n"/>
      <c r="M121" s="44" t="n"/>
      <c r="N121" s="45" t="n"/>
      <c r="O121" s="20" t="n"/>
      <c r="P121" s="46">
        <f>IFERROR(IF(AND($B121="Prospect actif",$N121&lt;&gt;"",$O121&lt;&gt;""),$N121*$O121,""),"")</f>
        <v/>
      </c>
      <c r="Q121" s="16" t="n"/>
      <c r="R121" s="22" t="n"/>
      <c r="S121" s="23">
        <f>IFERROR(IF($L121="","",MAX(0,TODAY()-$L121)),"")</f>
        <v/>
      </c>
      <c r="T121" s="24">
        <f>IFERROR(IF(OR($B121="Client actif",$B121="En pause",$B121="Perdu"),"Sans suivi",IF($M121="","À planifier",IF($M121&lt;TODAY(),"En retard",IF($M121&lt;=TODAY()+'Paramètres'!$B$4,"À relancer bientôt","Planifiée")))),"")</f>
        <v/>
      </c>
      <c r="U121" s="22" t="n"/>
    </row>
    <row r="122" ht="32" customHeight="1">
      <c r="A122" s="16" t="n"/>
      <c r="B122" s="16" t="n"/>
      <c r="C122" s="16" t="n"/>
      <c r="D122" s="16" t="n"/>
      <c r="E122" s="16" t="n"/>
      <c r="F122" s="16" t="n"/>
      <c r="G122" s="43" t="n"/>
      <c r="H122" s="16" t="n"/>
      <c r="I122" s="16" t="n"/>
      <c r="J122" s="16" t="n"/>
      <c r="K122" s="44" t="n"/>
      <c r="L122" s="44" t="n"/>
      <c r="M122" s="44" t="n"/>
      <c r="N122" s="45" t="n"/>
      <c r="O122" s="20" t="n"/>
      <c r="P122" s="46">
        <f>IFERROR(IF(AND($B122="Prospect actif",$N122&lt;&gt;"",$O122&lt;&gt;""),$N122*$O122,""),"")</f>
        <v/>
      </c>
      <c r="Q122" s="16" t="n"/>
      <c r="R122" s="22" t="n"/>
      <c r="S122" s="23">
        <f>IFERROR(IF($L122="","",MAX(0,TODAY()-$L122)),"")</f>
        <v/>
      </c>
      <c r="T122" s="24">
        <f>IFERROR(IF(OR($B122="Client actif",$B122="En pause",$B122="Perdu"),"Sans suivi",IF($M122="","À planifier",IF($M122&lt;TODAY(),"En retard",IF($M122&lt;=TODAY()+'Paramètres'!$B$4,"À relancer bientôt","Planifiée")))),"")</f>
        <v/>
      </c>
      <c r="U122" s="22" t="n"/>
    </row>
    <row r="123" ht="32" customHeight="1">
      <c r="A123" s="16" t="n"/>
      <c r="B123" s="16" t="n"/>
      <c r="C123" s="16" t="n"/>
      <c r="D123" s="16" t="n"/>
      <c r="E123" s="16" t="n"/>
      <c r="F123" s="16" t="n"/>
      <c r="G123" s="43" t="n"/>
      <c r="H123" s="16" t="n"/>
      <c r="I123" s="16" t="n"/>
      <c r="J123" s="16" t="n"/>
      <c r="K123" s="44" t="n"/>
      <c r="L123" s="44" t="n"/>
      <c r="M123" s="44" t="n"/>
      <c r="N123" s="45" t="n"/>
      <c r="O123" s="20" t="n"/>
      <c r="P123" s="46">
        <f>IFERROR(IF(AND($B123="Prospect actif",$N123&lt;&gt;"",$O123&lt;&gt;""),$N123*$O123,""),"")</f>
        <v/>
      </c>
      <c r="Q123" s="16" t="n"/>
      <c r="R123" s="22" t="n"/>
      <c r="S123" s="23">
        <f>IFERROR(IF($L123="","",MAX(0,TODAY()-$L123)),"")</f>
        <v/>
      </c>
      <c r="T123" s="24">
        <f>IFERROR(IF(OR($B123="Client actif",$B123="En pause",$B123="Perdu"),"Sans suivi",IF($M123="","À planifier",IF($M123&lt;TODAY(),"En retard",IF($M123&lt;=TODAY()+'Paramètres'!$B$4,"À relancer bientôt","Planifiée")))),"")</f>
        <v/>
      </c>
      <c r="U123" s="22" t="n"/>
    </row>
    <row r="124" ht="32" customHeight="1">
      <c r="A124" s="16" t="n"/>
      <c r="B124" s="16" t="n"/>
      <c r="C124" s="16" t="n"/>
      <c r="D124" s="16" t="n"/>
      <c r="E124" s="16" t="n"/>
      <c r="F124" s="16" t="n"/>
      <c r="G124" s="43" t="n"/>
      <c r="H124" s="16" t="n"/>
      <c r="I124" s="16" t="n"/>
      <c r="J124" s="16" t="n"/>
      <c r="K124" s="44" t="n"/>
      <c r="L124" s="44" t="n"/>
      <c r="M124" s="44" t="n"/>
      <c r="N124" s="45" t="n"/>
      <c r="O124" s="20" t="n"/>
      <c r="P124" s="46">
        <f>IFERROR(IF(AND($B124="Prospect actif",$N124&lt;&gt;"",$O124&lt;&gt;""),$N124*$O124,""),"")</f>
        <v/>
      </c>
      <c r="Q124" s="16" t="n"/>
      <c r="R124" s="22" t="n"/>
      <c r="S124" s="23">
        <f>IFERROR(IF($L124="","",MAX(0,TODAY()-$L124)),"")</f>
        <v/>
      </c>
      <c r="T124" s="24">
        <f>IFERROR(IF(OR($B124="Client actif",$B124="En pause",$B124="Perdu"),"Sans suivi",IF($M124="","À planifier",IF($M124&lt;TODAY(),"En retard",IF($M124&lt;=TODAY()+'Paramètres'!$B$4,"À relancer bientôt","Planifiée")))),"")</f>
        <v/>
      </c>
      <c r="U124" s="22" t="n"/>
    </row>
    <row r="125" ht="32" customHeight="1">
      <c r="A125" s="16" t="n"/>
      <c r="B125" s="16" t="n"/>
      <c r="C125" s="16" t="n"/>
      <c r="D125" s="16" t="n"/>
      <c r="E125" s="16" t="n"/>
      <c r="F125" s="16" t="n"/>
      <c r="G125" s="43" t="n"/>
      <c r="H125" s="16" t="n"/>
      <c r="I125" s="16" t="n"/>
      <c r="J125" s="16" t="n"/>
      <c r="K125" s="44" t="n"/>
      <c r="L125" s="44" t="n"/>
      <c r="M125" s="44" t="n"/>
      <c r="N125" s="45" t="n"/>
      <c r="O125" s="20" t="n"/>
      <c r="P125" s="46">
        <f>IFERROR(IF(AND($B125="Prospect actif",$N125&lt;&gt;"",$O125&lt;&gt;""),$N125*$O125,""),"")</f>
        <v/>
      </c>
      <c r="Q125" s="16" t="n"/>
      <c r="R125" s="22" t="n"/>
      <c r="S125" s="23">
        <f>IFERROR(IF($L125="","",MAX(0,TODAY()-$L125)),"")</f>
        <v/>
      </c>
      <c r="T125" s="24">
        <f>IFERROR(IF(OR($B125="Client actif",$B125="En pause",$B125="Perdu"),"Sans suivi",IF($M125="","À planifier",IF($M125&lt;TODAY(),"En retard",IF($M125&lt;=TODAY()+'Paramètres'!$B$4,"À relancer bientôt","Planifiée")))),"")</f>
        <v/>
      </c>
      <c r="U125" s="22" t="n"/>
    </row>
    <row r="126" ht="32" customHeight="1">
      <c r="A126" s="16" t="n"/>
      <c r="B126" s="16" t="n"/>
      <c r="C126" s="16" t="n"/>
      <c r="D126" s="16" t="n"/>
      <c r="E126" s="16" t="n"/>
      <c r="F126" s="16" t="n"/>
      <c r="G126" s="43" t="n"/>
      <c r="H126" s="16" t="n"/>
      <c r="I126" s="16" t="n"/>
      <c r="J126" s="16" t="n"/>
      <c r="K126" s="44" t="n"/>
      <c r="L126" s="44" t="n"/>
      <c r="M126" s="44" t="n"/>
      <c r="N126" s="45" t="n"/>
      <c r="O126" s="20" t="n"/>
      <c r="P126" s="46">
        <f>IFERROR(IF(AND($B126="Prospect actif",$N126&lt;&gt;"",$O126&lt;&gt;""),$N126*$O126,""),"")</f>
        <v/>
      </c>
      <c r="Q126" s="16" t="n"/>
      <c r="R126" s="22" t="n"/>
      <c r="S126" s="23">
        <f>IFERROR(IF($L126="","",MAX(0,TODAY()-$L126)),"")</f>
        <v/>
      </c>
      <c r="T126" s="24">
        <f>IFERROR(IF(OR($B126="Client actif",$B126="En pause",$B126="Perdu"),"Sans suivi",IF($M126="","À planifier",IF($M126&lt;TODAY(),"En retard",IF($M126&lt;=TODAY()+'Paramètres'!$B$4,"À relancer bientôt","Planifiée")))),"")</f>
        <v/>
      </c>
      <c r="U126" s="22" t="n"/>
    </row>
    <row r="127" ht="32" customHeight="1">
      <c r="A127" s="16" t="n"/>
      <c r="B127" s="16" t="n"/>
      <c r="C127" s="16" t="n"/>
      <c r="D127" s="16" t="n"/>
      <c r="E127" s="16" t="n"/>
      <c r="F127" s="16" t="n"/>
      <c r="G127" s="43" t="n"/>
      <c r="H127" s="16" t="n"/>
      <c r="I127" s="16" t="n"/>
      <c r="J127" s="16" t="n"/>
      <c r="K127" s="44" t="n"/>
      <c r="L127" s="44" t="n"/>
      <c r="M127" s="44" t="n"/>
      <c r="N127" s="45" t="n"/>
      <c r="O127" s="20" t="n"/>
      <c r="P127" s="46">
        <f>IFERROR(IF(AND($B127="Prospect actif",$N127&lt;&gt;"",$O127&lt;&gt;""),$N127*$O127,""),"")</f>
        <v/>
      </c>
      <c r="Q127" s="16" t="n"/>
      <c r="R127" s="22" t="n"/>
      <c r="S127" s="23">
        <f>IFERROR(IF($L127="","",MAX(0,TODAY()-$L127)),"")</f>
        <v/>
      </c>
      <c r="T127" s="24">
        <f>IFERROR(IF(OR($B127="Client actif",$B127="En pause",$B127="Perdu"),"Sans suivi",IF($M127="","À planifier",IF($M127&lt;TODAY(),"En retard",IF($M127&lt;=TODAY()+'Paramètres'!$B$4,"À relancer bientôt","Planifiée")))),"")</f>
        <v/>
      </c>
      <c r="U127" s="22" t="n"/>
    </row>
    <row r="128" ht="32" customHeight="1">
      <c r="A128" s="16" t="n"/>
      <c r="B128" s="16" t="n"/>
      <c r="C128" s="16" t="n"/>
      <c r="D128" s="16" t="n"/>
      <c r="E128" s="16" t="n"/>
      <c r="F128" s="16" t="n"/>
      <c r="G128" s="43" t="n"/>
      <c r="H128" s="16" t="n"/>
      <c r="I128" s="16" t="n"/>
      <c r="J128" s="16" t="n"/>
      <c r="K128" s="44" t="n"/>
      <c r="L128" s="44" t="n"/>
      <c r="M128" s="44" t="n"/>
      <c r="N128" s="45" t="n"/>
      <c r="O128" s="20" t="n"/>
      <c r="P128" s="46">
        <f>IFERROR(IF(AND($B128="Prospect actif",$N128&lt;&gt;"",$O128&lt;&gt;""),$N128*$O128,""),"")</f>
        <v/>
      </c>
      <c r="Q128" s="16" t="n"/>
      <c r="R128" s="22" t="n"/>
      <c r="S128" s="23">
        <f>IFERROR(IF($L128="","",MAX(0,TODAY()-$L128)),"")</f>
        <v/>
      </c>
      <c r="T128" s="24">
        <f>IFERROR(IF(OR($B128="Client actif",$B128="En pause",$B128="Perdu"),"Sans suivi",IF($M128="","À planifier",IF($M128&lt;TODAY(),"En retard",IF($M128&lt;=TODAY()+'Paramètres'!$B$4,"À relancer bientôt","Planifiée")))),"")</f>
        <v/>
      </c>
      <c r="U128" s="22" t="n"/>
    </row>
    <row r="129" ht="32" customHeight="1">
      <c r="A129" s="16" t="n"/>
      <c r="B129" s="16" t="n"/>
      <c r="C129" s="16" t="n"/>
      <c r="D129" s="16" t="n"/>
      <c r="E129" s="16" t="n"/>
      <c r="F129" s="16" t="n"/>
      <c r="G129" s="43" t="n"/>
      <c r="H129" s="16" t="n"/>
      <c r="I129" s="16" t="n"/>
      <c r="J129" s="16" t="n"/>
      <c r="K129" s="44" t="n"/>
      <c r="L129" s="44" t="n"/>
      <c r="M129" s="44" t="n"/>
      <c r="N129" s="45" t="n"/>
      <c r="O129" s="20" t="n"/>
      <c r="P129" s="46">
        <f>IFERROR(IF(AND($B129="Prospect actif",$N129&lt;&gt;"",$O129&lt;&gt;""),$N129*$O129,""),"")</f>
        <v/>
      </c>
      <c r="Q129" s="16" t="n"/>
      <c r="R129" s="22" t="n"/>
      <c r="S129" s="23">
        <f>IFERROR(IF($L129="","",MAX(0,TODAY()-$L129)),"")</f>
        <v/>
      </c>
      <c r="T129" s="24">
        <f>IFERROR(IF(OR($B129="Client actif",$B129="En pause",$B129="Perdu"),"Sans suivi",IF($M129="","À planifier",IF($M129&lt;TODAY(),"En retard",IF($M129&lt;=TODAY()+'Paramètres'!$B$4,"À relancer bientôt","Planifiée")))),"")</f>
        <v/>
      </c>
      <c r="U129" s="22" t="n"/>
    </row>
    <row r="130" ht="32" customHeight="1">
      <c r="A130" s="16" t="n"/>
      <c r="B130" s="16" t="n"/>
      <c r="C130" s="16" t="n"/>
      <c r="D130" s="16" t="n"/>
      <c r="E130" s="16" t="n"/>
      <c r="F130" s="16" t="n"/>
      <c r="G130" s="43" t="n"/>
      <c r="H130" s="16" t="n"/>
      <c r="I130" s="16" t="n"/>
      <c r="J130" s="16" t="n"/>
      <c r="K130" s="44" t="n"/>
      <c r="L130" s="44" t="n"/>
      <c r="M130" s="44" t="n"/>
      <c r="N130" s="45" t="n"/>
      <c r="O130" s="20" t="n"/>
      <c r="P130" s="46">
        <f>IFERROR(IF(AND($B130="Prospect actif",$N130&lt;&gt;"",$O130&lt;&gt;""),$N130*$O130,""),"")</f>
        <v/>
      </c>
      <c r="Q130" s="16" t="n"/>
      <c r="R130" s="22" t="n"/>
      <c r="S130" s="23">
        <f>IFERROR(IF($L130="","",MAX(0,TODAY()-$L130)),"")</f>
        <v/>
      </c>
      <c r="T130" s="24">
        <f>IFERROR(IF(OR($B130="Client actif",$B130="En pause",$B130="Perdu"),"Sans suivi",IF($M130="","À planifier",IF($M130&lt;TODAY(),"En retard",IF($M130&lt;=TODAY()+'Paramètres'!$B$4,"À relancer bientôt","Planifiée")))),"")</f>
        <v/>
      </c>
      <c r="U130" s="22" t="n"/>
    </row>
    <row r="131" ht="32" customHeight="1">
      <c r="A131" s="16" t="n"/>
      <c r="B131" s="16" t="n"/>
      <c r="C131" s="16" t="n"/>
      <c r="D131" s="16" t="n"/>
      <c r="E131" s="16" t="n"/>
      <c r="F131" s="16" t="n"/>
      <c r="G131" s="43" t="n"/>
      <c r="H131" s="16" t="n"/>
      <c r="I131" s="16" t="n"/>
      <c r="J131" s="16" t="n"/>
      <c r="K131" s="44" t="n"/>
      <c r="L131" s="44" t="n"/>
      <c r="M131" s="44" t="n"/>
      <c r="N131" s="45" t="n"/>
      <c r="O131" s="20" t="n"/>
      <c r="P131" s="46">
        <f>IFERROR(IF(AND($B131="Prospect actif",$N131&lt;&gt;"",$O131&lt;&gt;""),$N131*$O131,""),"")</f>
        <v/>
      </c>
      <c r="Q131" s="16" t="n"/>
      <c r="R131" s="22" t="n"/>
      <c r="S131" s="23">
        <f>IFERROR(IF($L131="","",MAX(0,TODAY()-$L131)),"")</f>
        <v/>
      </c>
      <c r="T131" s="24">
        <f>IFERROR(IF(OR($B131="Client actif",$B131="En pause",$B131="Perdu"),"Sans suivi",IF($M131="","À planifier",IF($M131&lt;TODAY(),"En retard",IF($M131&lt;=TODAY()+'Paramètres'!$B$4,"À relancer bientôt","Planifiée")))),"")</f>
        <v/>
      </c>
      <c r="U131" s="22" t="n"/>
    </row>
    <row r="132" ht="32" customHeight="1">
      <c r="A132" s="16" t="n"/>
      <c r="B132" s="16" t="n"/>
      <c r="C132" s="16" t="n"/>
      <c r="D132" s="16" t="n"/>
      <c r="E132" s="16" t="n"/>
      <c r="F132" s="16" t="n"/>
      <c r="G132" s="43" t="n"/>
      <c r="H132" s="16" t="n"/>
      <c r="I132" s="16" t="n"/>
      <c r="J132" s="16" t="n"/>
      <c r="K132" s="44" t="n"/>
      <c r="L132" s="44" t="n"/>
      <c r="M132" s="44" t="n"/>
      <c r="N132" s="45" t="n"/>
      <c r="O132" s="20" t="n"/>
      <c r="P132" s="46">
        <f>IFERROR(IF(AND($B132="Prospect actif",$N132&lt;&gt;"",$O132&lt;&gt;""),$N132*$O132,""),"")</f>
        <v/>
      </c>
      <c r="Q132" s="16" t="n"/>
      <c r="R132" s="22" t="n"/>
      <c r="S132" s="23">
        <f>IFERROR(IF($L132="","",MAX(0,TODAY()-$L132)),"")</f>
        <v/>
      </c>
      <c r="T132" s="24">
        <f>IFERROR(IF(OR($B132="Client actif",$B132="En pause",$B132="Perdu"),"Sans suivi",IF($M132="","À planifier",IF($M132&lt;TODAY(),"En retard",IF($M132&lt;=TODAY()+'Paramètres'!$B$4,"À relancer bientôt","Planifiée")))),"")</f>
        <v/>
      </c>
      <c r="U132" s="22" t="n"/>
    </row>
    <row r="133" ht="32" customHeight="1">
      <c r="A133" s="16" t="n"/>
      <c r="B133" s="16" t="n"/>
      <c r="C133" s="16" t="n"/>
      <c r="D133" s="16" t="n"/>
      <c r="E133" s="16" t="n"/>
      <c r="F133" s="16" t="n"/>
      <c r="G133" s="43" t="n"/>
      <c r="H133" s="16" t="n"/>
      <c r="I133" s="16" t="n"/>
      <c r="J133" s="16" t="n"/>
      <c r="K133" s="44" t="n"/>
      <c r="L133" s="44" t="n"/>
      <c r="M133" s="44" t="n"/>
      <c r="N133" s="45" t="n"/>
      <c r="O133" s="20" t="n"/>
      <c r="P133" s="46">
        <f>IFERROR(IF(AND($B133="Prospect actif",$N133&lt;&gt;"",$O133&lt;&gt;""),$N133*$O133,""),"")</f>
        <v/>
      </c>
      <c r="Q133" s="16" t="n"/>
      <c r="R133" s="22" t="n"/>
      <c r="S133" s="23">
        <f>IFERROR(IF($L133="","",MAX(0,TODAY()-$L133)),"")</f>
        <v/>
      </c>
      <c r="T133" s="24">
        <f>IFERROR(IF(OR($B133="Client actif",$B133="En pause",$B133="Perdu"),"Sans suivi",IF($M133="","À planifier",IF($M133&lt;TODAY(),"En retard",IF($M133&lt;=TODAY()+'Paramètres'!$B$4,"À relancer bientôt","Planifiée")))),"")</f>
        <v/>
      </c>
      <c r="U133" s="22" t="n"/>
    </row>
    <row r="134" ht="32" customHeight="1">
      <c r="A134" s="16" t="n"/>
      <c r="B134" s="16" t="n"/>
      <c r="C134" s="16" t="n"/>
      <c r="D134" s="16" t="n"/>
      <c r="E134" s="16" t="n"/>
      <c r="F134" s="16" t="n"/>
      <c r="G134" s="43" t="n"/>
      <c r="H134" s="16" t="n"/>
      <c r="I134" s="16" t="n"/>
      <c r="J134" s="16" t="n"/>
      <c r="K134" s="44" t="n"/>
      <c r="L134" s="44" t="n"/>
      <c r="M134" s="44" t="n"/>
      <c r="N134" s="45" t="n"/>
      <c r="O134" s="20" t="n"/>
      <c r="P134" s="46">
        <f>IFERROR(IF(AND($B134="Prospect actif",$N134&lt;&gt;"",$O134&lt;&gt;""),$N134*$O134,""),"")</f>
        <v/>
      </c>
      <c r="Q134" s="16" t="n"/>
      <c r="R134" s="22" t="n"/>
      <c r="S134" s="23">
        <f>IFERROR(IF($L134="","",MAX(0,TODAY()-$L134)),"")</f>
        <v/>
      </c>
      <c r="T134" s="24">
        <f>IFERROR(IF(OR($B134="Client actif",$B134="En pause",$B134="Perdu"),"Sans suivi",IF($M134="","À planifier",IF($M134&lt;TODAY(),"En retard",IF($M134&lt;=TODAY()+'Paramètres'!$B$4,"À relancer bientôt","Planifiée")))),"")</f>
        <v/>
      </c>
      <c r="U134" s="22" t="n"/>
    </row>
    <row r="135" ht="32" customHeight="1">
      <c r="A135" s="16" t="n"/>
      <c r="B135" s="16" t="n"/>
      <c r="C135" s="16" t="n"/>
      <c r="D135" s="16" t="n"/>
      <c r="E135" s="16" t="n"/>
      <c r="F135" s="16" t="n"/>
      <c r="G135" s="43" t="n"/>
      <c r="H135" s="16" t="n"/>
      <c r="I135" s="16" t="n"/>
      <c r="J135" s="16" t="n"/>
      <c r="K135" s="44" t="n"/>
      <c r="L135" s="44" t="n"/>
      <c r="M135" s="44" t="n"/>
      <c r="N135" s="45" t="n"/>
      <c r="O135" s="20" t="n"/>
      <c r="P135" s="46">
        <f>IFERROR(IF(AND($B135="Prospect actif",$N135&lt;&gt;"",$O135&lt;&gt;""),$N135*$O135,""),"")</f>
        <v/>
      </c>
      <c r="Q135" s="16" t="n"/>
      <c r="R135" s="22" t="n"/>
      <c r="S135" s="23">
        <f>IFERROR(IF($L135="","",MAX(0,TODAY()-$L135)),"")</f>
        <v/>
      </c>
      <c r="T135" s="24">
        <f>IFERROR(IF(OR($B135="Client actif",$B135="En pause",$B135="Perdu"),"Sans suivi",IF($M135="","À planifier",IF($M135&lt;TODAY(),"En retard",IF($M135&lt;=TODAY()+'Paramètres'!$B$4,"À relancer bientôt","Planifiée")))),"")</f>
        <v/>
      </c>
      <c r="U135" s="22" t="n"/>
    </row>
    <row r="136" ht="32" customHeight="1">
      <c r="A136" s="16" t="n"/>
      <c r="B136" s="16" t="n"/>
      <c r="C136" s="16" t="n"/>
      <c r="D136" s="16" t="n"/>
      <c r="E136" s="16" t="n"/>
      <c r="F136" s="16" t="n"/>
      <c r="G136" s="43" t="n"/>
      <c r="H136" s="16" t="n"/>
      <c r="I136" s="16" t="n"/>
      <c r="J136" s="16" t="n"/>
      <c r="K136" s="44" t="n"/>
      <c r="L136" s="44" t="n"/>
      <c r="M136" s="44" t="n"/>
      <c r="N136" s="45" t="n"/>
      <c r="O136" s="20" t="n"/>
      <c r="P136" s="46">
        <f>IFERROR(IF(AND($B136="Prospect actif",$N136&lt;&gt;"",$O136&lt;&gt;""),$N136*$O136,""),"")</f>
        <v/>
      </c>
      <c r="Q136" s="16" t="n"/>
      <c r="R136" s="22" t="n"/>
      <c r="S136" s="23">
        <f>IFERROR(IF($L136="","",MAX(0,TODAY()-$L136)),"")</f>
        <v/>
      </c>
      <c r="T136" s="24">
        <f>IFERROR(IF(OR($B136="Client actif",$B136="En pause",$B136="Perdu"),"Sans suivi",IF($M136="","À planifier",IF($M136&lt;TODAY(),"En retard",IF($M136&lt;=TODAY()+'Paramètres'!$B$4,"À relancer bientôt","Planifiée")))),"")</f>
        <v/>
      </c>
      <c r="U136" s="22" t="n"/>
    </row>
    <row r="137" ht="32" customHeight="1">
      <c r="A137" s="16" t="n"/>
      <c r="B137" s="16" t="n"/>
      <c r="C137" s="16" t="n"/>
      <c r="D137" s="16" t="n"/>
      <c r="E137" s="16" t="n"/>
      <c r="F137" s="16" t="n"/>
      <c r="G137" s="43" t="n"/>
      <c r="H137" s="16" t="n"/>
      <c r="I137" s="16" t="n"/>
      <c r="J137" s="16" t="n"/>
      <c r="K137" s="44" t="n"/>
      <c r="L137" s="44" t="n"/>
      <c r="M137" s="44" t="n"/>
      <c r="N137" s="45" t="n"/>
      <c r="O137" s="20" t="n"/>
      <c r="P137" s="46">
        <f>IFERROR(IF(AND($B137="Prospect actif",$N137&lt;&gt;"",$O137&lt;&gt;""),$N137*$O137,""),"")</f>
        <v/>
      </c>
      <c r="Q137" s="16" t="n"/>
      <c r="R137" s="22" t="n"/>
      <c r="S137" s="23">
        <f>IFERROR(IF($L137="","",MAX(0,TODAY()-$L137)),"")</f>
        <v/>
      </c>
      <c r="T137" s="24">
        <f>IFERROR(IF(OR($B137="Client actif",$B137="En pause",$B137="Perdu"),"Sans suivi",IF($M137="","À planifier",IF($M137&lt;TODAY(),"En retard",IF($M137&lt;=TODAY()+'Paramètres'!$B$4,"À relancer bientôt","Planifiée")))),"")</f>
        <v/>
      </c>
      <c r="U137" s="22" t="n"/>
    </row>
    <row r="138" ht="32" customHeight="1">
      <c r="A138" s="16" t="n"/>
      <c r="B138" s="16" t="n"/>
      <c r="C138" s="16" t="n"/>
      <c r="D138" s="16" t="n"/>
      <c r="E138" s="16" t="n"/>
      <c r="F138" s="16" t="n"/>
      <c r="G138" s="43" t="n"/>
      <c r="H138" s="16" t="n"/>
      <c r="I138" s="16" t="n"/>
      <c r="J138" s="16" t="n"/>
      <c r="K138" s="44" t="n"/>
      <c r="L138" s="44" t="n"/>
      <c r="M138" s="44" t="n"/>
      <c r="N138" s="45" t="n"/>
      <c r="O138" s="20" t="n"/>
      <c r="P138" s="46">
        <f>IFERROR(IF(AND($B138="Prospect actif",$N138&lt;&gt;"",$O138&lt;&gt;""),$N138*$O138,""),"")</f>
        <v/>
      </c>
      <c r="Q138" s="16" t="n"/>
      <c r="R138" s="22" t="n"/>
      <c r="S138" s="23">
        <f>IFERROR(IF($L138="","",MAX(0,TODAY()-$L138)),"")</f>
        <v/>
      </c>
      <c r="T138" s="24">
        <f>IFERROR(IF(OR($B138="Client actif",$B138="En pause",$B138="Perdu"),"Sans suivi",IF($M138="","À planifier",IF($M138&lt;TODAY(),"En retard",IF($M138&lt;=TODAY()+'Paramètres'!$B$4,"À relancer bientôt","Planifiée")))),"")</f>
        <v/>
      </c>
      <c r="U138" s="22" t="n"/>
    </row>
    <row r="139" ht="32" customHeight="1">
      <c r="A139" s="16" t="n"/>
      <c r="B139" s="16" t="n"/>
      <c r="C139" s="16" t="n"/>
      <c r="D139" s="16" t="n"/>
      <c r="E139" s="16" t="n"/>
      <c r="F139" s="16" t="n"/>
      <c r="G139" s="43" t="n"/>
      <c r="H139" s="16" t="n"/>
      <c r="I139" s="16" t="n"/>
      <c r="J139" s="16" t="n"/>
      <c r="K139" s="44" t="n"/>
      <c r="L139" s="44" t="n"/>
      <c r="M139" s="44" t="n"/>
      <c r="N139" s="45" t="n"/>
      <c r="O139" s="20" t="n"/>
      <c r="P139" s="46">
        <f>IFERROR(IF(AND($B139="Prospect actif",$N139&lt;&gt;"",$O139&lt;&gt;""),$N139*$O139,""),"")</f>
        <v/>
      </c>
      <c r="Q139" s="16" t="n"/>
      <c r="R139" s="22" t="n"/>
      <c r="S139" s="23">
        <f>IFERROR(IF($L139="","",MAX(0,TODAY()-$L139)),"")</f>
        <v/>
      </c>
      <c r="T139" s="24">
        <f>IFERROR(IF(OR($B139="Client actif",$B139="En pause",$B139="Perdu"),"Sans suivi",IF($M139="","À planifier",IF($M139&lt;TODAY(),"En retard",IF($M139&lt;=TODAY()+'Paramètres'!$B$4,"À relancer bientôt","Planifiée")))),"")</f>
        <v/>
      </c>
      <c r="U139" s="22" t="n"/>
    </row>
    <row r="140" ht="32" customHeight="1">
      <c r="A140" s="16" t="n"/>
      <c r="B140" s="16" t="n"/>
      <c r="C140" s="16" t="n"/>
      <c r="D140" s="16" t="n"/>
      <c r="E140" s="16" t="n"/>
      <c r="F140" s="16" t="n"/>
      <c r="G140" s="43" t="n"/>
      <c r="H140" s="16" t="n"/>
      <c r="I140" s="16" t="n"/>
      <c r="J140" s="16" t="n"/>
      <c r="K140" s="44" t="n"/>
      <c r="L140" s="44" t="n"/>
      <c r="M140" s="44" t="n"/>
      <c r="N140" s="45" t="n"/>
      <c r="O140" s="20" t="n"/>
      <c r="P140" s="46">
        <f>IFERROR(IF(AND($B140="Prospect actif",$N140&lt;&gt;"",$O140&lt;&gt;""),$N140*$O140,""),"")</f>
        <v/>
      </c>
      <c r="Q140" s="16" t="n"/>
      <c r="R140" s="22" t="n"/>
      <c r="S140" s="23">
        <f>IFERROR(IF($L140="","",MAX(0,TODAY()-$L140)),"")</f>
        <v/>
      </c>
      <c r="T140" s="24">
        <f>IFERROR(IF(OR($B140="Client actif",$B140="En pause",$B140="Perdu"),"Sans suivi",IF($M140="","À planifier",IF($M140&lt;TODAY(),"En retard",IF($M140&lt;=TODAY()+'Paramètres'!$B$4,"À relancer bientôt","Planifiée")))),"")</f>
        <v/>
      </c>
      <c r="U140" s="22" t="n"/>
    </row>
    <row r="141" ht="32" customHeight="1">
      <c r="A141" s="16" t="n"/>
      <c r="B141" s="16" t="n"/>
      <c r="C141" s="16" t="n"/>
      <c r="D141" s="16" t="n"/>
      <c r="E141" s="16" t="n"/>
      <c r="F141" s="16" t="n"/>
      <c r="G141" s="43" t="n"/>
      <c r="H141" s="16" t="n"/>
      <c r="I141" s="16" t="n"/>
      <c r="J141" s="16" t="n"/>
      <c r="K141" s="44" t="n"/>
      <c r="L141" s="44" t="n"/>
      <c r="M141" s="44" t="n"/>
      <c r="N141" s="45" t="n"/>
      <c r="O141" s="20" t="n"/>
      <c r="P141" s="46">
        <f>IFERROR(IF(AND($B141="Prospect actif",$N141&lt;&gt;"",$O141&lt;&gt;""),$N141*$O141,""),"")</f>
        <v/>
      </c>
      <c r="Q141" s="16" t="n"/>
      <c r="R141" s="22" t="n"/>
      <c r="S141" s="23">
        <f>IFERROR(IF($L141="","",MAX(0,TODAY()-$L141)),"")</f>
        <v/>
      </c>
      <c r="T141" s="24">
        <f>IFERROR(IF(OR($B141="Client actif",$B141="En pause",$B141="Perdu"),"Sans suivi",IF($M141="","À planifier",IF($M141&lt;TODAY(),"En retard",IF($M141&lt;=TODAY()+'Paramètres'!$B$4,"À relancer bientôt","Planifiée")))),"")</f>
        <v/>
      </c>
      <c r="U141" s="22" t="n"/>
    </row>
    <row r="142" ht="32" customHeight="1">
      <c r="A142" s="16" t="n"/>
      <c r="B142" s="16" t="n"/>
      <c r="C142" s="16" t="n"/>
      <c r="D142" s="16" t="n"/>
      <c r="E142" s="16" t="n"/>
      <c r="F142" s="16" t="n"/>
      <c r="G142" s="43" t="n"/>
      <c r="H142" s="16" t="n"/>
      <c r="I142" s="16" t="n"/>
      <c r="J142" s="16" t="n"/>
      <c r="K142" s="44" t="n"/>
      <c r="L142" s="44" t="n"/>
      <c r="M142" s="44" t="n"/>
      <c r="N142" s="45" t="n"/>
      <c r="O142" s="20" t="n"/>
      <c r="P142" s="46">
        <f>IFERROR(IF(AND($B142="Prospect actif",$N142&lt;&gt;"",$O142&lt;&gt;""),$N142*$O142,""),"")</f>
        <v/>
      </c>
      <c r="Q142" s="16" t="n"/>
      <c r="R142" s="22" t="n"/>
      <c r="S142" s="23">
        <f>IFERROR(IF($L142="","",MAX(0,TODAY()-$L142)),"")</f>
        <v/>
      </c>
      <c r="T142" s="24">
        <f>IFERROR(IF(OR($B142="Client actif",$B142="En pause",$B142="Perdu"),"Sans suivi",IF($M142="","À planifier",IF($M142&lt;TODAY(),"En retard",IF($M142&lt;=TODAY()+'Paramètres'!$B$4,"À relancer bientôt","Planifiée")))),"")</f>
        <v/>
      </c>
      <c r="U142" s="22" t="n"/>
    </row>
    <row r="143" ht="32" customHeight="1">
      <c r="A143" s="16" t="n"/>
      <c r="B143" s="16" t="n"/>
      <c r="C143" s="16" t="n"/>
      <c r="D143" s="16" t="n"/>
      <c r="E143" s="16" t="n"/>
      <c r="F143" s="16" t="n"/>
      <c r="G143" s="43" t="n"/>
      <c r="H143" s="16" t="n"/>
      <c r="I143" s="16" t="n"/>
      <c r="J143" s="16" t="n"/>
      <c r="K143" s="44" t="n"/>
      <c r="L143" s="44" t="n"/>
      <c r="M143" s="44" t="n"/>
      <c r="N143" s="45" t="n"/>
      <c r="O143" s="20" t="n"/>
      <c r="P143" s="46">
        <f>IFERROR(IF(AND($B143="Prospect actif",$N143&lt;&gt;"",$O143&lt;&gt;""),$N143*$O143,""),"")</f>
        <v/>
      </c>
      <c r="Q143" s="16" t="n"/>
      <c r="R143" s="22" t="n"/>
      <c r="S143" s="23">
        <f>IFERROR(IF($L143="","",MAX(0,TODAY()-$L143)),"")</f>
        <v/>
      </c>
      <c r="T143" s="24">
        <f>IFERROR(IF(OR($B143="Client actif",$B143="En pause",$B143="Perdu"),"Sans suivi",IF($M143="","À planifier",IF($M143&lt;TODAY(),"En retard",IF($M143&lt;=TODAY()+'Paramètres'!$B$4,"À relancer bientôt","Planifiée")))),"")</f>
        <v/>
      </c>
      <c r="U143" s="22" t="n"/>
    </row>
    <row r="144" ht="32" customHeight="1">
      <c r="A144" s="16" t="n"/>
      <c r="B144" s="16" t="n"/>
      <c r="C144" s="16" t="n"/>
      <c r="D144" s="16" t="n"/>
      <c r="E144" s="16" t="n"/>
      <c r="F144" s="16" t="n"/>
      <c r="G144" s="43" t="n"/>
      <c r="H144" s="16" t="n"/>
      <c r="I144" s="16" t="n"/>
      <c r="J144" s="16" t="n"/>
      <c r="K144" s="44" t="n"/>
      <c r="L144" s="44" t="n"/>
      <c r="M144" s="44" t="n"/>
      <c r="N144" s="45" t="n"/>
      <c r="O144" s="20" t="n"/>
      <c r="P144" s="46">
        <f>IFERROR(IF(AND($B144="Prospect actif",$N144&lt;&gt;"",$O144&lt;&gt;""),$N144*$O144,""),"")</f>
        <v/>
      </c>
      <c r="Q144" s="16" t="n"/>
      <c r="R144" s="22" t="n"/>
      <c r="S144" s="23">
        <f>IFERROR(IF($L144="","",MAX(0,TODAY()-$L144)),"")</f>
        <v/>
      </c>
      <c r="T144" s="24">
        <f>IFERROR(IF(OR($B144="Client actif",$B144="En pause",$B144="Perdu"),"Sans suivi",IF($M144="","À planifier",IF($M144&lt;TODAY(),"En retard",IF($M144&lt;=TODAY()+'Paramètres'!$B$4,"À relancer bientôt","Planifiée")))),"")</f>
        <v/>
      </c>
      <c r="U144" s="22" t="n"/>
    </row>
    <row r="145" ht="32" customHeight="1">
      <c r="A145" s="16" t="n"/>
      <c r="B145" s="16" t="n"/>
      <c r="C145" s="16" t="n"/>
      <c r="D145" s="16" t="n"/>
      <c r="E145" s="16" t="n"/>
      <c r="F145" s="16" t="n"/>
      <c r="G145" s="43" t="n"/>
      <c r="H145" s="16" t="n"/>
      <c r="I145" s="16" t="n"/>
      <c r="J145" s="16" t="n"/>
      <c r="K145" s="44" t="n"/>
      <c r="L145" s="44" t="n"/>
      <c r="M145" s="44" t="n"/>
      <c r="N145" s="45" t="n"/>
      <c r="O145" s="20" t="n"/>
      <c r="P145" s="46">
        <f>IFERROR(IF(AND($B145="Prospect actif",$N145&lt;&gt;"",$O145&lt;&gt;""),$N145*$O145,""),"")</f>
        <v/>
      </c>
      <c r="Q145" s="16" t="n"/>
      <c r="R145" s="22" t="n"/>
      <c r="S145" s="23">
        <f>IFERROR(IF($L145="","",MAX(0,TODAY()-$L145)),"")</f>
        <v/>
      </c>
      <c r="T145" s="24">
        <f>IFERROR(IF(OR($B145="Client actif",$B145="En pause",$B145="Perdu"),"Sans suivi",IF($M145="","À planifier",IF($M145&lt;TODAY(),"En retard",IF($M145&lt;=TODAY()+'Paramètres'!$B$4,"À relancer bientôt","Planifiée")))),"")</f>
        <v/>
      </c>
      <c r="U145" s="22" t="n"/>
    </row>
    <row r="146" ht="32" customHeight="1">
      <c r="A146" s="16" t="n"/>
      <c r="B146" s="16" t="n"/>
      <c r="C146" s="16" t="n"/>
      <c r="D146" s="16" t="n"/>
      <c r="E146" s="16" t="n"/>
      <c r="F146" s="16" t="n"/>
      <c r="G146" s="43" t="n"/>
      <c r="H146" s="16" t="n"/>
      <c r="I146" s="16" t="n"/>
      <c r="J146" s="16" t="n"/>
      <c r="K146" s="44" t="n"/>
      <c r="L146" s="44" t="n"/>
      <c r="M146" s="44" t="n"/>
      <c r="N146" s="45" t="n"/>
      <c r="O146" s="20" t="n"/>
      <c r="P146" s="46">
        <f>IFERROR(IF(AND($B146="Prospect actif",$N146&lt;&gt;"",$O146&lt;&gt;""),$N146*$O146,""),"")</f>
        <v/>
      </c>
      <c r="Q146" s="16" t="n"/>
      <c r="R146" s="22" t="n"/>
      <c r="S146" s="23">
        <f>IFERROR(IF($L146="","",MAX(0,TODAY()-$L146)),"")</f>
        <v/>
      </c>
      <c r="T146" s="24">
        <f>IFERROR(IF(OR($B146="Client actif",$B146="En pause",$B146="Perdu"),"Sans suivi",IF($M146="","À planifier",IF($M146&lt;TODAY(),"En retard",IF($M146&lt;=TODAY()+'Paramètres'!$B$4,"À relancer bientôt","Planifiée")))),"")</f>
        <v/>
      </c>
      <c r="U146" s="22" t="n"/>
    </row>
    <row r="147" ht="32" customHeight="1">
      <c r="A147" s="16" t="n"/>
      <c r="B147" s="16" t="n"/>
      <c r="C147" s="16" t="n"/>
      <c r="D147" s="16" t="n"/>
      <c r="E147" s="16" t="n"/>
      <c r="F147" s="16" t="n"/>
      <c r="G147" s="43" t="n"/>
      <c r="H147" s="16" t="n"/>
      <c r="I147" s="16" t="n"/>
      <c r="J147" s="16" t="n"/>
      <c r="K147" s="44" t="n"/>
      <c r="L147" s="44" t="n"/>
      <c r="M147" s="44" t="n"/>
      <c r="N147" s="45" t="n"/>
      <c r="O147" s="20" t="n"/>
      <c r="P147" s="46">
        <f>IFERROR(IF(AND($B147="Prospect actif",$N147&lt;&gt;"",$O147&lt;&gt;""),$N147*$O147,""),"")</f>
        <v/>
      </c>
      <c r="Q147" s="16" t="n"/>
      <c r="R147" s="22" t="n"/>
      <c r="S147" s="23">
        <f>IFERROR(IF($L147="","",MAX(0,TODAY()-$L147)),"")</f>
        <v/>
      </c>
      <c r="T147" s="24">
        <f>IFERROR(IF(OR($B147="Client actif",$B147="En pause",$B147="Perdu"),"Sans suivi",IF($M147="","À planifier",IF($M147&lt;TODAY(),"En retard",IF($M147&lt;=TODAY()+'Paramètres'!$B$4,"À relancer bientôt","Planifiée")))),"")</f>
        <v/>
      </c>
      <c r="U147" s="22" t="n"/>
    </row>
    <row r="148" ht="32" customHeight="1">
      <c r="A148" s="16" t="n"/>
      <c r="B148" s="16" t="n"/>
      <c r="C148" s="16" t="n"/>
      <c r="D148" s="16" t="n"/>
      <c r="E148" s="16" t="n"/>
      <c r="F148" s="16" t="n"/>
      <c r="G148" s="43" t="n"/>
      <c r="H148" s="16" t="n"/>
      <c r="I148" s="16" t="n"/>
      <c r="J148" s="16" t="n"/>
      <c r="K148" s="44" t="n"/>
      <c r="L148" s="44" t="n"/>
      <c r="M148" s="44" t="n"/>
      <c r="N148" s="45" t="n"/>
      <c r="O148" s="20" t="n"/>
      <c r="P148" s="46">
        <f>IFERROR(IF(AND($B148="Prospect actif",$N148&lt;&gt;"",$O148&lt;&gt;""),$N148*$O148,""),"")</f>
        <v/>
      </c>
      <c r="Q148" s="16" t="n"/>
      <c r="R148" s="22" t="n"/>
      <c r="S148" s="23">
        <f>IFERROR(IF($L148="","",MAX(0,TODAY()-$L148)),"")</f>
        <v/>
      </c>
      <c r="T148" s="24">
        <f>IFERROR(IF(OR($B148="Client actif",$B148="En pause",$B148="Perdu"),"Sans suivi",IF($M148="","À planifier",IF($M148&lt;TODAY(),"En retard",IF($M148&lt;=TODAY()+'Paramètres'!$B$4,"À relancer bientôt","Planifiée")))),"")</f>
        <v/>
      </c>
      <c r="U148" s="22" t="n"/>
    </row>
    <row r="149" ht="32" customHeight="1">
      <c r="A149" s="16" t="n"/>
      <c r="B149" s="16" t="n"/>
      <c r="C149" s="16" t="n"/>
      <c r="D149" s="16" t="n"/>
      <c r="E149" s="16" t="n"/>
      <c r="F149" s="16" t="n"/>
      <c r="G149" s="43" t="n"/>
      <c r="H149" s="16" t="n"/>
      <c r="I149" s="16" t="n"/>
      <c r="J149" s="16" t="n"/>
      <c r="K149" s="44" t="n"/>
      <c r="L149" s="44" t="n"/>
      <c r="M149" s="44" t="n"/>
      <c r="N149" s="45" t="n"/>
      <c r="O149" s="20" t="n"/>
      <c r="P149" s="46">
        <f>IFERROR(IF(AND($B149="Prospect actif",$N149&lt;&gt;"",$O149&lt;&gt;""),$N149*$O149,""),"")</f>
        <v/>
      </c>
      <c r="Q149" s="16" t="n"/>
      <c r="R149" s="22" t="n"/>
      <c r="S149" s="23">
        <f>IFERROR(IF($L149="","",MAX(0,TODAY()-$L149)),"")</f>
        <v/>
      </c>
      <c r="T149" s="24">
        <f>IFERROR(IF(OR($B149="Client actif",$B149="En pause",$B149="Perdu"),"Sans suivi",IF($M149="","À planifier",IF($M149&lt;TODAY(),"En retard",IF($M149&lt;=TODAY()+'Paramètres'!$B$4,"À relancer bientôt","Planifiée")))),"")</f>
        <v/>
      </c>
      <c r="U149" s="22" t="n"/>
    </row>
    <row r="150" ht="32" customHeight="1">
      <c r="A150" s="16" t="n"/>
      <c r="B150" s="16" t="n"/>
      <c r="C150" s="16" t="n"/>
      <c r="D150" s="16" t="n"/>
      <c r="E150" s="16" t="n"/>
      <c r="F150" s="16" t="n"/>
      <c r="G150" s="43" t="n"/>
      <c r="H150" s="16" t="n"/>
      <c r="I150" s="16" t="n"/>
      <c r="J150" s="16" t="n"/>
      <c r="K150" s="44" t="n"/>
      <c r="L150" s="44" t="n"/>
      <c r="M150" s="44" t="n"/>
      <c r="N150" s="45" t="n"/>
      <c r="O150" s="20" t="n"/>
      <c r="P150" s="46">
        <f>IFERROR(IF(AND($B150="Prospect actif",$N150&lt;&gt;"",$O150&lt;&gt;""),$N150*$O150,""),"")</f>
        <v/>
      </c>
      <c r="Q150" s="16" t="n"/>
      <c r="R150" s="22" t="n"/>
      <c r="S150" s="23">
        <f>IFERROR(IF($L150="","",MAX(0,TODAY()-$L150)),"")</f>
        <v/>
      </c>
      <c r="T150" s="24">
        <f>IFERROR(IF(OR($B150="Client actif",$B150="En pause",$B150="Perdu"),"Sans suivi",IF($M150="","À planifier",IF($M150&lt;TODAY(),"En retard",IF($M150&lt;=TODAY()+'Paramètres'!$B$4,"À relancer bientôt","Planifiée")))),"")</f>
        <v/>
      </c>
      <c r="U150" s="22" t="n"/>
    </row>
    <row r="151" ht="32" customHeight="1">
      <c r="A151" s="16" t="n"/>
      <c r="B151" s="16" t="n"/>
      <c r="C151" s="16" t="n"/>
      <c r="D151" s="16" t="n"/>
      <c r="E151" s="16" t="n"/>
      <c r="F151" s="16" t="n"/>
      <c r="G151" s="43" t="n"/>
      <c r="H151" s="16" t="n"/>
      <c r="I151" s="16" t="n"/>
      <c r="J151" s="16" t="n"/>
      <c r="K151" s="44" t="n"/>
      <c r="L151" s="44" t="n"/>
      <c r="M151" s="44" t="n"/>
      <c r="N151" s="45" t="n"/>
      <c r="O151" s="20" t="n"/>
      <c r="P151" s="46">
        <f>IFERROR(IF(AND($B151="Prospect actif",$N151&lt;&gt;"",$O151&lt;&gt;""),$N151*$O151,""),"")</f>
        <v/>
      </c>
      <c r="Q151" s="16" t="n"/>
      <c r="R151" s="22" t="n"/>
      <c r="S151" s="23">
        <f>IFERROR(IF($L151="","",MAX(0,TODAY()-$L151)),"")</f>
        <v/>
      </c>
      <c r="T151" s="24">
        <f>IFERROR(IF(OR($B151="Client actif",$B151="En pause",$B151="Perdu"),"Sans suivi",IF($M151="","À planifier",IF($M151&lt;TODAY(),"En retard",IF($M151&lt;=TODAY()+'Paramètres'!$B$4,"À relancer bientôt","Planifiée")))),"")</f>
        <v/>
      </c>
      <c r="U151" s="22" t="n"/>
    </row>
    <row r="152" ht="32" customHeight="1">
      <c r="A152" s="16" t="n"/>
      <c r="B152" s="16" t="n"/>
      <c r="C152" s="16" t="n"/>
      <c r="D152" s="16" t="n"/>
      <c r="E152" s="16" t="n"/>
      <c r="F152" s="16" t="n"/>
      <c r="G152" s="43" t="n"/>
      <c r="H152" s="16" t="n"/>
      <c r="I152" s="16" t="n"/>
      <c r="J152" s="16" t="n"/>
      <c r="K152" s="44" t="n"/>
      <c r="L152" s="44" t="n"/>
      <c r="M152" s="44" t="n"/>
      <c r="N152" s="45" t="n"/>
      <c r="O152" s="20" t="n"/>
      <c r="P152" s="46">
        <f>IFERROR(IF(AND($B152="Prospect actif",$N152&lt;&gt;"",$O152&lt;&gt;""),$N152*$O152,""),"")</f>
        <v/>
      </c>
      <c r="Q152" s="16" t="n"/>
      <c r="R152" s="22" t="n"/>
      <c r="S152" s="23">
        <f>IFERROR(IF($L152="","",MAX(0,TODAY()-$L152)),"")</f>
        <v/>
      </c>
      <c r="T152" s="24">
        <f>IFERROR(IF(OR($B152="Client actif",$B152="En pause",$B152="Perdu"),"Sans suivi",IF($M152="","À planifier",IF($M152&lt;TODAY(),"En retard",IF($M152&lt;=TODAY()+'Paramètres'!$B$4,"À relancer bientôt","Planifiée")))),"")</f>
        <v/>
      </c>
      <c r="U152" s="22" t="n"/>
    </row>
    <row r="153" ht="32" customHeight="1">
      <c r="A153" s="16" t="n"/>
      <c r="B153" s="16" t="n"/>
      <c r="C153" s="16" t="n"/>
      <c r="D153" s="16" t="n"/>
      <c r="E153" s="16" t="n"/>
      <c r="F153" s="16" t="n"/>
      <c r="G153" s="43" t="n"/>
      <c r="H153" s="16" t="n"/>
      <c r="I153" s="16" t="n"/>
      <c r="J153" s="16" t="n"/>
      <c r="K153" s="44" t="n"/>
      <c r="L153" s="44" t="n"/>
      <c r="M153" s="44" t="n"/>
      <c r="N153" s="45" t="n"/>
      <c r="O153" s="20" t="n"/>
      <c r="P153" s="46">
        <f>IFERROR(IF(AND($B153="Prospect actif",$N153&lt;&gt;"",$O153&lt;&gt;""),$N153*$O153,""),"")</f>
        <v/>
      </c>
      <c r="Q153" s="16" t="n"/>
      <c r="R153" s="22" t="n"/>
      <c r="S153" s="23">
        <f>IFERROR(IF($L153="","",MAX(0,TODAY()-$L153)),"")</f>
        <v/>
      </c>
      <c r="T153" s="24">
        <f>IFERROR(IF(OR($B153="Client actif",$B153="En pause",$B153="Perdu"),"Sans suivi",IF($M153="","À planifier",IF($M153&lt;TODAY(),"En retard",IF($M153&lt;=TODAY()+'Paramètres'!$B$4,"À relancer bientôt","Planifiée")))),"")</f>
        <v/>
      </c>
      <c r="U153" s="22" t="n"/>
    </row>
    <row r="154" ht="32" customHeight="1">
      <c r="A154" s="16" t="n"/>
      <c r="B154" s="16" t="n"/>
      <c r="C154" s="16" t="n"/>
      <c r="D154" s="16" t="n"/>
      <c r="E154" s="16" t="n"/>
      <c r="F154" s="16" t="n"/>
      <c r="G154" s="43" t="n"/>
      <c r="H154" s="16" t="n"/>
      <c r="I154" s="16" t="n"/>
      <c r="J154" s="16" t="n"/>
      <c r="K154" s="44" t="n"/>
      <c r="L154" s="44" t="n"/>
      <c r="M154" s="44" t="n"/>
      <c r="N154" s="45" t="n"/>
      <c r="O154" s="20" t="n"/>
      <c r="P154" s="46">
        <f>IFERROR(IF(AND($B154="Prospect actif",$N154&lt;&gt;"",$O154&lt;&gt;""),$N154*$O154,""),"")</f>
        <v/>
      </c>
      <c r="Q154" s="16" t="n"/>
      <c r="R154" s="22" t="n"/>
      <c r="S154" s="23">
        <f>IFERROR(IF($L154="","",MAX(0,TODAY()-$L154)),"")</f>
        <v/>
      </c>
      <c r="T154" s="24">
        <f>IFERROR(IF(OR($B154="Client actif",$B154="En pause",$B154="Perdu"),"Sans suivi",IF($M154="","À planifier",IF($M154&lt;TODAY(),"En retard",IF($M154&lt;=TODAY()+'Paramètres'!$B$4,"À relancer bientôt","Planifiée")))),"")</f>
        <v/>
      </c>
      <c r="U154" s="22" t="n"/>
    </row>
    <row r="155" ht="32" customHeight="1">
      <c r="A155" s="16" t="n"/>
      <c r="B155" s="16" t="n"/>
      <c r="C155" s="16" t="n"/>
      <c r="D155" s="16" t="n"/>
      <c r="E155" s="16" t="n"/>
      <c r="F155" s="16" t="n"/>
      <c r="G155" s="43" t="n"/>
      <c r="H155" s="16" t="n"/>
      <c r="I155" s="16" t="n"/>
      <c r="J155" s="16" t="n"/>
      <c r="K155" s="44" t="n"/>
      <c r="L155" s="44" t="n"/>
      <c r="M155" s="44" t="n"/>
      <c r="N155" s="45" t="n"/>
      <c r="O155" s="20" t="n"/>
      <c r="P155" s="46">
        <f>IFERROR(IF(AND($B155="Prospect actif",$N155&lt;&gt;"",$O155&lt;&gt;""),$N155*$O155,""),"")</f>
        <v/>
      </c>
      <c r="Q155" s="16" t="n"/>
      <c r="R155" s="22" t="n"/>
      <c r="S155" s="23">
        <f>IFERROR(IF($L155="","",MAX(0,TODAY()-$L155)),"")</f>
        <v/>
      </c>
      <c r="T155" s="24">
        <f>IFERROR(IF(OR($B155="Client actif",$B155="En pause",$B155="Perdu"),"Sans suivi",IF($M155="","À planifier",IF($M155&lt;TODAY(),"En retard",IF($M155&lt;=TODAY()+'Paramètres'!$B$4,"À relancer bientôt","Planifiée")))),"")</f>
        <v/>
      </c>
      <c r="U155" s="22" t="n"/>
    </row>
    <row r="156" ht="32" customHeight="1">
      <c r="A156" s="16" t="n"/>
      <c r="B156" s="16" t="n"/>
      <c r="C156" s="16" t="n"/>
      <c r="D156" s="16" t="n"/>
      <c r="E156" s="16" t="n"/>
      <c r="F156" s="16" t="n"/>
      <c r="G156" s="43" t="n"/>
      <c r="H156" s="16" t="n"/>
      <c r="I156" s="16" t="n"/>
      <c r="J156" s="16" t="n"/>
      <c r="K156" s="44" t="n"/>
      <c r="L156" s="44" t="n"/>
      <c r="M156" s="44" t="n"/>
      <c r="N156" s="45" t="n"/>
      <c r="O156" s="20" t="n"/>
      <c r="P156" s="46">
        <f>IFERROR(IF(AND($B156="Prospect actif",$N156&lt;&gt;"",$O156&lt;&gt;""),$N156*$O156,""),"")</f>
        <v/>
      </c>
      <c r="Q156" s="16" t="n"/>
      <c r="R156" s="22" t="n"/>
      <c r="S156" s="23">
        <f>IFERROR(IF($L156="","",MAX(0,TODAY()-$L156)),"")</f>
        <v/>
      </c>
      <c r="T156" s="24">
        <f>IFERROR(IF(OR($B156="Client actif",$B156="En pause",$B156="Perdu"),"Sans suivi",IF($M156="","À planifier",IF($M156&lt;TODAY(),"En retard",IF($M156&lt;=TODAY()+'Paramètres'!$B$4,"À relancer bientôt","Planifiée")))),"")</f>
        <v/>
      </c>
      <c r="U156" s="22" t="n"/>
    </row>
    <row r="157" ht="32" customHeight="1">
      <c r="A157" s="16" t="n"/>
      <c r="B157" s="16" t="n"/>
      <c r="C157" s="16" t="n"/>
      <c r="D157" s="16" t="n"/>
      <c r="E157" s="16" t="n"/>
      <c r="F157" s="16" t="n"/>
      <c r="G157" s="43" t="n"/>
      <c r="H157" s="16" t="n"/>
      <c r="I157" s="16" t="n"/>
      <c r="J157" s="16" t="n"/>
      <c r="K157" s="44" t="n"/>
      <c r="L157" s="44" t="n"/>
      <c r="M157" s="44" t="n"/>
      <c r="N157" s="45" t="n"/>
      <c r="O157" s="20" t="n"/>
      <c r="P157" s="46">
        <f>IFERROR(IF(AND($B157="Prospect actif",$N157&lt;&gt;"",$O157&lt;&gt;""),$N157*$O157,""),"")</f>
        <v/>
      </c>
      <c r="Q157" s="16" t="n"/>
      <c r="R157" s="22" t="n"/>
      <c r="S157" s="23">
        <f>IFERROR(IF($L157="","",MAX(0,TODAY()-$L157)),"")</f>
        <v/>
      </c>
      <c r="T157" s="24">
        <f>IFERROR(IF(OR($B157="Client actif",$B157="En pause",$B157="Perdu"),"Sans suivi",IF($M157="","À planifier",IF($M157&lt;TODAY(),"En retard",IF($M157&lt;=TODAY()+'Paramètres'!$B$4,"À relancer bientôt","Planifiée")))),"")</f>
        <v/>
      </c>
      <c r="U157" s="22" t="n"/>
    </row>
    <row r="158" ht="32" customHeight="1">
      <c r="A158" s="16" t="n"/>
      <c r="B158" s="16" t="n"/>
      <c r="C158" s="16" t="n"/>
      <c r="D158" s="16" t="n"/>
      <c r="E158" s="16" t="n"/>
      <c r="F158" s="16" t="n"/>
      <c r="G158" s="43" t="n"/>
      <c r="H158" s="16" t="n"/>
      <c r="I158" s="16" t="n"/>
      <c r="J158" s="16" t="n"/>
      <c r="K158" s="44" t="n"/>
      <c r="L158" s="44" t="n"/>
      <c r="M158" s="44" t="n"/>
      <c r="N158" s="45" t="n"/>
      <c r="O158" s="20" t="n"/>
      <c r="P158" s="46">
        <f>IFERROR(IF(AND($B158="Prospect actif",$N158&lt;&gt;"",$O158&lt;&gt;""),$N158*$O158,""),"")</f>
        <v/>
      </c>
      <c r="Q158" s="16" t="n"/>
      <c r="R158" s="22" t="n"/>
      <c r="S158" s="23">
        <f>IFERROR(IF($L158="","",MAX(0,TODAY()-$L158)),"")</f>
        <v/>
      </c>
      <c r="T158" s="24">
        <f>IFERROR(IF(OR($B158="Client actif",$B158="En pause",$B158="Perdu"),"Sans suivi",IF($M158="","À planifier",IF($M158&lt;TODAY(),"En retard",IF($M158&lt;=TODAY()+'Paramètres'!$B$4,"À relancer bientôt","Planifiée")))),"")</f>
        <v/>
      </c>
      <c r="U158" s="22" t="n"/>
    </row>
    <row r="159" ht="32" customHeight="1">
      <c r="A159" s="16" t="n"/>
      <c r="B159" s="16" t="n"/>
      <c r="C159" s="16" t="n"/>
      <c r="D159" s="16" t="n"/>
      <c r="E159" s="16" t="n"/>
      <c r="F159" s="16" t="n"/>
      <c r="G159" s="43" t="n"/>
      <c r="H159" s="16" t="n"/>
      <c r="I159" s="16" t="n"/>
      <c r="J159" s="16" t="n"/>
      <c r="K159" s="44" t="n"/>
      <c r="L159" s="44" t="n"/>
      <c r="M159" s="44" t="n"/>
      <c r="N159" s="45" t="n"/>
      <c r="O159" s="20" t="n"/>
      <c r="P159" s="46">
        <f>IFERROR(IF(AND($B159="Prospect actif",$N159&lt;&gt;"",$O159&lt;&gt;""),$N159*$O159,""),"")</f>
        <v/>
      </c>
      <c r="Q159" s="16" t="n"/>
      <c r="R159" s="22" t="n"/>
      <c r="S159" s="23">
        <f>IFERROR(IF($L159="","",MAX(0,TODAY()-$L159)),"")</f>
        <v/>
      </c>
      <c r="T159" s="24">
        <f>IFERROR(IF(OR($B159="Client actif",$B159="En pause",$B159="Perdu"),"Sans suivi",IF($M159="","À planifier",IF($M159&lt;TODAY(),"En retard",IF($M159&lt;=TODAY()+'Paramètres'!$B$4,"À relancer bientôt","Planifiée")))),"")</f>
        <v/>
      </c>
      <c r="U159" s="22" t="n"/>
    </row>
    <row r="160" ht="32" customHeight="1">
      <c r="A160" s="16" t="n"/>
      <c r="B160" s="16" t="n"/>
      <c r="C160" s="16" t="n"/>
      <c r="D160" s="16" t="n"/>
      <c r="E160" s="16" t="n"/>
      <c r="F160" s="16" t="n"/>
      <c r="G160" s="43" t="n"/>
      <c r="H160" s="16" t="n"/>
      <c r="I160" s="16" t="n"/>
      <c r="J160" s="16" t="n"/>
      <c r="K160" s="44" t="n"/>
      <c r="L160" s="44" t="n"/>
      <c r="M160" s="44" t="n"/>
      <c r="N160" s="45" t="n"/>
      <c r="O160" s="20" t="n"/>
      <c r="P160" s="46">
        <f>IFERROR(IF(AND($B160="Prospect actif",$N160&lt;&gt;"",$O160&lt;&gt;""),$N160*$O160,""),"")</f>
        <v/>
      </c>
      <c r="Q160" s="16" t="n"/>
      <c r="R160" s="22" t="n"/>
      <c r="S160" s="23">
        <f>IFERROR(IF($L160="","",MAX(0,TODAY()-$L160)),"")</f>
        <v/>
      </c>
      <c r="T160" s="24">
        <f>IFERROR(IF(OR($B160="Client actif",$B160="En pause",$B160="Perdu"),"Sans suivi",IF($M160="","À planifier",IF($M160&lt;TODAY(),"En retard",IF($M160&lt;=TODAY()+'Paramètres'!$B$4,"À relancer bientôt","Planifiée")))),"")</f>
        <v/>
      </c>
      <c r="U160" s="22" t="n"/>
    </row>
    <row r="161" ht="32" customHeight="1">
      <c r="A161" s="16" t="n"/>
      <c r="B161" s="16" t="n"/>
      <c r="C161" s="16" t="n"/>
      <c r="D161" s="16" t="n"/>
      <c r="E161" s="16" t="n"/>
      <c r="F161" s="16" t="n"/>
      <c r="G161" s="43" t="n"/>
      <c r="H161" s="16" t="n"/>
      <c r="I161" s="16" t="n"/>
      <c r="J161" s="16" t="n"/>
      <c r="K161" s="44" t="n"/>
      <c r="L161" s="44" t="n"/>
      <c r="M161" s="44" t="n"/>
      <c r="N161" s="45" t="n"/>
      <c r="O161" s="20" t="n"/>
      <c r="P161" s="46">
        <f>IFERROR(IF(AND($B161="Prospect actif",$N161&lt;&gt;"",$O161&lt;&gt;""),$N161*$O161,""),"")</f>
        <v/>
      </c>
      <c r="Q161" s="16" t="n"/>
      <c r="R161" s="22" t="n"/>
      <c r="S161" s="23">
        <f>IFERROR(IF($L161="","",MAX(0,TODAY()-$L161)),"")</f>
        <v/>
      </c>
      <c r="T161" s="24">
        <f>IFERROR(IF(OR($B161="Client actif",$B161="En pause",$B161="Perdu"),"Sans suivi",IF($M161="","À planifier",IF($M161&lt;TODAY(),"En retard",IF($M161&lt;=TODAY()+'Paramètres'!$B$4,"À relancer bientôt","Planifiée")))),"")</f>
        <v/>
      </c>
      <c r="U161" s="22" t="n"/>
    </row>
    <row r="162" ht="32" customHeight="1">
      <c r="A162" s="16" t="n"/>
      <c r="B162" s="16" t="n"/>
      <c r="C162" s="16" t="n"/>
      <c r="D162" s="16" t="n"/>
      <c r="E162" s="16" t="n"/>
      <c r="F162" s="16" t="n"/>
      <c r="G162" s="43" t="n"/>
      <c r="H162" s="16" t="n"/>
      <c r="I162" s="16" t="n"/>
      <c r="J162" s="16" t="n"/>
      <c r="K162" s="44" t="n"/>
      <c r="L162" s="44" t="n"/>
      <c r="M162" s="44" t="n"/>
      <c r="N162" s="45" t="n"/>
      <c r="O162" s="20" t="n"/>
      <c r="P162" s="46">
        <f>IFERROR(IF(AND($B162="Prospect actif",$N162&lt;&gt;"",$O162&lt;&gt;""),$N162*$O162,""),"")</f>
        <v/>
      </c>
      <c r="Q162" s="16" t="n"/>
      <c r="R162" s="22" t="n"/>
      <c r="S162" s="23">
        <f>IFERROR(IF($L162="","",MAX(0,TODAY()-$L162)),"")</f>
        <v/>
      </c>
      <c r="T162" s="24">
        <f>IFERROR(IF(OR($B162="Client actif",$B162="En pause",$B162="Perdu"),"Sans suivi",IF($M162="","À planifier",IF($M162&lt;TODAY(),"En retard",IF($M162&lt;=TODAY()+'Paramètres'!$B$4,"À relancer bientôt","Planifiée")))),"")</f>
        <v/>
      </c>
      <c r="U162" s="22" t="n"/>
    </row>
    <row r="163" ht="32" customHeight="1">
      <c r="A163" s="16" t="n"/>
      <c r="B163" s="16" t="n"/>
      <c r="C163" s="16" t="n"/>
      <c r="D163" s="16" t="n"/>
      <c r="E163" s="16" t="n"/>
      <c r="F163" s="16" t="n"/>
      <c r="G163" s="43" t="n"/>
      <c r="H163" s="16" t="n"/>
      <c r="I163" s="16" t="n"/>
      <c r="J163" s="16" t="n"/>
      <c r="K163" s="44" t="n"/>
      <c r="L163" s="44" t="n"/>
      <c r="M163" s="44" t="n"/>
      <c r="N163" s="45" t="n"/>
      <c r="O163" s="20" t="n"/>
      <c r="P163" s="46">
        <f>IFERROR(IF(AND($B163="Prospect actif",$N163&lt;&gt;"",$O163&lt;&gt;""),$N163*$O163,""),"")</f>
        <v/>
      </c>
      <c r="Q163" s="16" t="n"/>
      <c r="R163" s="22" t="n"/>
      <c r="S163" s="23">
        <f>IFERROR(IF($L163="","",MAX(0,TODAY()-$L163)),"")</f>
        <v/>
      </c>
      <c r="T163" s="24">
        <f>IFERROR(IF(OR($B163="Client actif",$B163="En pause",$B163="Perdu"),"Sans suivi",IF($M163="","À planifier",IF($M163&lt;TODAY(),"En retard",IF($M163&lt;=TODAY()+'Paramètres'!$B$4,"À relancer bientôt","Planifiée")))),"")</f>
        <v/>
      </c>
      <c r="U163" s="22" t="n"/>
    </row>
    <row r="164" ht="32" customHeight="1">
      <c r="A164" s="16" t="n"/>
      <c r="B164" s="16" t="n"/>
      <c r="C164" s="16" t="n"/>
      <c r="D164" s="16" t="n"/>
      <c r="E164" s="16" t="n"/>
      <c r="F164" s="16" t="n"/>
      <c r="G164" s="43" t="n"/>
      <c r="H164" s="16" t="n"/>
      <c r="I164" s="16" t="n"/>
      <c r="J164" s="16" t="n"/>
      <c r="K164" s="44" t="n"/>
      <c r="L164" s="44" t="n"/>
      <c r="M164" s="44" t="n"/>
      <c r="N164" s="45" t="n"/>
      <c r="O164" s="20" t="n"/>
      <c r="P164" s="46">
        <f>IFERROR(IF(AND($B164="Prospect actif",$N164&lt;&gt;"",$O164&lt;&gt;""),$N164*$O164,""),"")</f>
        <v/>
      </c>
      <c r="Q164" s="16" t="n"/>
      <c r="R164" s="22" t="n"/>
      <c r="S164" s="23">
        <f>IFERROR(IF($L164="","",MAX(0,TODAY()-$L164)),"")</f>
        <v/>
      </c>
      <c r="T164" s="24">
        <f>IFERROR(IF(OR($B164="Client actif",$B164="En pause",$B164="Perdu"),"Sans suivi",IF($M164="","À planifier",IF($M164&lt;TODAY(),"En retard",IF($M164&lt;=TODAY()+'Paramètres'!$B$4,"À relancer bientôt","Planifiée")))),"")</f>
        <v/>
      </c>
      <c r="U164" s="22" t="n"/>
    </row>
    <row r="165" ht="32" customHeight="1">
      <c r="A165" s="16" t="n"/>
      <c r="B165" s="16" t="n"/>
      <c r="C165" s="16" t="n"/>
      <c r="D165" s="16" t="n"/>
      <c r="E165" s="16" t="n"/>
      <c r="F165" s="16" t="n"/>
      <c r="G165" s="43" t="n"/>
      <c r="H165" s="16" t="n"/>
      <c r="I165" s="16" t="n"/>
      <c r="J165" s="16" t="n"/>
      <c r="K165" s="44" t="n"/>
      <c r="L165" s="44" t="n"/>
      <c r="M165" s="44" t="n"/>
      <c r="N165" s="45" t="n"/>
      <c r="O165" s="20" t="n"/>
      <c r="P165" s="46">
        <f>IFERROR(IF(AND($B165="Prospect actif",$N165&lt;&gt;"",$O165&lt;&gt;""),$N165*$O165,""),"")</f>
        <v/>
      </c>
      <c r="Q165" s="16" t="n"/>
      <c r="R165" s="22" t="n"/>
      <c r="S165" s="23">
        <f>IFERROR(IF($L165="","",MAX(0,TODAY()-$L165)),"")</f>
        <v/>
      </c>
      <c r="T165" s="24">
        <f>IFERROR(IF(OR($B165="Client actif",$B165="En pause",$B165="Perdu"),"Sans suivi",IF($M165="","À planifier",IF($M165&lt;TODAY(),"En retard",IF($M165&lt;=TODAY()+'Paramètres'!$B$4,"À relancer bientôt","Planifiée")))),"")</f>
        <v/>
      </c>
      <c r="U165" s="22" t="n"/>
    </row>
    <row r="166" ht="32" customHeight="1">
      <c r="A166" s="16" t="n"/>
      <c r="B166" s="16" t="n"/>
      <c r="C166" s="16" t="n"/>
      <c r="D166" s="16" t="n"/>
      <c r="E166" s="16" t="n"/>
      <c r="F166" s="16" t="n"/>
      <c r="G166" s="43" t="n"/>
      <c r="H166" s="16" t="n"/>
      <c r="I166" s="16" t="n"/>
      <c r="J166" s="16" t="n"/>
      <c r="K166" s="44" t="n"/>
      <c r="L166" s="44" t="n"/>
      <c r="M166" s="44" t="n"/>
      <c r="N166" s="45" t="n"/>
      <c r="O166" s="20" t="n"/>
      <c r="P166" s="46">
        <f>IFERROR(IF(AND($B166="Prospect actif",$N166&lt;&gt;"",$O166&lt;&gt;""),$N166*$O166,""),"")</f>
        <v/>
      </c>
      <c r="Q166" s="16" t="n"/>
      <c r="R166" s="22" t="n"/>
      <c r="S166" s="23">
        <f>IFERROR(IF($L166="","",MAX(0,TODAY()-$L166)),"")</f>
        <v/>
      </c>
      <c r="T166" s="24">
        <f>IFERROR(IF(OR($B166="Client actif",$B166="En pause",$B166="Perdu"),"Sans suivi",IF($M166="","À planifier",IF($M166&lt;TODAY(),"En retard",IF($M166&lt;=TODAY()+'Paramètres'!$B$4,"À relancer bientôt","Planifiée")))),"")</f>
        <v/>
      </c>
      <c r="U166" s="22" t="n"/>
    </row>
    <row r="167" ht="32" customHeight="1">
      <c r="A167" s="16" t="n"/>
      <c r="B167" s="16" t="n"/>
      <c r="C167" s="16" t="n"/>
      <c r="D167" s="16" t="n"/>
      <c r="E167" s="16" t="n"/>
      <c r="F167" s="16" t="n"/>
      <c r="G167" s="43" t="n"/>
      <c r="H167" s="16" t="n"/>
      <c r="I167" s="16" t="n"/>
      <c r="J167" s="16" t="n"/>
      <c r="K167" s="44" t="n"/>
      <c r="L167" s="44" t="n"/>
      <c r="M167" s="44" t="n"/>
      <c r="N167" s="45" t="n"/>
      <c r="O167" s="20" t="n"/>
      <c r="P167" s="46">
        <f>IFERROR(IF(AND($B167="Prospect actif",$N167&lt;&gt;"",$O167&lt;&gt;""),$N167*$O167,""),"")</f>
        <v/>
      </c>
      <c r="Q167" s="16" t="n"/>
      <c r="R167" s="22" t="n"/>
      <c r="S167" s="23">
        <f>IFERROR(IF($L167="","",MAX(0,TODAY()-$L167)),"")</f>
        <v/>
      </c>
      <c r="T167" s="24">
        <f>IFERROR(IF(OR($B167="Client actif",$B167="En pause",$B167="Perdu"),"Sans suivi",IF($M167="","À planifier",IF($M167&lt;TODAY(),"En retard",IF($M167&lt;=TODAY()+'Paramètres'!$B$4,"À relancer bientôt","Planifiée")))),"")</f>
        <v/>
      </c>
      <c r="U167" s="22" t="n"/>
    </row>
    <row r="168" ht="32" customHeight="1">
      <c r="A168" s="16" t="n"/>
      <c r="B168" s="16" t="n"/>
      <c r="C168" s="16" t="n"/>
      <c r="D168" s="16" t="n"/>
      <c r="E168" s="16" t="n"/>
      <c r="F168" s="16" t="n"/>
      <c r="G168" s="43" t="n"/>
      <c r="H168" s="16" t="n"/>
      <c r="I168" s="16" t="n"/>
      <c r="J168" s="16" t="n"/>
      <c r="K168" s="44" t="n"/>
      <c r="L168" s="44" t="n"/>
      <c r="M168" s="44" t="n"/>
      <c r="N168" s="45" t="n"/>
      <c r="O168" s="20" t="n"/>
      <c r="P168" s="46">
        <f>IFERROR(IF(AND($B168="Prospect actif",$N168&lt;&gt;"",$O168&lt;&gt;""),$N168*$O168,""),"")</f>
        <v/>
      </c>
      <c r="Q168" s="16" t="n"/>
      <c r="R168" s="22" t="n"/>
      <c r="S168" s="23">
        <f>IFERROR(IF($L168="","",MAX(0,TODAY()-$L168)),"")</f>
        <v/>
      </c>
      <c r="T168" s="24">
        <f>IFERROR(IF(OR($B168="Client actif",$B168="En pause",$B168="Perdu"),"Sans suivi",IF($M168="","À planifier",IF($M168&lt;TODAY(),"En retard",IF($M168&lt;=TODAY()+'Paramètres'!$B$4,"À relancer bientôt","Planifiée")))),"")</f>
        <v/>
      </c>
      <c r="U168" s="22" t="n"/>
    </row>
    <row r="169" ht="32" customHeight="1">
      <c r="A169" s="16" t="n"/>
      <c r="B169" s="16" t="n"/>
      <c r="C169" s="16" t="n"/>
      <c r="D169" s="16" t="n"/>
      <c r="E169" s="16" t="n"/>
      <c r="F169" s="16" t="n"/>
      <c r="G169" s="43" t="n"/>
      <c r="H169" s="16" t="n"/>
      <c r="I169" s="16" t="n"/>
      <c r="J169" s="16" t="n"/>
      <c r="K169" s="44" t="n"/>
      <c r="L169" s="44" t="n"/>
      <c r="M169" s="44" t="n"/>
      <c r="N169" s="45" t="n"/>
      <c r="O169" s="20" t="n"/>
      <c r="P169" s="46">
        <f>IFERROR(IF(AND($B169="Prospect actif",$N169&lt;&gt;"",$O169&lt;&gt;""),$N169*$O169,""),"")</f>
        <v/>
      </c>
      <c r="Q169" s="16" t="n"/>
      <c r="R169" s="22" t="n"/>
      <c r="S169" s="23">
        <f>IFERROR(IF($L169="","",MAX(0,TODAY()-$L169)),"")</f>
        <v/>
      </c>
      <c r="T169" s="24">
        <f>IFERROR(IF(OR($B169="Client actif",$B169="En pause",$B169="Perdu"),"Sans suivi",IF($M169="","À planifier",IF($M169&lt;TODAY(),"En retard",IF($M169&lt;=TODAY()+'Paramètres'!$B$4,"À relancer bientôt","Planifiée")))),"")</f>
        <v/>
      </c>
      <c r="U169" s="22" t="n"/>
    </row>
    <row r="170" ht="32" customHeight="1">
      <c r="A170" s="16" t="n"/>
      <c r="B170" s="16" t="n"/>
      <c r="C170" s="16" t="n"/>
      <c r="D170" s="16" t="n"/>
      <c r="E170" s="16" t="n"/>
      <c r="F170" s="16" t="n"/>
      <c r="G170" s="43" t="n"/>
      <c r="H170" s="16" t="n"/>
      <c r="I170" s="16" t="n"/>
      <c r="J170" s="16" t="n"/>
      <c r="K170" s="44" t="n"/>
      <c r="L170" s="44" t="n"/>
      <c r="M170" s="44" t="n"/>
      <c r="N170" s="45" t="n"/>
      <c r="O170" s="20" t="n"/>
      <c r="P170" s="46">
        <f>IFERROR(IF(AND($B170="Prospect actif",$N170&lt;&gt;"",$O170&lt;&gt;""),$N170*$O170,""),"")</f>
        <v/>
      </c>
      <c r="Q170" s="16" t="n"/>
      <c r="R170" s="22" t="n"/>
      <c r="S170" s="23">
        <f>IFERROR(IF($L170="","",MAX(0,TODAY()-$L170)),"")</f>
        <v/>
      </c>
      <c r="T170" s="24">
        <f>IFERROR(IF(OR($B170="Client actif",$B170="En pause",$B170="Perdu"),"Sans suivi",IF($M170="","À planifier",IF($M170&lt;TODAY(),"En retard",IF($M170&lt;=TODAY()+'Paramètres'!$B$4,"À relancer bientôt","Planifiée")))),"")</f>
        <v/>
      </c>
      <c r="U170" s="22" t="n"/>
    </row>
    <row r="171" ht="32" customHeight="1">
      <c r="A171" s="16" t="n"/>
      <c r="B171" s="16" t="n"/>
      <c r="C171" s="16" t="n"/>
      <c r="D171" s="16" t="n"/>
      <c r="E171" s="16" t="n"/>
      <c r="F171" s="16" t="n"/>
      <c r="G171" s="43" t="n"/>
      <c r="H171" s="16" t="n"/>
      <c r="I171" s="16" t="n"/>
      <c r="J171" s="16" t="n"/>
      <c r="K171" s="44" t="n"/>
      <c r="L171" s="44" t="n"/>
      <c r="M171" s="44" t="n"/>
      <c r="N171" s="45" t="n"/>
      <c r="O171" s="20" t="n"/>
      <c r="P171" s="46">
        <f>IFERROR(IF(AND($B171="Prospect actif",$N171&lt;&gt;"",$O171&lt;&gt;""),$N171*$O171,""),"")</f>
        <v/>
      </c>
      <c r="Q171" s="16" t="n"/>
      <c r="R171" s="22" t="n"/>
      <c r="S171" s="23">
        <f>IFERROR(IF($L171="","",MAX(0,TODAY()-$L171)),"")</f>
        <v/>
      </c>
      <c r="T171" s="24">
        <f>IFERROR(IF(OR($B171="Client actif",$B171="En pause",$B171="Perdu"),"Sans suivi",IF($M171="","À planifier",IF($M171&lt;TODAY(),"En retard",IF($M171&lt;=TODAY()+'Paramètres'!$B$4,"À relancer bientôt","Planifiée")))),"")</f>
        <v/>
      </c>
      <c r="U171" s="22" t="n"/>
    </row>
    <row r="172" ht="32" customHeight="1">
      <c r="A172" s="16" t="n"/>
      <c r="B172" s="16" t="n"/>
      <c r="C172" s="16" t="n"/>
      <c r="D172" s="16" t="n"/>
      <c r="E172" s="16" t="n"/>
      <c r="F172" s="16" t="n"/>
      <c r="G172" s="43" t="n"/>
      <c r="H172" s="16" t="n"/>
      <c r="I172" s="16" t="n"/>
      <c r="J172" s="16" t="n"/>
      <c r="K172" s="44" t="n"/>
      <c r="L172" s="44" t="n"/>
      <c r="M172" s="44" t="n"/>
      <c r="N172" s="45" t="n"/>
      <c r="O172" s="20" t="n"/>
      <c r="P172" s="46">
        <f>IFERROR(IF(AND($B172="Prospect actif",$N172&lt;&gt;"",$O172&lt;&gt;""),$N172*$O172,""),"")</f>
        <v/>
      </c>
      <c r="Q172" s="16" t="n"/>
      <c r="R172" s="22" t="n"/>
      <c r="S172" s="23">
        <f>IFERROR(IF($L172="","",MAX(0,TODAY()-$L172)),"")</f>
        <v/>
      </c>
      <c r="T172" s="24">
        <f>IFERROR(IF(OR($B172="Client actif",$B172="En pause",$B172="Perdu"),"Sans suivi",IF($M172="","À planifier",IF($M172&lt;TODAY(),"En retard",IF($M172&lt;=TODAY()+'Paramètres'!$B$4,"À relancer bientôt","Planifiée")))),"")</f>
        <v/>
      </c>
      <c r="U172" s="22" t="n"/>
    </row>
    <row r="173" ht="32" customHeight="1">
      <c r="A173" s="16" t="n"/>
      <c r="B173" s="16" t="n"/>
      <c r="C173" s="16" t="n"/>
      <c r="D173" s="16" t="n"/>
      <c r="E173" s="16" t="n"/>
      <c r="F173" s="16" t="n"/>
      <c r="G173" s="43" t="n"/>
      <c r="H173" s="16" t="n"/>
      <c r="I173" s="16" t="n"/>
      <c r="J173" s="16" t="n"/>
      <c r="K173" s="44" t="n"/>
      <c r="L173" s="44" t="n"/>
      <c r="M173" s="44" t="n"/>
      <c r="N173" s="45" t="n"/>
      <c r="O173" s="20" t="n"/>
      <c r="P173" s="46">
        <f>IFERROR(IF(AND($B173="Prospect actif",$N173&lt;&gt;"",$O173&lt;&gt;""),$N173*$O173,""),"")</f>
        <v/>
      </c>
      <c r="Q173" s="16" t="n"/>
      <c r="R173" s="22" t="n"/>
      <c r="S173" s="23">
        <f>IFERROR(IF($L173="","",MAX(0,TODAY()-$L173)),"")</f>
        <v/>
      </c>
      <c r="T173" s="24">
        <f>IFERROR(IF(OR($B173="Client actif",$B173="En pause",$B173="Perdu"),"Sans suivi",IF($M173="","À planifier",IF($M173&lt;TODAY(),"En retard",IF($M173&lt;=TODAY()+'Paramètres'!$B$4,"À relancer bientôt","Planifiée")))),"")</f>
        <v/>
      </c>
      <c r="U173" s="22" t="n"/>
    </row>
    <row r="174" ht="32" customHeight="1">
      <c r="A174" s="16" t="n"/>
      <c r="B174" s="16" t="n"/>
      <c r="C174" s="16" t="n"/>
      <c r="D174" s="16" t="n"/>
      <c r="E174" s="16" t="n"/>
      <c r="F174" s="16" t="n"/>
      <c r="G174" s="43" t="n"/>
      <c r="H174" s="16" t="n"/>
      <c r="I174" s="16" t="n"/>
      <c r="J174" s="16" t="n"/>
      <c r="K174" s="44" t="n"/>
      <c r="L174" s="44" t="n"/>
      <c r="M174" s="44" t="n"/>
      <c r="N174" s="45" t="n"/>
      <c r="O174" s="20" t="n"/>
      <c r="P174" s="46">
        <f>IFERROR(IF(AND($B174="Prospect actif",$N174&lt;&gt;"",$O174&lt;&gt;""),$N174*$O174,""),"")</f>
        <v/>
      </c>
      <c r="Q174" s="16" t="n"/>
      <c r="R174" s="22" t="n"/>
      <c r="S174" s="23">
        <f>IFERROR(IF($L174="","",MAX(0,TODAY()-$L174)),"")</f>
        <v/>
      </c>
      <c r="T174" s="24">
        <f>IFERROR(IF(OR($B174="Client actif",$B174="En pause",$B174="Perdu"),"Sans suivi",IF($M174="","À planifier",IF($M174&lt;TODAY(),"En retard",IF($M174&lt;=TODAY()+'Paramètres'!$B$4,"À relancer bientôt","Planifiée")))),"")</f>
        <v/>
      </c>
      <c r="U174" s="22" t="n"/>
    </row>
    <row r="175" ht="32" customHeight="1">
      <c r="A175" s="16" t="n"/>
      <c r="B175" s="16" t="n"/>
      <c r="C175" s="16" t="n"/>
      <c r="D175" s="16" t="n"/>
      <c r="E175" s="16" t="n"/>
      <c r="F175" s="16" t="n"/>
      <c r="G175" s="43" t="n"/>
      <c r="H175" s="16" t="n"/>
      <c r="I175" s="16" t="n"/>
      <c r="J175" s="16" t="n"/>
      <c r="K175" s="44" t="n"/>
      <c r="L175" s="44" t="n"/>
      <c r="M175" s="44" t="n"/>
      <c r="N175" s="45" t="n"/>
      <c r="O175" s="20" t="n"/>
      <c r="P175" s="46">
        <f>IFERROR(IF(AND($B175="Prospect actif",$N175&lt;&gt;"",$O175&lt;&gt;""),$N175*$O175,""),"")</f>
        <v/>
      </c>
      <c r="Q175" s="16" t="n"/>
      <c r="R175" s="22" t="n"/>
      <c r="S175" s="23">
        <f>IFERROR(IF($L175="","",MAX(0,TODAY()-$L175)),"")</f>
        <v/>
      </c>
      <c r="T175" s="24">
        <f>IFERROR(IF(OR($B175="Client actif",$B175="En pause",$B175="Perdu"),"Sans suivi",IF($M175="","À planifier",IF($M175&lt;TODAY(),"En retard",IF($M175&lt;=TODAY()+'Paramètres'!$B$4,"À relancer bientôt","Planifiée")))),"")</f>
        <v/>
      </c>
      <c r="U175" s="22" t="n"/>
    </row>
    <row r="176" ht="32" customHeight="1">
      <c r="A176" s="16" t="n"/>
      <c r="B176" s="16" t="n"/>
      <c r="C176" s="16" t="n"/>
      <c r="D176" s="16" t="n"/>
      <c r="E176" s="16" t="n"/>
      <c r="F176" s="16" t="n"/>
      <c r="G176" s="43" t="n"/>
      <c r="H176" s="16" t="n"/>
      <c r="I176" s="16" t="n"/>
      <c r="J176" s="16" t="n"/>
      <c r="K176" s="44" t="n"/>
      <c r="L176" s="44" t="n"/>
      <c r="M176" s="44" t="n"/>
      <c r="N176" s="45" t="n"/>
      <c r="O176" s="20" t="n"/>
      <c r="P176" s="46">
        <f>IFERROR(IF(AND($B176="Prospect actif",$N176&lt;&gt;"",$O176&lt;&gt;""),$N176*$O176,""),"")</f>
        <v/>
      </c>
      <c r="Q176" s="16" t="n"/>
      <c r="R176" s="22" t="n"/>
      <c r="S176" s="23">
        <f>IFERROR(IF($L176="","",MAX(0,TODAY()-$L176)),"")</f>
        <v/>
      </c>
      <c r="T176" s="24">
        <f>IFERROR(IF(OR($B176="Client actif",$B176="En pause",$B176="Perdu"),"Sans suivi",IF($M176="","À planifier",IF($M176&lt;TODAY(),"En retard",IF($M176&lt;=TODAY()+'Paramètres'!$B$4,"À relancer bientôt","Planifiée")))),"")</f>
        <v/>
      </c>
      <c r="U176" s="22" t="n"/>
    </row>
    <row r="177" ht="32" customHeight="1">
      <c r="A177" s="16" t="n"/>
      <c r="B177" s="16" t="n"/>
      <c r="C177" s="16" t="n"/>
      <c r="D177" s="16" t="n"/>
      <c r="E177" s="16" t="n"/>
      <c r="F177" s="16" t="n"/>
      <c r="G177" s="43" t="n"/>
      <c r="H177" s="16" t="n"/>
      <c r="I177" s="16" t="n"/>
      <c r="J177" s="16" t="n"/>
      <c r="K177" s="44" t="n"/>
      <c r="L177" s="44" t="n"/>
      <c r="M177" s="44" t="n"/>
      <c r="N177" s="45" t="n"/>
      <c r="O177" s="20" t="n"/>
      <c r="P177" s="46">
        <f>IFERROR(IF(AND($B177="Prospect actif",$N177&lt;&gt;"",$O177&lt;&gt;""),$N177*$O177,""),"")</f>
        <v/>
      </c>
      <c r="Q177" s="16" t="n"/>
      <c r="R177" s="22" t="n"/>
      <c r="S177" s="23">
        <f>IFERROR(IF($L177="","",MAX(0,TODAY()-$L177)),"")</f>
        <v/>
      </c>
      <c r="T177" s="24">
        <f>IFERROR(IF(OR($B177="Client actif",$B177="En pause",$B177="Perdu"),"Sans suivi",IF($M177="","À planifier",IF($M177&lt;TODAY(),"En retard",IF($M177&lt;=TODAY()+'Paramètres'!$B$4,"À relancer bientôt","Planifiée")))),"")</f>
        <v/>
      </c>
      <c r="U177" s="22" t="n"/>
    </row>
    <row r="178" ht="32" customHeight="1">
      <c r="A178" s="16" t="n"/>
      <c r="B178" s="16" t="n"/>
      <c r="C178" s="16" t="n"/>
      <c r="D178" s="16" t="n"/>
      <c r="E178" s="16" t="n"/>
      <c r="F178" s="16" t="n"/>
      <c r="G178" s="43" t="n"/>
      <c r="H178" s="16" t="n"/>
      <c r="I178" s="16" t="n"/>
      <c r="J178" s="16" t="n"/>
      <c r="K178" s="44" t="n"/>
      <c r="L178" s="44" t="n"/>
      <c r="M178" s="44" t="n"/>
      <c r="N178" s="45" t="n"/>
      <c r="O178" s="20" t="n"/>
      <c r="P178" s="46">
        <f>IFERROR(IF(AND($B178="Prospect actif",$N178&lt;&gt;"",$O178&lt;&gt;""),$N178*$O178,""),"")</f>
        <v/>
      </c>
      <c r="Q178" s="16" t="n"/>
      <c r="R178" s="22" t="n"/>
      <c r="S178" s="23">
        <f>IFERROR(IF($L178="","",MAX(0,TODAY()-$L178)),"")</f>
        <v/>
      </c>
      <c r="T178" s="24">
        <f>IFERROR(IF(OR($B178="Client actif",$B178="En pause",$B178="Perdu"),"Sans suivi",IF($M178="","À planifier",IF($M178&lt;TODAY(),"En retard",IF($M178&lt;=TODAY()+'Paramètres'!$B$4,"À relancer bientôt","Planifiée")))),"")</f>
        <v/>
      </c>
      <c r="U178" s="22" t="n"/>
    </row>
    <row r="179" ht="32" customHeight="1">
      <c r="A179" s="16" t="n"/>
      <c r="B179" s="16" t="n"/>
      <c r="C179" s="16" t="n"/>
      <c r="D179" s="16" t="n"/>
      <c r="E179" s="16" t="n"/>
      <c r="F179" s="16" t="n"/>
      <c r="G179" s="43" t="n"/>
      <c r="H179" s="16" t="n"/>
      <c r="I179" s="16" t="n"/>
      <c r="J179" s="16" t="n"/>
      <c r="K179" s="44" t="n"/>
      <c r="L179" s="44" t="n"/>
      <c r="M179" s="44" t="n"/>
      <c r="N179" s="45" t="n"/>
      <c r="O179" s="20" t="n"/>
      <c r="P179" s="46">
        <f>IFERROR(IF(AND($B179="Prospect actif",$N179&lt;&gt;"",$O179&lt;&gt;""),$N179*$O179,""),"")</f>
        <v/>
      </c>
      <c r="Q179" s="16" t="n"/>
      <c r="R179" s="22" t="n"/>
      <c r="S179" s="23">
        <f>IFERROR(IF($L179="","",MAX(0,TODAY()-$L179)),"")</f>
        <v/>
      </c>
      <c r="T179" s="24">
        <f>IFERROR(IF(OR($B179="Client actif",$B179="En pause",$B179="Perdu"),"Sans suivi",IF($M179="","À planifier",IF($M179&lt;TODAY(),"En retard",IF($M179&lt;=TODAY()+'Paramètres'!$B$4,"À relancer bientôt","Planifiée")))),"")</f>
        <v/>
      </c>
      <c r="U179" s="22" t="n"/>
    </row>
    <row r="180" ht="32" customHeight="1">
      <c r="A180" s="16" t="n"/>
      <c r="B180" s="16" t="n"/>
      <c r="C180" s="16" t="n"/>
      <c r="D180" s="16" t="n"/>
      <c r="E180" s="16" t="n"/>
      <c r="F180" s="16" t="n"/>
      <c r="G180" s="43" t="n"/>
      <c r="H180" s="16" t="n"/>
      <c r="I180" s="16" t="n"/>
      <c r="J180" s="16" t="n"/>
      <c r="K180" s="44" t="n"/>
      <c r="L180" s="44" t="n"/>
      <c r="M180" s="44" t="n"/>
      <c r="N180" s="45" t="n"/>
      <c r="O180" s="20" t="n"/>
      <c r="P180" s="46">
        <f>IFERROR(IF(AND($B180="Prospect actif",$N180&lt;&gt;"",$O180&lt;&gt;""),$N180*$O180,""),"")</f>
        <v/>
      </c>
      <c r="Q180" s="16" t="n"/>
      <c r="R180" s="22" t="n"/>
      <c r="S180" s="23">
        <f>IFERROR(IF($L180="","",MAX(0,TODAY()-$L180)),"")</f>
        <v/>
      </c>
      <c r="T180" s="24">
        <f>IFERROR(IF(OR($B180="Client actif",$B180="En pause",$B180="Perdu"),"Sans suivi",IF($M180="","À planifier",IF($M180&lt;TODAY(),"En retard",IF($M180&lt;=TODAY()+'Paramètres'!$B$4,"À relancer bientôt","Planifiée")))),"")</f>
        <v/>
      </c>
      <c r="U180" s="22" t="n"/>
    </row>
    <row r="181" ht="32" customHeight="1">
      <c r="A181" s="16" t="n"/>
      <c r="B181" s="16" t="n"/>
      <c r="C181" s="16" t="n"/>
      <c r="D181" s="16" t="n"/>
      <c r="E181" s="16" t="n"/>
      <c r="F181" s="16" t="n"/>
      <c r="G181" s="43" t="n"/>
      <c r="H181" s="16" t="n"/>
      <c r="I181" s="16" t="n"/>
      <c r="J181" s="16" t="n"/>
      <c r="K181" s="44" t="n"/>
      <c r="L181" s="44" t="n"/>
      <c r="M181" s="44" t="n"/>
      <c r="N181" s="45" t="n"/>
      <c r="O181" s="20" t="n"/>
      <c r="P181" s="46">
        <f>IFERROR(IF(AND($B181="Prospect actif",$N181&lt;&gt;"",$O181&lt;&gt;""),$N181*$O181,""),"")</f>
        <v/>
      </c>
      <c r="Q181" s="16" t="n"/>
      <c r="R181" s="22" t="n"/>
      <c r="S181" s="23">
        <f>IFERROR(IF($L181="","",MAX(0,TODAY()-$L181)),"")</f>
        <v/>
      </c>
      <c r="T181" s="24">
        <f>IFERROR(IF(OR($B181="Client actif",$B181="En pause",$B181="Perdu"),"Sans suivi",IF($M181="","À planifier",IF($M181&lt;TODAY(),"En retard",IF($M181&lt;=TODAY()+'Paramètres'!$B$4,"À relancer bientôt","Planifiée")))),"")</f>
        <v/>
      </c>
      <c r="U181" s="22" t="n"/>
    </row>
    <row r="182" ht="32" customHeight="1">
      <c r="A182" s="16" t="n"/>
      <c r="B182" s="16" t="n"/>
      <c r="C182" s="16" t="n"/>
      <c r="D182" s="16" t="n"/>
      <c r="E182" s="16" t="n"/>
      <c r="F182" s="16" t="n"/>
      <c r="G182" s="43" t="n"/>
      <c r="H182" s="16" t="n"/>
      <c r="I182" s="16" t="n"/>
      <c r="J182" s="16" t="n"/>
      <c r="K182" s="44" t="n"/>
      <c r="L182" s="44" t="n"/>
      <c r="M182" s="44" t="n"/>
      <c r="N182" s="45" t="n"/>
      <c r="O182" s="20" t="n"/>
      <c r="P182" s="46">
        <f>IFERROR(IF(AND($B182="Prospect actif",$N182&lt;&gt;"",$O182&lt;&gt;""),$N182*$O182,""),"")</f>
        <v/>
      </c>
      <c r="Q182" s="16" t="n"/>
      <c r="R182" s="22" t="n"/>
      <c r="S182" s="23">
        <f>IFERROR(IF($L182="","",MAX(0,TODAY()-$L182)),"")</f>
        <v/>
      </c>
      <c r="T182" s="24">
        <f>IFERROR(IF(OR($B182="Client actif",$B182="En pause",$B182="Perdu"),"Sans suivi",IF($M182="","À planifier",IF($M182&lt;TODAY(),"En retard",IF($M182&lt;=TODAY()+'Paramètres'!$B$4,"À relancer bientôt","Planifiée")))),"")</f>
        <v/>
      </c>
      <c r="U182" s="22" t="n"/>
    </row>
    <row r="183" ht="32" customHeight="1">
      <c r="A183" s="16" t="n"/>
      <c r="B183" s="16" t="n"/>
      <c r="C183" s="16" t="n"/>
      <c r="D183" s="16" t="n"/>
      <c r="E183" s="16" t="n"/>
      <c r="F183" s="16" t="n"/>
      <c r="G183" s="43" t="n"/>
      <c r="H183" s="16" t="n"/>
      <c r="I183" s="16" t="n"/>
      <c r="J183" s="16" t="n"/>
      <c r="K183" s="44" t="n"/>
      <c r="L183" s="44" t="n"/>
      <c r="M183" s="44" t="n"/>
      <c r="N183" s="45" t="n"/>
      <c r="O183" s="20" t="n"/>
      <c r="P183" s="46">
        <f>IFERROR(IF(AND($B183="Prospect actif",$N183&lt;&gt;"",$O183&lt;&gt;""),$N183*$O183,""),"")</f>
        <v/>
      </c>
      <c r="Q183" s="16" t="n"/>
      <c r="R183" s="22" t="n"/>
      <c r="S183" s="23">
        <f>IFERROR(IF($L183="","",MAX(0,TODAY()-$L183)),"")</f>
        <v/>
      </c>
      <c r="T183" s="24">
        <f>IFERROR(IF(OR($B183="Client actif",$B183="En pause",$B183="Perdu"),"Sans suivi",IF($M183="","À planifier",IF($M183&lt;TODAY(),"En retard",IF($M183&lt;=TODAY()+'Paramètres'!$B$4,"À relancer bientôt","Planifiée")))),"")</f>
        <v/>
      </c>
      <c r="U183" s="22" t="n"/>
    </row>
    <row r="184" ht="32" customHeight="1">
      <c r="A184" s="16" t="n"/>
      <c r="B184" s="16" t="n"/>
      <c r="C184" s="16" t="n"/>
      <c r="D184" s="16" t="n"/>
      <c r="E184" s="16" t="n"/>
      <c r="F184" s="16" t="n"/>
      <c r="G184" s="43" t="n"/>
      <c r="H184" s="16" t="n"/>
      <c r="I184" s="16" t="n"/>
      <c r="J184" s="16" t="n"/>
      <c r="K184" s="44" t="n"/>
      <c r="L184" s="44" t="n"/>
      <c r="M184" s="44" t="n"/>
      <c r="N184" s="45" t="n"/>
      <c r="O184" s="20" t="n"/>
      <c r="P184" s="46">
        <f>IFERROR(IF(AND($B184="Prospect actif",$N184&lt;&gt;"",$O184&lt;&gt;""),$N184*$O184,""),"")</f>
        <v/>
      </c>
      <c r="Q184" s="16" t="n"/>
      <c r="R184" s="22" t="n"/>
      <c r="S184" s="23">
        <f>IFERROR(IF($L184="","",MAX(0,TODAY()-$L184)),"")</f>
        <v/>
      </c>
      <c r="T184" s="24">
        <f>IFERROR(IF(OR($B184="Client actif",$B184="En pause",$B184="Perdu"),"Sans suivi",IF($M184="","À planifier",IF($M184&lt;TODAY(),"En retard",IF($M184&lt;=TODAY()+'Paramètres'!$B$4,"À relancer bientôt","Planifiée")))),"")</f>
        <v/>
      </c>
      <c r="U184" s="22" t="n"/>
    </row>
    <row r="185" ht="32" customHeight="1">
      <c r="A185" s="16" t="n"/>
      <c r="B185" s="16" t="n"/>
      <c r="C185" s="16" t="n"/>
      <c r="D185" s="16" t="n"/>
      <c r="E185" s="16" t="n"/>
      <c r="F185" s="16" t="n"/>
      <c r="G185" s="43" t="n"/>
      <c r="H185" s="16" t="n"/>
      <c r="I185" s="16" t="n"/>
      <c r="J185" s="16" t="n"/>
      <c r="K185" s="44" t="n"/>
      <c r="L185" s="44" t="n"/>
      <c r="M185" s="44" t="n"/>
      <c r="N185" s="45" t="n"/>
      <c r="O185" s="20" t="n"/>
      <c r="P185" s="46">
        <f>IFERROR(IF(AND($B185="Prospect actif",$N185&lt;&gt;"",$O185&lt;&gt;""),$N185*$O185,""),"")</f>
        <v/>
      </c>
      <c r="Q185" s="16" t="n"/>
      <c r="R185" s="22" t="n"/>
      <c r="S185" s="23">
        <f>IFERROR(IF($L185="","",MAX(0,TODAY()-$L185)),"")</f>
        <v/>
      </c>
      <c r="T185" s="24">
        <f>IFERROR(IF(OR($B185="Client actif",$B185="En pause",$B185="Perdu"),"Sans suivi",IF($M185="","À planifier",IF($M185&lt;TODAY(),"En retard",IF($M185&lt;=TODAY()+'Paramètres'!$B$4,"À relancer bientôt","Planifiée")))),"")</f>
        <v/>
      </c>
      <c r="U185" s="22" t="n"/>
    </row>
    <row r="186" ht="32" customHeight="1">
      <c r="A186" s="16" t="n"/>
      <c r="B186" s="16" t="n"/>
      <c r="C186" s="16" t="n"/>
      <c r="D186" s="16" t="n"/>
      <c r="E186" s="16" t="n"/>
      <c r="F186" s="16" t="n"/>
      <c r="G186" s="43" t="n"/>
      <c r="H186" s="16" t="n"/>
      <c r="I186" s="16" t="n"/>
      <c r="J186" s="16" t="n"/>
      <c r="K186" s="44" t="n"/>
      <c r="L186" s="44" t="n"/>
      <c r="M186" s="44" t="n"/>
      <c r="N186" s="45" t="n"/>
      <c r="O186" s="20" t="n"/>
      <c r="P186" s="46">
        <f>IFERROR(IF(AND($B186="Prospect actif",$N186&lt;&gt;"",$O186&lt;&gt;""),$N186*$O186,""),"")</f>
        <v/>
      </c>
      <c r="Q186" s="16" t="n"/>
      <c r="R186" s="22" t="n"/>
      <c r="S186" s="23">
        <f>IFERROR(IF($L186="","",MAX(0,TODAY()-$L186)),"")</f>
        <v/>
      </c>
      <c r="T186" s="24">
        <f>IFERROR(IF(OR($B186="Client actif",$B186="En pause",$B186="Perdu"),"Sans suivi",IF($M186="","À planifier",IF($M186&lt;TODAY(),"En retard",IF($M186&lt;=TODAY()+'Paramètres'!$B$4,"À relancer bientôt","Planifiée")))),"")</f>
        <v/>
      </c>
      <c r="U186" s="22" t="n"/>
    </row>
    <row r="187" ht="32" customHeight="1">
      <c r="A187" s="16" t="n"/>
      <c r="B187" s="16" t="n"/>
      <c r="C187" s="16" t="n"/>
      <c r="D187" s="16" t="n"/>
      <c r="E187" s="16" t="n"/>
      <c r="F187" s="16" t="n"/>
      <c r="G187" s="43" t="n"/>
      <c r="H187" s="16" t="n"/>
      <c r="I187" s="16" t="n"/>
      <c r="J187" s="16" t="n"/>
      <c r="K187" s="44" t="n"/>
      <c r="L187" s="44" t="n"/>
      <c r="M187" s="44" t="n"/>
      <c r="N187" s="45" t="n"/>
      <c r="O187" s="20" t="n"/>
      <c r="P187" s="46">
        <f>IFERROR(IF(AND($B187="Prospect actif",$N187&lt;&gt;"",$O187&lt;&gt;""),$N187*$O187,""),"")</f>
        <v/>
      </c>
      <c r="Q187" s="16" t="n"/>
      <c r="R187" s="22" t="n"/>
      <c r="S187" s="23">
        <f>IFERROR(IF($L187="","",MAX(0,TODAY()-$L187)),"")</f>
        <v/>
      </c>
      <c r="T187" s="24">
        <f>IFERROR(IF(OR($B187="Client actif",$B187="En pause",$B187="Perdu"),"Sans suivi",IF($M187="","À planifier",IF($M187&lt;TODAY(),"En retard",IF($M187&lt;=TODAY()+'Paramètres'!$B$4,"À relancer bientôt","Planifiée")))),"")</f>
        <v/>
      </c>
      <c r="U187" s="22" t="n"/>
    </row>
    <row r="188" ht="32" customHeight="1">
      <c r="A188" s="16" t="n"/>
      <c r="B188" s="16" t="n"/>
      <c r="C188" s="16" t="n"/>
      <c r="D188" s="16" t="n"/>
      <c r="E188" s="16" t="n"/>
      <c r="F188" s="16" t="n"/>
      <c r="G188" s="43" t="n"/>
      <c r="H188" s="16" t="n"/>
      <c r="I188" s="16" t="n"/>
      <c r="J188" s="16" t="n"/>
      <c r="K188" s="44" t="n"/>
      <c r="L188" s="44" t="n"/>
      <c r="M188" s="44" t="n"/>
      <c r="N188" s="45" t="n"/>
      <c r="O188" s="20" t="n"/>
      <c r="P188" s="46">
        <f>IFERROR(IF(AND($B188="Prospect actif",$N188&lt;&gt;"",$O188&lt;&gt;""),$N188*$O188,""),"")</f>
        <v/>
      </c>
      <c r="Q188" s="16" t="n"/>
      <c r="R188" s="22" t="n"/>
      <c r="S188" s="23">
        <f>IFERROR(IF($L188="","",MAX(0,TODAY()-$L188)),"")</f>
        <v/>
      </c>
      <c r="T188" s="24">
        <f>IFERROR(IF(OR($B188="Client actif",$B188="En pause",$B188="Perdu"),"Sans suivi",IF($M188="","À planifier",IF($M188&lt;TODAY(),"En retard",IF($M188&lt;=TODAY()+'Paramètres'!$B$4,"À relancer bientôt","Planifiée")))),"")</f>
        <v/>
      </c>
      <c r="U188" s="22" t="n"/>
    </row>
    <row r="189" ht="32" customHeight="1">
      <c r="A189" s="16" t="n"/>
      <c r="B189" s="16" t="n"/>
      <c r="C189" s="16" t="n"/>
      <c r="D189" s="16" t="n"/>
      <c r="E189" s="16" t="n"/>
      <c r="F189" s="16" t="n"/>
      <c r="G189" s="43" t="n"/>
      <c r="H189" s="16" t="n"/>
      <c r="I189" s="16" t="n"/>
      <c r="J189" s="16" t="n"/>
      <c r="K189" s="44" t="n"/>
      <c r="L189" s="44" t="n"/>
      <c r="M189" s="44" t="n"/>
      <c r="N189" s="45" t="n"/>
      <c r="O189" s="20" t="n"/>
      <c r="P189" s="46">
        <f>IFERROR(IF(AND($B189="Prospect actif",$N189&lt;&gt;"",$O189&lt;&gt;""),$N189*$O189,""),"")</f>
        <v/>
      </c>
      <c r="Q189" s="16" t="n"/>
      <c r="R189" s="22" t="n"/>
      <c r="S189" s="23">
        <f>IFERROR(IF($L189="","",MAX(0,TODAY()-$L189)),"")</f>
        <v/>
      </c>
      <c r="T189" s="24">
        <f>IFERROR(IF(OR($B189="Client actif",$B189="En pause",$B189="Perdu"),"Sans suivi",IF($M189="","À planifier",IF($M189&lt;TODAY(),"En retard",IF($M189&lt;=TODAY()+'Paramètres'!$B$4,"À relancer bientôt","Planifiée")))),"")</f>
        <v/>
      </c>
      <c r="U189" s="22" t="n"/>
    </row>
    <row r="190" ht="32" customHeight="1">
      <c r="A190" s="16" t="n"/>
      <c r="B190" s="16" t="n"/>
      <c r="C190" s="16" t="n"/>
      <c r="D190" s="16" t="n"/>
      <c r="E190" s="16" t="n"/>
      <c r="F190" s="16" t="n"/>
      <c r="G190" s="43" t="n"/>
      <c r="H190" s="16" t="n"/>
      <c r="I190" s="16" t="n"/>
      <c r="J190" s="16" t="n"/>
      <c r="K190" s="44" t="n"/>
      <c r="L190" s="44" t="n"/>
      <c r="M190" s="44" t="n"/>
      <c r="N190" s="45" t="n"/>
      <c r="O190" s="20" t="n"/>
      <c r="P190" s="46">
        <f>IFERROR(IF(AND($B190="Prospect actif",$N190&lt;&gt;"",$O190&lt;&gt;""),$N190*$O190,""),"")</f>
        <v/>
      </c>
      <c r="Q190" s="16" t="n"/>
      <c r="R190" s="22" t="n"/>
      <c r="S190" s="23">
        <f>IFERROR(IF($L190="","",MAX(0,TODAY()-$L190)),"")</f>
        <v/>
      </c>
      <c r="T190" s="24">
        <f>IFERROR(IF(OR($B190="Client actif",$B190="En pause",$B190="Perdu"),"Sans suivi",IF($M190="","À planifier",IF($M190&lt;TODAY(),"En retard",IF($M190&lt;=TODAY()+'Paramètres'!$B$4,"À relancer bientôt","Planifiée")))),"")</f>
        <v/>
      </c>
      <c r="U190" s="22" t="n"/>
    </row>
    <row r="191" ht="32" customHeight="1">
      <c r="A191" s="16" t="n"/>
      <c r="B191" s="16" t="n"/>
      <c r="C191" s="16" t="n"/>
      <c r="D191" s="16" t="n"/>
      <c r="E191" s="16" t="n"/>
      <c r="F191" s="16" t="n"/>
      <c r="G191" s="43" t="n"/>
      <c r="H191" s="16" t="n"/>
      <c r="I191" s="16" t="n"/>
      <c r="J191" s="16" t="n"/>
      <c r="K191" s="44" t="n"/>
      <c r="L191" s="44" t="n"/>
      <c r="M191" s="44" t="n"/>
      <c r="N191" s="45" t="n"/>
      <c r="O191" s="20" t="n"/>
      <c r="P191" s="46">
        <f>IFERROR(IF(AND($B191="Prospect actif",$N191&lt;&gt;"",$O191&lt;&gt;""),$N191*$O191,""),"")</f>
        <v/>
      </c>
      <c r="Q191" s="16" t="n"/>
      <c r="R191" s="22" t="n"/>
      <c r="S191" s="23">
        <f>IFERROR(IF($L191="","",MAX(0,TODAY()-$L191)),"")</f>
        <v/>
      </c>
      <c r="T191" s="24">
        <f>IFERROR(IF(OR($B191="Client actif",$B191="En pause",$B191="Perdu"),"Sans suivi",IF($M191="","À planifier",IF($M191&lt;TODAY(),"En retard",IF($M191&lt;=TODAY()+'Paramètres'!$B$4,"À relancer bientôt","Planifiée")))),"")</f>
        <v/>
      </c>
      <c r="U191" s="22" t="n"/>
    </row>
    <row r="192" ht="32" customHeight="1">
      <c r="A192" s="16" t="n"/>
      <c r="B192" s="16" t="n"/>
      <c r="C192" s="16" t="n"/>
      <c r="D192" s="16" t="n"/>
      <c r="E192" s="16" t="n"/>
      <c r="F192" s="16" t="n"/>
      <c r="G192" s="43" t="n"/>
      <c r="H192" s="16" t="n"/>
      <c r="I192" s="16" t="n"/>
      <c r="J192" s="16" t="n"/>
      <c r="K192" s="44" t="n"/>
      <c r="L192" s="44" t="n"/>
      <c r="M192" s="44" t="n"/>
      <c r="N192" s="45" t="n"/>
      <c r="O192" s="20" t="n"/>
      <c r="P192" s="46">
        <f>IFERROR(IF(AND($B192="Prospect actif",$N192&lt;&gt;"",$O192&lt;&gt;""),$N192*$O192,""),"")</f>
        <v/>
      </c>
      <c r="Q192" s="16" t="n"/>
      <c r="R192" s="22" t="n"/>
      <c r="S192" s="23">
        <f>IFERROR(IF($L192="","",MAX(0,TODAY()-$L192)),"")</f>
        <v/>
      </c>
      <c r="T192" s="24">
        <f>IFERROR(IF(OR($B192="Client actif",$B192="En pause",$B192="Perdu"),"Sans suivi",IF($M192="","À planifier",IF($M192&lt;TODAY(),"En retard",IF($M192&lt;=TODAY()+'Paramètres'!$B$4,"À relancer bientôt","Planifiée")))),"")</f>
        <v/>
      </c>
      <c r="U192" s="22" t="n"/>
    </row>
    <row r="193" ht="32" customHeight="1">
      <c r="A193" s="16" t="n"/>
      <c r="B193" s="16" t="n"/>
      <c r="C193" s="16" t="n"/>
      <c r="D193" s="16" t="n"/>
      <c r="E193" s="16" t="n"/>
      <c r="F193" s="16" t="n"/>
      <c r="G193" s="43" t="n"/>
      <c r="H193" s="16" t="n"/>
      <c r="I193" s="16" t="n"/>
      <c r="J193" s="16" t="n"/>
      <c r="K193" s="44" t="n"/>
      <c r="L193" s="44" t="n"/>
      <c r="M193" s="44" t="n"/>
      <c r="N193" s="45" t="n"/>
      <c r="O193" s="20" t="n"/>
      <c r="P193" s="46">
        <f>IFERROR(IF(AND($B193="Prospect actif",$N193&lt;&gt;"",$O193&lt;&gt;""),$N193*$O193,""),"")</f>
        <v/>
      </c>
      <c r="Q193" s="16" t="n"/>
      <c r="R193" s="22" t="n"/>
      <c r="S193" s="23">
        <f>IFERROR(IF($L193="","",MAX(0,TODAY()-$L193)),"")</f>
        <v/>
      </c>
      <c r="T193" s="24">
        <f>IFERROR(IF(OR($B193="Client actif",$B193="En pause",$B193="Perdu"),"Sans suivi",IF($M193="","À planifier",IF($M193&lt;TODAY(),"En retard",IF($M193&lt;=TODAY()+'Paramètres'!$B$4,"À relancer bientôt","Planifiée")))),"")</f>
        <v/>
      </c>
      <c r="U193" s="22" t="n"/>
    </row>
    <row r="194" ht="32" customHeight="1">
      <c r="A194" s="16" t="n"/>
      <c r="B194" s="16" t="n"/>
      <c r="C194" s="16" t="n"/>
      <c r="D194" s="16" t="n"/>
      <c r="E194" s="16" t="n"/>
      <c r="F194" s="16" t="n"/>
      <c r="G194" s="43" t="n"/>
      <c r="H194" s="16" t="n"/>
      <c r="I194" s="16" t="n"/>
      <c r="J194" s="16" t="n"/>
      <c r="K194" s="44" t="n"/>
      <c r="L194" s="44" t="n"/>
      <c r="M194" s="44" t="n"/>
      <c r="N194" s="45" t="n"/>
      <c r="O194" s="20" t="n"/>
      <c r="P194" s="46">
        <f>IFERROR(IF(AND($B194="Prospect actif",$N194&lt;&gt;"",$O194&lt;&gt;""),$N194*$O194,""),"")</f>
        <v/>
      </c>
      <c r="Q194" s="16" t="n"/>
      <c r="R194" s="22" t="n"/>
      <c r="S194" s="23">
        <f>IFERROR(IF($L194="","",MAX(0,TODAY()-$L194)),"")</f>
        <v/>
      </c>
      <c r="T194" s="24">
        <f>IFERROR(IF(OR($B194="Client actif",$B194="En pause",$B194="Perdu"),"Sans suivi",IF($M194="","À planifier",IF($M194&lt;TODAY(),"En retard",IF($M194&lt;=TODAY()+'Paramètres'!$B$4,"À relancer bientôt","Planifiée")))),"")</f>
        <v/>
      </c>
      <c r="U194" s="22" t="n"/>
    </row>
    <row r="195" ht="32" customHeight="1">
      <c r="A195" s="16" t="n"/>
      <c r="B195" s="16" t="n"/>
      <c r="C195" s="16" t="n"/>
      <c r="D195" s="16" t="n"/>
      <c r="E195" s="16" t="n"/>
      <c r="F195" s="16" t="n"/>
      <c r="G195" s="43" t="n"/>
      <c r="H195" s="16" t="n"/>
      <c r="I195" s="16" t="n"/>
      <c r="J195" s="16" t="n"/>
      <c r="K195" s="44" t="n"/>
      <c r="L195" s="44" t="n"/>
      <c r="M195" s="44" t="n"/>
      <c r="N195" s="45" t="n"/>
      <c r="O195" s="20" t="n"/>
      <c r="P195" s="46">
        <f>IFERROR(IF(AND($B195="Prospect actif",$N195&lt;&gt;"",$O195&lt;&gt;""),$N195*$O195,""),"")</f>
        <v/>
      </c>
      <c r="Q195" s="16" t="n"/>
      <c r="R195" s="22" t="n"/>
      <c r="S195" s="23">
        <f>IFERROR(IF($L195="","",MAX(0,TODAY()-$L195)),"")</f>
        <v/>
      </c>
      <c r="T195" s="24">
        <f>IFERROR(IF(OR($B195="Client actif",$B195="En pause",$B195="Perdu"),"Sans suivi",IF($M195="","À planifier",IF($M195&lt;TODAY(),"En retard",IF($M195&lt;=TODAY()+'Paramètres'!$B$4,"À relancer bientôt","Planifiée")))),"")</f>
        <v/>
      </c>
      <c r="U195" s="22" t="n"/>
    </row>
    <row r="196" ht="32" customHeight="1">
      <c r="A196" s="16" t="n"/>
      <c r="B196" s="16" t="n"/>
      <c r="C196" s="16" t="n"/>
      <c r="D196" s="16" t="n"/>
      <c r="E196" s="16" t="n"/>
      <c r="F196" s="16" t="n"/>
      <c r="G196" s="43" t="n"/>
      <c r="H196" s="16" t="n"/>
      <c r="I196" s="16" t="n"/>
      <c r="J196" s="16" t="n"/>
      <c r="K196" s="44" t="n"/>
      <c r="L196" s="44" t="n"/>
      <c r="M196" s="44" t="n"/>
      <c r="N196" s="45" t="n"/>
      <c r="O196" s="20" t="n"/>
      <c r="P196" s="46">
        <f>IFERROR(IF(AND($B196="Prospect actif",$N196&lt;&gt;"",$O196&lt;&gt;""),$N196*$O196,""),"")</f>
        <v/>
      </c>
      <c r="Q196" s="16" t="n"/>
      <c r="R196" s="22" t="n"/>
      <c r="S196" s="23">
        <f>IFERROR(IF($L196="","",MAX(0,TODAY()-$L196)),"")</f>
        <v/>
      </c>
      <c r="T196" s="24">
        <f>IFERROR(IF(OR($B196="Client actif",$B196="En pause",$B196="Perdu"),"Sans suivi",IF($M196="","À planifier",IF($M196&lt;TODAY(),"En retard",IF($M196&lt;=TODAY()+'Paramètres'!$B$4,"À relancer bientôt","Planifiée")))),"")</f>
        <v/>
      </c>
      <c r="U196" s="22" t="n"/>
    </row>
    <row r="197" ht="32" customHeight="1">
      <c r="A197" s="16" t="n"/>
      <c r="B197" s="16" t="n"/>
      <c r="C197" s="16" t="n"/>
      <c r="D197" s="16" t="n"/>
      <c r="E197" s="16" t="n"/>
      <c r="F197" s="16" t="n"/>
      <c r="G197" s="43" t="n"/>
      <c r="H197" s="16" t="n"/>
      <c r="I197" s="16" t="n"/>
      <c r="J197" s="16" t="n"/>
      <c r="K197" s="44" t="n"/>
      <c r="L197" s="44" t="n"/>
      <c r="M197" s="44" t="n"/>
      <c r="N197" s="45" t="n"/>
      <c r="O197" s="20" t="n"/>
      <c r="P197" s="46">
        <f>IFERROR(IF(AND($B197="Prospect actif",$N197&lt;&gt;"",$O197&lt;&gt;""),$N197*$O197,""),"")</f>
        <v/>
      </c>
      <c r="Q197" s="16" t="n"/>
      <c r="R197" s="22" t="n"/>
      <c r="S197" s="23">
        <f>IFERROR(IF($L197="","",MAX(0,TODAY()-$L197)),"")</f>
        <v/>
      </c>
      <c r="T197" s="24">
        <f>IFERROR(IF(OR($B197="Client actif",$B197="En pause",$B197="Perdu"),"Sans suivi",IF($M197="","À planifier",IF($M197&lt;TODAY(),"En retard",IF($M197&lt;=TODAY()+'Paramètres'!$B$4,"À relancer bientôt","Planifiée")))),"")</f>
        <v/>
      </c>
      <c r="U197" s="22" t="n"/>
    </row>
    <row r="198" ht="32" customHeight="1">
      <c r="A198" s="16" t="n"/>
      <c r="B198" s="16" t="n"/>
      <c r="C198" s="16" t="n"/>
      <c r="D198" s="16" t="n"/>
      <c r="E198" s="16" t="n"/>
      <c r="F198" s="16" t="n"/>
      <c r="G198" s="43" t="n"/>
      <c r="H198" s="16" t="n"/>
      <c r="I198" s="16" t="n"/>
      <c r="J198" s="16" t="n"/>
      <c r="K198" s="44" t="n"/>
      <c r="L198" s="44" t="n"/>
      <c r="M198" s="44" t="n"/>
      <c r="N198" s="45" t="n"/>
      <c r="O198" s="20" t="n"/>
      <c r="P198" s="46">
        <f>IFERROR(IF(AND($B198="Prospect actif",$N198&lt;&gt;"",$O198&lt;&gt;""),$N198*$O198,""),"")</f>
        <v/>
      </c>
      <c r="Q198" s="16" t="n"/>
      <c r="R198" s="22" t="n"/>
      <c r="S198" s="23">
        <f>IFERROR(IF($L198="","",MAX(0,TODAY()-$L198)),"")</f>
        <v/>
      </c>
      <c r="T198" s="24">
        <f>IFERROR(IF(OR($B198="Client actif",$B198="En pause",$B198="Perdu"),"Sans suivi",IF($M198="","À planifier",IF($M198&lt;TODAY(),"En retard",IF($M198&lt;=TODAY()+'Paramètres'!$B$4,"À relancer bientôt","Planifiée")))),"")</f>
        <v/>
      </c>
      <c r="U198" s="22" t="n"/>
    </row>
    <row r="199" ht="32" customHeight="1">
      <c r="A199" s="16" t="n"/>
      <c r="B199" s="16" t="n"/>
      <c r="C199" s="16" t="n"/>
      <c r="D199" s="16" t="n"/>
      <c r="E199" s="16" t="n"/>
      <c r="F199" s="16" t="n"/>
      <c r="G199" s="43" t="n"/>
      <c r="H199" s="16" t="n"/>
      <c r="I199" s="16" t="n"/>
      <c r="J199" s="16" t="n"/>
      <c r="K199" s="44" t="n"/>
      <c r="L199" s="44" t="n"/>
      <c r="M199" s="44" t="n"/>
      <c r="N199" s="45" t="n"/>
      <c r="O199" s="20" t="n"/>
      <c r="P199" s="46">
        <f>IFERROR(IF(AND($B199="Prospect actif",$N199&lt;&gt;"",$O199&lt;&gt;""),$N199*$O199,""),"")</f>
        <v/>
      </c>
      <c r="Q199" s="16" t="n"/>
      <c r="R199" s="22" t="n"/>
      <c r="S199" s="23">
        <f>IFERROR(IF($L199="","",MAX(0,TODAY()-$L199)),"")</f>
        <v/>
      </c>
      <c r="T199" s="24">
        <f>IFERROR(IF(OR($B199="Client actif",$B199="En pause",$B199="Perdu"),"Sans suivi",IF($M199="","À planifier",IF($M199&lt;TODAY(),"En retard",IF($M199&lt;=TODAY()+'Paramètres'!$B$4,"À relancer bientôt","Planifiée")))),"")</f>
        <v/>
      </c>
      <c r="U199" s="22" t="n"/>
    </row>
    <row r="200" ht="32" customHeight="1">
      <c r="A200" s="16" t="n"/>
      <c r="B200" s="16" t="n"/>
      <c r="C200" s="16" t="n"/>
      <c r="D200" s="16" t="n"/>
      <c r="E200" s="16" t="n"/>
      <c r="F200" s="16" t="n"/>
      <c r="G200" s="43" t="n"/>
      <c r="H200" s="16" t="n"/>
      <c r="I200" s="16" t="n"/>
      <c r="J200" s="16" t="n"/>
      <c r="K200" s="44" t="n"/>
      <c r="L200" s="44" t="n"/>
      <c r="M200" s="44" t="n"/>
      <c r="N200" s="45" t="n"/>
      <c r="O200" s="20" t="n"/>
      <c r="P200" s="46">
        <f>IFERROR(IF(AND($B200="Prospect actif",$N200&lt;&gt;"",$O200&lt;&gt;""),$N200*$O200,""),"")</f>
        <v/>
      </c>
      <c r="Q200" s="16" t="n"/>
      <c r="R200" s="22" t="n"/>
      <c r="S200" s="23">
        <f>IFERROR(IF($L200="","",MAX(0,TODAY()-$L200)),"")</f>
        <v/>
      </c>
      <c r="T200" s="24">
        <f>IFERROR(IF(OR($B200="Client actif",$B200="En pause",$B200="Perdu"),"Sans suivi",IF($M200="","À planifier",IF($M200&lt;TODAY(),"En retard",IF($M200&lt;=TODAY()+'Paramètres'!$B$4,"À relancer bientôt","Planifiée")))),"")</f>
        <v/>
      </c>
      <c r="U200" s="22" t="n"/>
    </row>
    <row r="201" ht="32" customHeight="1">
      <c r="A201" s="16" t="n"/>
      <c r="B201" s="16" t="n"/>
      <c r="C201" s="16" t="n"/>
      <c r="D201" s="16" t="n"/>
      <c r="E201" s="16" t="n"/>
      <c r="F201" s="16" t="n"/>
      <c r="G201" s="43" t="n"/>
      <c r="H201" s="16" t="n"/>
      <c r="I201" s="16" t="n"/>
      <c r="J201" s="16" t="n"/>
      <c r="K201" s="44" t="n"/>
      <c r="L201" s="44" t="n"/>
      <c r="M201" s="44" t="n"/>
      <c r="N201" s="45" t="n"/>
      <c r="O201" s="20" t="n"/>
      <c r="P201" s="46">
        <f>IFERROR(IF(AND($B201="Prospect actif",$N201&lt;&gt;"",$O201&lt;&gt;""),$N201*$O201,""),"")</f>
        <v/>
      </c>
      <c r="Q201" s="16" t="n"/>
      <c r="R201" s="22" t="n"/>
      <c r="S201" s="23">
        <f>IFERROR(IF($L201="","",MAX(0,TODAY()-$L201)),"")</f>
        <v/>
      </c>
      <c r="T201" s="24">
        <f>IFERROR(IF(OR($B201="Client actif",$B201="En pause",$B201="Perdu"),"Sans suivi",IF($M201="","À planifier",IF($M201&lt;TODAY(),"En retard",IF($M201&lt;=TODAY()+'Paramètres'!$B$4,"À relancer bientôt","Planifiée")))),"")</f>
        <v/>
      </c>
      <c r="U201" s="22" t="n"/>
    </row>
    <row r="202" ht="32" customHeight="1">
      <c r="A202" s="16" t="n"/>
      <c r="B202" s="16" t="n"/>
      <c r="C202" s="16" t="n"/>
      <c r="D202" s="16" t="n"/>
      <c r="E202" s="16" t="n"/>
      <c r="F202" s="16" t="n"/>
      <c r="G202" s="43" t="n"/>
      <c r="H202" s="16" t="n"/>
      <c r="I202" s="16" t="n"/>
      <c r="J202" s="16" t="n"/>
      <c r="K202" s="44" t="n"/>
      <c r="L202" s="44" t="n"/>
      <c r="M202" s="44" t="n"/>
      <c r="N202" s="45" t="n"/>
      <c r="O202" s="20" t="n"/>
      <c r="P202" s="46">
        <f>IFERROR(IF(AND($B202="Prospect actif",$N202&lt;&gt;"",$O202&lt;&gt;""),$N202*$O202,""),"")</f>
        <v/>
      </c>
      <c r="Q202" s="16" t="n"/>
      <c r="R202" s="22" t="n"/>
      <c r="S202" s="23">
        <f>IFERROR(IF($L202="","",MAX(0,TODAY()-$L202)),"")</f>
        <v/>
      </c>
      <c r="T202" s="24">
        <f>IFERROR(IF(OR($B202="Client actif",$B202="En pause",$B202="Perdu"),"Sans suivi",IF($M202="","À planifier",IF($M202&lt;TODAY(),"En retard",IF($M202&lt;=TODAY()+'Paramètres'!$B$4,"À relancer bientôt","Planifiée")))),"")</f>
        <v/>
      </c>
      <c r="U202" s="22" t="n"/>
    </row>
    <row r="203" ht="32" customHeight="1">
      <c r="A203" s="16" t="n"/>
      <c r="B203" s="16" t="n"/>
      <c r="C203" s="16" t="n"/>
      <c r="D203" s="16" t="n"/>
      <c r="E203" s="16" t="n"/>
      <c r="F203" s="16" t="n"/>
      <c r="G203" s="43" t="n"/>
      <c r="H203" s="16" t="n"/>
      <c r="I203" s="16" t="n"/>
      <c r="J203" s="16" t="n"/>
      <c r="K203" s="44" t="n"/>
      <c r="L203" s="44" t="n"/>
      <c r="M203" s="44" t="n"/>
      <c r="N203" s="45" t="n"/>
      <c r="O203" s="20" t="n"/>
      <c r="P203" s="46">
        <f>IFERROR(IF(AND($B203="Prospect actif",$N203&lt;&gt;"",$O203&lt;&gt;""),$N203*$O203,""),"")</f>
        <v/>
      </c>
      <c r="Q203" s="16" t="n"/>
      <c r="R203" s="22" t="n"/>
      <c r="S203" s="23">
        <f>IFERROR(IF($L203="","",MAX(0,TODAY()-$L203)),"")</f>
        <v/>
      </c>
      <c r="T203" s="24">
        <f>IFERROR(IF(OR($B203="Client actif",$B203="En pause",$B203="Perdu"),"Sans suivi",IF($M203="","À planifier",IF($M203&lt;TODAY(),"En retard",IF($M203&lt;=TODAY()+'Paramètres'!$B$4,"À relancer bientôt","Planifiée")))),"")</f>
        <v/>
      </c>
      <c r="U203" s="22" t="n"/>
    </row>
    <row r="204" ht="32" customHeight="1">
      <c r="A204" s="16" t="n"/>
      <c r="B204" s="16" t="n"/>
      <c r="C204" s="16" t="n"/>
      <c r="D204" s="16" t="n"/>
      <c r="E204" s="16" t="n"/>
      <c r="F204" s="16" t="n"/>
      <c r="G204" s="43" t="n"/>
      <c r="H204" s="16" t="n"/>
      <c r="I204" s="16" t="n"/>
      <c r="J204" s="16" t="n"/>
      <c r="K204" s="44" t="n"/>
      <c r="L204" s="44" t="n"/>
      <c r="M204" s="44" t="n"/>
      <c r="N204" s="45" t="n"/>
      <c r="O204" s="20" t="n"/>
      <c r="P204" s="46">
        <f>IFERROR(IF(AND($B204="Prospect actif",$N204&lt;&gt;"",$O204&lt;&gt;""),$N204*$O204,""),"")</f>
        <v/>
      </c>
      <c r="Q204" s="16" t="n"/>
      <c r="R204" s="22" t="n"/>
      <c r="S204" s="23">
        <f>IFERROR(IF($L204="","",MAX(0,TODAY()-$L204)),"")</f>
        <v/>
      </c>
      <c r="T204" s="24">
        <f>IFERROR(IF(OR($B204="Client actif",$B204="En pause",$B204="Perdu"),"Sans suivi",IF($M204="","À planifier",IF($M204&lt;TODAY(),"En retard",IF($M204&lt;=TODAY()+'Paramètres'!$B$4,"À relancer bientôt","Planifiée")))),"")</f>
        <v/>
      </c>
      <c r="U204" s="22" t="n"/>
    </row>
    <row r="205" ht="32" customHeight="1">
      <c r="A205" s="16" t="n"/>
      <c r="B205" s="16" t="n"/>
      <c r="C205" s="16" t="n"/>
      <c r="D205" s="16" t="n"/>
      <c r="E205" s="16" t="n"/>
      <c r="F205" s="16" t="n"/>
      <c r="G205" s="43" t="n"/>
      <c r="H205" s="16" t="n"/>
      <c r="I205" s="16" t="n"/>
      <c r="J205" s="16" t="n"/>
      <c r="K205" s="44" t="n"/>
      <c r="L205" s="44" t="n"/>
      <c r="M205" s="44" t="n"/>
      <c r="N205" s="45" t="n"/>
      <c r="O205" s="20" t="n"/>
      <c r="P205" s="46">
        <f>IFERROR(IF(AND($B205="Prospect actif",$N205&lt;&gt;"",$O205&lt;&gt;""),$N205*$O205,""),"")</f>
        <v/>
      </c>
      <c r="Q205" s="16" t="n"/>
      <c r="R205" s="22" t="n"/>
      <c r="S205" s="23">
        <f>IFERROR(IF($L205="","",MAX(0,TODAY()-$L205)),"")</f>
        <v/>
      </c>
      <c r="T205" s="24">
        <f>IFERROR(IF(OR($B205="Client actif",$B205="En pause",$B205="Perdu"),"Sans suivi",IF($M205="","À planifier",IF($M205&lt;TODAY(),"En retard",IF($M205&lt;=TODAY()+'Paramètres'!$B$4,"À relancer bientôt","Planifiée")))),"")</f>
        <v/>
      </c>
      <c r="U205" s="22" t="n"/>
    </row>
    <row r="206" ht="32" customHeight="1">
      <c r="A206" s="16" t="n"/>
      <c r="B206" s="16" t="n"/>
      <c r="C206" s="16" t="n"/>
      <c r="D206" s="16" t="n"/>
      <c r="E206" s="16" t="n"/>
      <c r="F206" s="16" t="n"/>
      <c r="G206" s="43" t="n"/>
      <c r="H206" s="16" t="n"/>
      <c r="I206" s="16" t="n"/>
      <c r="J206" s="16" t="n"/>
      <c r="K206" s="44" t="n"/>
      <c r="L206" s="44" t="n"/>
      <c r="M206" s="44" t="n"/>
      <c r="N206" s="45" t="n"/>
      <c r="O206" s="20" t="n"/>
      <c r="P206" s="46">
        <f>IFERROR(IF(AND($B206="Prospect actif",$N206&lt;&gt;"",$O206&lt;&gt;""),$N206*$O206,""),"")</f>
        <v/>
      </c>
      <c r="Q206" s="16" t="n"/>
      <c r="R206" s="22" t="n"/>
      <c r="S206" s="23">
        <f>IFERROR(IF($L206="","",MAX(0,TODAY()-$L206)),"")</f>
        <v/>
      </c>
      <c r="T206" s="24">
        <f>IFERROR(IF(OR($B206="Client actif",$B206="En pause",$B206="Perdu"),"Sans suivi",IF($M206="","À planifier",IF($M206&lt;TODAY(),"En retard",IF($M206&lt;=TODAY()+'Paramètres'!$B$4,"À relancer bientôt","Planifiée")))),"")</f>
        <v/>
      </c>
      <c r="U206" s="22" t="n"/>
    </row>
    <row r="207" ht="32" customHeight="1">
      <c r="A207" s="16" t="n"/>
      <c r="B207" s="16" t="n"/>
      <c r="C207" s="16" t="n"/>
      <c r="D207" s="16" t="n"/>
      <c r="E207" s="16" t="n"/>
      <c r="F207" s="16" t="n"/>
      <c r="G207" s="43" t="n"/>
      <c r="H207" s="16" t="n"/>
      <c r="I207" s="16" t="n"/>
      <c r="J207" s="16" t="n"/>
      <c r="K207" s="44" t="n"/>
      <c r="L207" s="44" t="n"/>
      <c r="M207" s="44" t="n"/>
      <c r="N207" s="45" t="n"/>
      <c r="O207" s="20" t="n"/>
      <c r="P207" s="46">
        <f>IFERROR(IF(AND($B207="Prospect actif",$N207&lt;&gt;"",$O207&lt;&gt;""),$N207*$O207,""),"")</f>
        <v/>
      </c>
      <c r="Q207" s="16" t="n"/>
      <c r="R207" s="22" t="n"/>
      <c r="S207" s="23">
        <f>IFERROR(IF($L207="","",MAX(0,TODAY()-$L207)),"")</f>
        <v/>
      </c>
      <c r="T207" s="24">
        <f>IFERROR(IF(OR($B207="Client actif",$B207="En pause",$B207="Perdu"),"Sans suivi",IF($M207="","À planifier",IF($M207&lt;TODAY(),"En retard",IF($M207&lt;=TODAY()+'Paramètres'!$B$4,"À relancer bientôt","Planifiée")))),"")</f>
        <v/>
      </c>
      <c r="U207" s="22" t="n"/>
    </row>
    <row r="208" ht="32" customHeight="1">
      <c r="A208" s="16" t="n"/>
      <c r="B208" s="16" t="n"/>
      <c r="C208" s="16" t="n"/>
      <c r="D208" s="16" t="n"/>
      <c r="E208" s="16" t="n"/>
      <c r="F208" s="16" t="n"/>
      <c r="G208" s="43" t="n"/>
      <c r="H208" s="16" t="n"/>
      <c r="I208" s="16" t="n"/>
      <c r="J208" s="16" t="n"/>
      <c r="K208" s="44" t="n"/>
      <c r="L208" s="44" t="n"/>
      <c r="M208" s="44" t="n"/>
      <c r="N208" s="45" t="n"/>
      <c r="O208" s="20" t="n"/>
      <c r="P208" s="46">
        <f>IFERROR(IF(AND($B208="Prospect actif",$N208&lt;&gt;"",$O208&lt;&gt;""),$N208*$O208,""),"")</f>
        <v/>
      </c>
      <c r="Q208" s="16" t="n"/>
      <c r="R208" s="22" t="n"/>
      <c r="S208" s="23">
        <f>IFERROR(IF($L208="","",MAX(0,TODAY()-$L208)),"")</f>
        <v/>
      </c>
      <c r="T208" s="24">
        <f>IFERROR(IF(OR($B208="Client actif",$B208="En pause",$B208="Perdu"),"Sans suivi",IF($M208="","À planifier",IF($M208&lt;TODAY(),"En retard",IF($M208&lt;=TODAY()+'Paramètres'!$B$4,"À relancer bientôt","Planifiée")))),"")</f>
        <v/>
      </c>
      <c r="U208" s="22" t="n"/>
    </row>
    <row r="209" ht="32" customHeight="1">
      <c r="A209" s="16" t="n"/>
      <c r="B209" s="16" t="n"/>
      <c r="C209" s="16" t="n"/>
      <c r="D209" s="16" t="n"/>
      <c r="E209" s="16" t="n"/>
      <c r="F209" s="16" t="n"/>
      <c r="G209" s="43" t="n"/>
      <c r="H209" s="16" t="n"/>
      <c r="I209" s="16" t="n"/>
      <c r="J209" s="16" t="n"/>
      <c r="K209" s="44" t="n"/>
      <c r="L209" s="44" t="n"/>
      <c r="M209" s="44" t="n"/>
      <c r="N209" s="45" t="n"/>
      <c r="O209" s="20" t="n"/>
      <c r="P209" s="46">
        <f>IFERROR(IF(AND($B209="Prospect actif",$N209&lt;&gt;"",$O209&lt;&gt;""),$N209*$O209,""),"")</f>
        <v/>
      </c>
      <c r="Q209" s="16" t="n"/>
      <c r="R209" s="22" t="n"/>
      <c r="S209" s="23">
        <f>IFERROR(IF($L209="","",MAX(0,TODAY()-$L209)),"")</f>
        <v/>
      </c>
      <c r="T209" s="24">
        <f>IFERROR(IF(OR($B209="Client actif",$B209="En pause",$B209="Perdu"),"Sans suivi",IF($M209="","À planifier",IF($M209&lt;TODAY(),"En retard",IF($M209&lt;=TODAY()+'Paramètres'!$B$4,"À relancer bientôt","Planifiée")))),"")</f>
        <v/>
      </c>
      <c r="U209" s="22" t="n"/>
    </row>
    <row r="210" ht="32" customHeight="1">
      <c r="A210" s="16" t="n"/>
      <c r="B210" s="16" t="n"/>
      <c r="C210" s="16" t="n"/>
      <c r="D210" s="16" t="n"/>
      <c r="E210" s="16" t="n"/>
      <c r="F210" s="16" t="n"/>
      <c r="G210" s="43" t="n"/>
      <c r="H210" s="16" t="n"/>
      <c r="I210" s="16" t="n"/>
      <c r="J210" s="16" t="n"/>
      <c r="K210" s="44" t="n"/>
      <c r="L210" s="44" t="n"/>
      <c r="M210" s="44" t="n"/>
      <c r="N210" s="45" t="n"/>
      <c r="O210" s="20" t="n"/>
      <c r="P210" s="46">
        <f>IFERROR(IF(AND($B210="Prospect actif",$N210&lt;&gt;"",$O210&lt;&gt;""),$N210*$O210,""),"")</f>
        <v/>
      </c>
      <c r="Q210" s="16" t="n"/>
      <c r="R210" s="22" t="n"/>
      <c r="S210" s="23">
        <f>IFERROR(IF($L210="","",MAX(0,TODAY()-$L210)),"")</f>
        <v/>
      </c>
      <c r="T210" s="24">
        <f>IFERROR(IF(OR($B210="Client actif",$B210="En pause",$B210="Perdu"),"Sans suivi",IF($M210="","À planifier",IF($M210&lt;TODAY(),"En retard",IF($M210&lt;=TODAY()+'Paramètres'!$B$4,"À relancer bientôt","Planifiée")))),"")</f>
        <v/>
      </c>
      <c r="U210" s="22" t="n"/>
    </row>
    <row r="211" ht="32" customHeight="1">
      <c r="A211" s="16" t="n"/>
      <c r="B211" s="16" t="n"/>
      <c r="C211" s="16" t="n"/>
      <c r="D211" s="16" t="n"/>
      <c r="E211" s="16" t="n"/>
      <c r="F211" s="16" t="n"/>
      <c r="G211" s="43" t="n"/>
      <c r="H211" s="16" t="n"/>
      <c r="I211" s="16" t="n"/>
      <c r="J211" s="16" t="n"/>
      <c r="K211" s="44" t="n"/>
      <c r="L211" s="44" t="n"/>
      <c r="M211" s="44" t="n"/>
      <c r="N211" s="45" t="n"/>
      <c r="O211" s="20" t="n"/>
      <c r="P211" s="46">
        <f>IFERROR(IF(AND($B211="Prospect actif",$N211&lt;&gt;"",$O211&lt;&gt;""),$N211*$O211,""),"")</f>
        <v/>
      </c>
      <c r="Q211" s="16" t="n"/>
      <c r="R211" s="22" t="n"/>
      <c r="S211" s="23">
        <f>IFERROR(IF($L211="","",MAX(0,TODAY()-$L211)),"")</f>
        <v/>
      </c>
      <c r="T211" s="24">
        <f>IFERROR(IF(OR($B211="Client actif",$B211="En pause",$B211="Perdu"),"Sans suivi",IF($M211="","À planifier",IF($M211&lt;TODAY(),"En retard",IF($M211&lt;=TODAY()+'Paramètres'!$B$4,"À relancer bientôt","Planifiée")))),"")</f>
        <v/>
      </c>
      <c r="U211" s="22" t="n"/>
    </row>
    <row r="212" ht="32" customHeight="1">
      <c r="A212" s="16" t="n"/>
      <c r="B212" s="16" t="n"/>
      <c r="C212" s="16" t="n"/>
      <c r="D212" s="16" t="n"/>
      <c r="E212" s="16" t="n"/>
      <c r="F212" s="16" t="n"/>
      <c r="G212" s="43" t="n"/>
      <c r="H212" s="16" t="n"/>
      <c r="I212" s="16" t="n"/>
      <c r="J212" s="16" t="n"/>
      <c r="K212" s="44" t="n"/>
      <c r="L212" s="44" t="n"/>
      <c r="M212" s="44" t="n"/>
      <c r="N212" s="45" t="n"/>
      <c r="O212" s="20" t="n"/>
      <c r="P212" s="46">
        <f>IFERROR(IF(AND($B212="Prospect actif",$N212&lt;&gt;"",$O212&lt;&gt;""),$N212*$O212,""),"")</f>
        <v/>
      </c>
      <c r="Q212" s="16" t="n"/>
      <c r="R212" s="22" t="n"/>
      <c r="S212" s="23">
        <f>IFERROR(IF($L212="","",MAX(0,TODAY()-$L212)),"")</f>
        <v/>
      </c>
      <c r="T212" s="24">
        <f>IFERROR(IF(OR($B212="Client actif",$B212="En pause",$B212="Perdu"),"Sans suivi",IF($M212="","À planifier",IF($M212&lt;TODAY(),"En retard",IF($M212&lt;=TODAY()+'Paramètres'!$B$4,"À relancer bientôt","Planifiée")))),"")</f>
        <v/>
      </c>
      <c r="U212" s="22" t="n"/>
    </row>
    <row r="213" ht="32" customHeight="1">
      <c r="A213" s="16" t="n"/>
      <c r="B213" s="16" t="n"/>
      <c r="C213" s="16" t="n"/>
      <c r="D213" s="16" t="n"/>
      <c r="E213" s="16" t="n"/>
      <c r="F213" s="16" t="n"/>
      <c r="G213" s="43" t="n"/>
      <c r="H213" s="16" t="n"/>
      <c r="I213" s="16" t="n"/>
      <c r="J213" s="16" t="n"/>
      <c r="K213" s="44" t="n"/>
      <c r="L213" s="44" t="n"/>
      <c r="M213" s="44" t="n"/>
      <c r="N213" s="45" t="n"/>
      <c r="O213" s="20" t="n"/>
      <c r="P213" s="46">
        <f>IFERROR(IF(AND($B213="Prospect actif",$N213&lt;&gt;"",$O213&lt;&gt;""),$N213*$O213,""),"")</f>
        <v/>
      </c>
      <c r="Q213" s="16" t="n"/>
      <c r="R213" s="22" t="n"/>
      <c r="S213" s="23">
        <f>IFERROR(IF($L213="","",MAX(0,TODAY()-$L213)),"")</f>
        <v/>
      </c>
      <c r="T213" s="24">
        <f>IFERROR(IF(OR($B213="Client actif",$B213="En pause",$B213="Perdu"),"Sans suivi",IF($M213="","À planifier",IF($M213&lt;TODAY(),"En retard",IF($M213&lt;=TODAY()+'Paramètres'!$B$4,"À relancer bientôt","Planifiée")))),"")</f>
        <v/>
      </c>
      <c r="U213" s="22" t="n"/>
    </row>
    <row r="214" ht="32" customHeight="1">
      <c r="A214" s="16" t="n"/>
      <c r="B214" s="16" t="n"/>
      <c r="C214" s="16" t="n"/>
      <c r="D214" s="16" t="n"/>
      <c r="E214" s="16" t="n"/>
      <c r="F214" s="16" t="n"/>
      <c r="G214" s="43" t="n"/>
      <c r="H214" s="16" t="n"/>
      <c r="I214" s="16" t="n"/>
      <c r="J214" s="16" t="n"/>
      <c r="K214" s="44" t="n"/>
      <c r="L214" s="44" t="n"/>
      <c r="M214" s="44" t="n"/>
      <c r="N214" s="45" t="n"/>
      <c r="O214" s="20" t="n"/>
      <c r="P214" s="46">
        <f>IFERROR(IF(AND($B214="Prospect actif",$N214&lt;&gt;"",$O214&lt;&gt;""),$N214*$O214,""),"")</f>
        <v/>
      </c>
      <c r="Q214" s="16" t="n"/>
      <c r="R214" s="22" t="n"/>
      <c r="S214" s="23">
        <f>IFERROR(IF($L214="","",MAX(0,TODAY()-$L214)),"")</f>
        <v/>
      </c>
      <c r="T214" s="24">
        <f>IFERROR(IF(OR($B214="Client actif",$B214="En pause",$B214="Perdu"),"Sans suivi",IF($M214="","À planifier",IF($M214&lt;TODAY(),"En retard",IF($M214&lt;=TODAY()+'Paramètres'!$B$4,"À relancer bientôt","Planifiée")))),"")</f>
        <v/>
      </c>
      <c r="U214" s="22" t="n"/>
    </row>
    <row r="215" ht="32" customHeight="1">
      <c r="A215" s="16" t="n"/>
      <c r="B215" s="16" t="n"/>
      <c r="C215" s="16" t="n"/>
      <c r="D215" s="16" t="n"/>
      <c r="E215" s="16" t="n"/>
      <c r="F215" s="16" t="n"/>
      <c r="G215" s="43" t="n"/>
      <c r="H215" s="16" t="n"/>
      <c r="I215" s="16" t="n"/>
      <c r="J215" s="16" t="n"/>
      <c r="K215" s="44" t="n"/>
      <c r="L215" s="44" t="n"/>
      <c r="M215" s="44" t="n"/>
      <c r="N215" s="45" t="n"/>
      <c r="O215" s="20" t="n"/>
      <c r="P215" s="46">
        <f>IFERROR(IF(AND($B215="Prospect actif",$N215&lt;&gt;"",$O215&lt;&gt;""),$N215*$O215,""),"")</f>
        <v/>
      </c>
      <c r="Q215" s="16" t="n"/>
      <c r="R215" s="22" t="n"/>
      <c r="S215" s="23">
        <f>IFERROR(IF($L215="","",MAX(0,TODAY()-$L215)),"")</f>
        <v/>
      </c>
      <c r="T215" s="24">
        <f>IFERROR(IF(OR($B215="Client actif",$B215="En pause",$B215="Perdu"),"Sans suivi",IF($M215="","À planifier",IF($M215&lt;TODAY(),"En retard",IF($M215&lt;=TODAY()+'Paramètres'!$B$4,"À relancer bientôt","Planifiée")))),"")</f>
        <v/>
      </c>
      <c r="U215" s="22" t="n"/>
    </row>
    <row r="216" ht="32" customHeight="1">
      <c r="A216" s="16" t="n"/>
      <c r="B216" s="16" t="n"/>
      <c r="C216" s="16" t="n"/>
      <c r="D216" s="16" t="n"/>
      <c r="E216" s="16" t="n"/>
      <c r="F216" s="16" t="n"/>
      <c r="G216" s="43" t="n"/>
      <c r="H216" s="16" t="n"/>
      <c r="I216" s="16" t="n"/>
      <c r="J216" s="16" t="n"/>
      <c r="K216" s="44" t="n"/>
      <c r="L216" s="44" t="n"/>
      <c r="M216" s="44" t="n"/>
      <c r="N216" s="45" t="n"/>
      <c r="O216" s="20" t="n"/>
      <c r="P216" s="46">
        <f>IFERROR(IF(AND($B216="Prospect actif",$N216&lt;&gt;"",$O216&lt;&gt;""),$N216*$O216,""),"")</f>
        <v/>
      </c>
      <c r="Q216" s="16" t="n"/>
      <c r="R216" s="22" t="n"/>
      <c r="S216" s="23">
        <f>IFERROR(IF($L216="","",MAX(0,TODAY()-$L216)),"")</f>
        <v/>
      </c>
      <c r="T216" s="24">
        <f>IFERROR(IF(OR($B216="Client actif",$B216="En pause",$B216="Perdu"),"Sans suivi",IF($M216="","À planifier",IF($M216&lt;TODAY(),"En retard",IF($M216&lt;=TODAY()+'Paramètres'!$B$4,"À relancer bientôt","Planifiée")))),"")</f>
        <v/>
      </c>
      <c r="U216" s="22" t="n"/>
    </row>
    <row r="217" ht="32" customHeight="1">
      <c r="A217" s="16" t="n"/>
      <c r="B217" s="16" t="n"/>
      <c r="C217" s="16" t="n"/>
      <c r="D217" s="16" t="n"/>
      <c r="E217" s="16" t="n"/>
      <c r="F217" s="16" t="n"/>
      <c r="G217" s="43" t="n"/>
      <c r="H217" s="16" t="n"/>
      <c r="I217" s="16" t="n"/>
      <c r="J217" s="16" t="n"/>
      <c r="K217" s="44" t="n"/>
      <c r="L217" s="44" t="n"/>
      <c r="M217" s="44" t="n"/>
      <c r="N217" s="45" t="n"/>
      <c r="O217" s="20" t="n"/>
      <c r="P217" s="46">
        <f>IFERROR(IF(AND($B217="Prospect actif",$N217&lt;&gt;"",$O217&lt;&gt;""),$N217*$O217,""),"")</f>
        <v/>
      </c>
      <c r="Q217" s="16" t="n"/>
      <c r="R217" s="22" t="n"/>
      <c r="S217" s="23">
        <f>IFERROR(IF($L217="","",MAX(0,TODAY()-$L217)),"")</f>
        <v/>
      </c>
      <c r="T217" s="24">
        <f>IFERROR(IF(OR($B217="Client actif",$B217="En pause",$B217="Perdu"),"Sans suivi",IF($M217="","À planifier",IF($M217&lt;TODAY(),"En retard",IF($M217&lt;=TODAY()+'Paramètres'!$B$4,"À relancer bientôt","Planifiée")))),"")</f>
        <v/>
      </c>
      <c r="U217" s="22" t="n"/>
    </row>
    <row r="218" ht="32" customHeight="1">
      <c r="A218" s="16" t="n"/>
      <c r="B218" s="16" t="n"/>
      <c r="C218" s="16" t="n"/>
      <c r="D218" s="16" t="n"/>
      <c r="E218" s="16" t="n"/>
      <c r="F218" s="16" t="n"/>
      <c r="G218" s="43" t="n"/>
      <c r="H218" s="16" t="n"/>
      <c r="I218" s="16" t="n"/>
      <c r="J218" s="16" t="n"/>
      <c r="K218" s="44" t="n"/>
      <c r="L218" s="44" t="n"/>
      <c r="M218" s="44" t="n"/>
      <c r="N218" s="45" t="n"/>
      <c r="O218" s="20" t="n"/>
      <c r="P218" s="46">
        <f>IFERROR(IF(AND($B218="Prospect actif",$N218&lt;&gt;"",$O218&lt;&gt;""),$N218*$O218,""),"")</f>
        <v/>
      </c>
      <c r="Q218" s="16" t="n"/>
      <c r="R218" s="22" t="n"/>
      <c r="S218" s="23">
        <f>IFERROR(IF($L218="","",MAX(0,TODAY()-$L218)),"")</f>
        <v/>
      </c>
      <c r="T218" s="24">
        <f>IFERROR(IF(OR($B218="Client actif",$B218="En pause",$B218="Perdu"),"Sans suivi",IF($M218="","À planifier",IF($M218&lt;TODAY(),"En retard",IF($M218&lt;=TODAY()+'Paramètres'!$B$4,"À relancer bientôt","Planifiée")))),"")</f>
        <v/>
      </c>
      <c r="U218" s="22" t="n"/>
    </row>
    <row r="219" ht="32" customHeight="1">
      <c r="A219" s="16" t="n"/>
      <c r="B219" s="16" t="n"/>
      <c r="C219" s="16" t="n"/>
      <c r="D219" s="16" t="n"/>
      <c r="E219" s="16" t="n"/>
      <c r="F219" s="16" t="n"/>
      <c r="G219" s="43" t="n"/>
      <c r="H219" s="16" t="n"/>
      <c r="I219" s="16" t="n"/>
      <c r="J219" s="16" t="n"/>
      <c r="K219" s="44" t="n"/>
      <c r="L219" s="44" t="n"/>
      <c r="M219" s="44" t="n"/>
      <c r="N219" s="45" t="n"/>
      <c r="O219" s="20" t="n"/>
      <c r="P219" s="46">
        <f>IFERROR(IF(AND($B219="Prospect actif",$N219&lt;&gt;"",$O219&lt;&gt;""),$N219*$O219,""),"")</f>
        <v/>
      </c>
      <c r="Q219" s="16" t="n"/>
      <c r="R219" s="22" t="n"/>
      <c r="S219" s="23">
        <f>IFERROR(IF($L219="","",MAX(0,TODAY()-$L219)),"")</f>
        <v/>
      </c>
      <c r="T219" s="24">
        <f>IFERROR(IF(OR($B219="Client actif",$B219="En pause",$B219="Perdu"),"Sans suivi",IF($M219="","À planifier",IF($M219&lt;TODAY(),"En retard",IF($M219&lt;=TODAY()+'Paramètres'!$B$4,"À relancer bientôt","Planifiée")))),"")</f>
        <v/>
      </c>
      <c r="U219" s="22" t="n"/>
    </row>
    <row r="220" ht="32" customHeight="1">
      <c r="A220" s="16" t="n"/>
      <c r="B220" s="16" t="n"/>
      <c r="C220" s="16" t="n"/>
      <c r="D220" s="16" t="n"/>
      <c r="E220" s="16" t="n"/>
      <c r="F220" s="16" t="n"/>
      <c r="G220" s="43" t="n"/>
      <c r="H220" s="16" t="n"/>
      <c r="I220" s="16" t="n"/>
      <c r="J220" s="16" t="n"/>
      <c r="K220" s="44" t="n"/>
      <c r="L220" s="44" t="n"/>
      <c r="M220" s="44" t="n"/>
      <c r="N220" s="45" t="n"/>
      <c r="O220" s="20" t="n"/>
      <c r="P220" s="46">
        <f>IFERROR(IF(AND($B220="Prospect actif",$N220&lt;&gt;"",$O220&lt;&gt;""),$N220*$O220,""),"")</f>
        <v/>
      </c>
      <c r="Q220" s="16" t="n"/>
      <c r="R220" s="22" t="n"/>
      <c r="S220" s="23">
        <f>IFERROR(IF($L220="","",MAX(0,TODAY()-$L220)),"")</f>
        <v/>
      </c>
      <c r="T220" s="24">
        <f>IFERROR(IF(OR($B220="Client actif",$B220="En pause",$B220="Perdu"),"Sans suivi",IF($M220="","À planifier",IF($M220&lt;TODAY(),"En retard",IF($M220&lt;=TODAY()+'Paramètres'!$B$4,"À relancer bientôt","Planifiée")))),"")</f>
        <v/>
      </c>
      <c r="U220" s="22" t="n"/>
    </row>
    <row r="221" ht="32" customHeight="1">
      <c r="A221" s="16" t="n"/>
      <c r="B221" s="16" t="n"/>
      <c r="C221" s="16" t="n"/>
      <c r="D221" s="16" t="n"/>
      <c r="E221" s="16" t="n"/>
      <c r="F221" s="16" t="n"/>
      <c r="G221" s="43" t="n"/>
      <c r="H221" s="16" t="n"/>
      <c r="I221" s="16" t="n"/>
      <c r="J221" s="16" t="n"/>
      <c r="K221" s="44" t="n"/>
      <c r="L221" s="44" t="n"/>
      <c r="M221" s="44" t="n"/>
      <c r="N221" s="45" t="n"/>
      <c r="O221" s="20" t="n"/>
      <c r="P221" s="46">
        <f>IFERROR(IF(AND($B221="Prospect actif",$N221&lt;&gt;"",$O221&lt;&gt;""),$N221*$O221,""),"")</f>
        <v/>
      </c>
      <c r="Q221" s="16" t="n"/>
      <c r="R221" s="22" t="n"/>
      <c r="S221" s="23">
        <f>IFERROR(IF($L221="","",MAX(0,TODAY()-$L221)),"")</f>
        <v/>
      </c>
      <c r="T221" s="24">
        <f>IFERROR(IF(OR($B221="Client actif",$B221="En pause",$B221="Perdu"),"Sans suivi",IF($M221="","À planifier",IF($M221&lt;TODAY(),"En retard",IF($M221&lt;=TODAY()+'Paramètres'!$B$4,"À relancer bientôt","Planifiée")))),"")</f>
        <v/>
      </c>
      <c r="U221" s="22" t="n"/>
    </row>
    <row r="222" ht="32" customHeight="1">
      <c r="A222" s="16" t="n"/>
      <c r="B222" s="16" t="n"/>
      <c r="C222" s="16" t="n"/>
      <c r="D222" s="16" t="n"/>
      <c r="E222" s="16" t="n"/>
      <c r="F222" s="16" t="n"/>
      <c r="G222" s="43" t="n"/>
      <c r="H222" s="16" t="n"/>
      <c r="I222" s="16" t="n"/>
      <c r="J222" s="16" t="n"/>
      <c r="K222" s="44" t="n"/>
      <c r="L222" s="44" t="n"/>
      <c r="M222" s="44" t="n"/>
      <c r="N222" s="45" t="n"/>
      <c r="O222" s="20" t="n"/>
      <c r="P222" s="46">
        <f>IFERROR(IF(AND($B222="Prospect actif",$N222&lt;&gt;"",$O222&lt;&gt;""),$N222*$O222,""),"")</f>
        <v/>
      </c>
      <c r="Q222" s="16" t="n"/>
      <c r="R222" s="22" t="n"/>
      <c r="S222" s="23">
        <f>IFERROR(IF($L222="","",MAX(0,TODAY()-$L222)),"")</f>
        <v/>
      </c>
      <c r="T222" s="24">
        <f>IFERROR(IF(OR($B222="Client actif",$B222="En pause",$B222="Perdu"),"Sans suivi",IF($M222="","À planifier",IF($M222&lt;TODAY(),"En retard",IF($M222&lt;=TODAY()+'Paramètres'!$B$4,"À relancer bientôt","Planifiée")))),"")</f>
        <v/>
      </c>
      <c r="U222" s="22" t="n"/>
    </row>
    <row r="223" ht="32" customHeight="1">
      <c r="A223" s="16" t="n"/>
      <c r="B223" s="16" t="n"/>
      <c r="C223" s="16" t="n"/>
      <c r="D223" s="16" t="n"/>
      <c r="E223" s="16" t="n"/>
      <c r="F223" s="16" t="n"/>
      <c r="G223" s="43" t="n"/>
      <c r="H223" s="16" t="n"/>
      <c r="I223" s="16" t="n"/>
      <c r="J223" s="16" t="n"/>
      <c r="K223" s="44" t="n"/>
      <c r="L223" s="44" t="n"/>
      <c r="M223" s="44" t="n"/>
      <c r="N223" s="45" t="n"/>
      <c r="O223" s="20" t="n"/>
      <c r="P223" s="46">
        <f>IFERROR(IF(AND($B223="Prospect actif",$N223&lt;&gt;"",$O223&lt;&gt;""),$N223*$O223,""),"")</f>
        <v/>
      </c>
      <c r="Q223" s="16" t="n"/>
      <c r="R223" s="22" t="n"/>
      <c r="S223" s="23">
        <f>IFERROR(IF($L223="","",MAX(0,TODAY()-$L223)),"")</f>
        <v/>
      </c>
      <c r="T223" s="24">
        <f>IFERROR(IF(OR($B223="Client actif",$B223="En pause",$B223="Perdu"),"Sans suivi",IF($M223="","À planifier",IF($M223&lt;TODAY(),"En retard",IF($M223&lt;=TODAY()+'Paramètres'!$B$4,"À relancer bientôt","Planifiée")))),"")</f>
        <v/>
      </c>
      <c r="U223" s="22" t="n"/>
    </row>
    <row r="224" ht="32" customHeight="1">
      <c r="A224" s="16" t="n"/>
      <c r="B224" s="16" t="n"/>
      <c r="C224" s="16" t="n"/>
      <c r="D224" s="16" t="n"/>
      <c r="E224" s="16" t="n"/>
      <c r="F224" s="16" t="n"/>
      <c r="G224" s="43" t="n"/>
      <c r="H224" s="16" t="n"/>
      <c r="I224" s="16" t="n"/>
      <c r="J224" s="16" t="n"/>
      <c r="K224" s="44" t="n"/>
      <c r="L224" s="44" t="n"/>
      <c r="M224" s="44" t="n"/>
      <c r="N224" s="45" t="n"/>
      <c r="O224" s="20" t="n"/>
      <c r="P224" s="46">
        <f>IFERROR(IF(AND($B224="Prospect actif",$N224&lt;&gt;"",$O224&lt;&gt;""),$N224*$O224,""),"")</f>
        <v/>
      </c>
      <c r="Q224" s="16" t="n"/>
      <c r="R224" s="22" t="n"/>
      <c r="S224" s="23">
        <f>IFERROR(IF($L224="","",MAX(0,TODAY()-$L224)),"")</f>
        <v/>
      </c>
      <c r="T224" s="24">
        <f>IFERROR(IF(OR($B224="Client actif",$B224="En pause",$B224="Perdu"),"Sans suivi",IF($M224="","À planifier",IF($M224&lt;TODAY(),"En retard",IF($M224&lt;=TODAY()+'Paramètres'!$B$4,"À relancer bientôt","Planifiée")))),"")</f>
        <v/>
      </c>
      <c r="U224" s="22" t="n"/>
    </row>
    <row r="225" ht="32" customHeight="1">
      <c r="A225" s="16" t="n"/>
      <c r="B225" s="16" t="n"/>
      <c r="C225" s="16" t="n"/>
      <c r="D225" s="16" t="n"/>
      <c r="E225" s="16" t="n"/>
      <c r="F225" s="16" t="n"/>
      <c r="G225" s="43" t="n"/>
      <c r="H225" s="16" t="n"/>
      <c r="I225" s="16" t="n"/>
      <c r="J225" s="16" t="n"/>
      <c r="K225" s="44" t="n"/>
      <c r="L225" s="44" t="n"/>
      <c r="M225" s="44" t="n"/>
      <c r="N225" s="45" t="n"/>
      <c r="O225" s="20" t="n"/>
      <c r="P225" s="46">
        <f>IFERROR(IF(AND($B225="Prospect actif",$N225&lt;&gt;"",$O225&lt;&gt;""),$N225*$O225,""),"")</f>
        <v/>
      </c>
      <c r="Q225" s="16" t="n"/>
      <c r="R225" s="22" t="n"/>
      <c r="S225" s="23">
        <f>IFERROR(IF($L225="","",MAX(0,TODAY()-$L225)),"")</f>
        <v/>
      </c>
      <c r="T225" s="24">
        <f>IFERROR(IF(OR($B225="Client actif",$B225="En pause",$B225="Perdu"),"Sans suivi",IF($M225="","À planifier",IF($M225&lt;TODAY(),"En retard",IF($M225&lt;=TODAY()+'Paramètres'!$B$4,"À relancer bientôt","Planifiée")))),"")</f>
        <v/>
      </c>
      <c r="U225" s="22" t="n"/>
    </row>
    <row r="226" ht="32" customHeight="1">
      <c r="A226" s="16" t="n"/>
      <c r="B226" s="16" t="n"/>
      <c r="C226" s="16" t="n"/>
      <c r="D226" s="16" t="n"/>
      <c r="E226" s="16" t="n"/>
      <c r="F226" s="16" t="n"/>
      <c r="G226" s="43" t="n"/>
      <c r="H226" s="16" t="n"/>
      <c r="I226" s="16" t="n"/>
      <c r="J226" s="16" t="n"/>
      <c r="K226" s="44" t="n"/>
      <c r="L226" s="44" t="n"/>
      <c r="M226" s="44" t="n"/>
      <c r="N226" s="45" t="n"/>
      <c r="O226" s="20" t="n"/>
      <c r="P226" s="46">
        <f>IFERROR(IF(AND($B226="Prospect actif",$N226&lt;&gt;"",$O226&lt;&gt;""),$N226*$O226,""),"")</f>
        <v/>
      </c>
      <c r="Q226" s="16" t="n"/>
      <c r="R226" s="22" t="n"/>
      <c r="S226" s="23">
        <f>IFERROR(IF($L226="","",MAX(0,TODAY()-$L226)),"")</f>
        <v/>
      </c>
      <c r="T226" s="24">
        <f>IFERROR(IF(OR($B226="Client actif",$B226="En pause",$B226="Perdu"),"Sans suivi",IF($M226="","À planifier",IF($M226&lt;TODAY(),"En retard",IF($M226&lt;=TODAY()+'Paramètres'!$B$4,"À relancer bientôt","Planifiée")))),"")</f>
        <v/>
      </c>
      <c r="U226" s="22" t="n"/>
    </row>
    <row r="227" ht="32" customHeight="1">
      <c r="A227" s="16" t="n"/>
      <c r="B227" s="16" t="n"/>
      <c r="C227" s="16" t="n"/>
      <c r="D227" s="16" t="n"/>
      <c r="E227" s="16" t="n"/>
      <c r="F227" s="16" t="n"/>
      <c r="G227" s="43" t="n"/>
      <c r="H227" s="16" t="n"/>
      <c r="I227" s="16" t="n"/>
      <c r="J227" s="16" t="n"/>
      <c r="K227" s="44" t="n"/>
      <c r="L227" s="44" t="n"/>
      <c r="M227" s="44" t="n"/>
      <c r="N227" s="45" t="n"/>
      <c r="O227" s="20" t="n"/>
      <c r="P227" s="46">
        <f>IFERROR(IF(AND($B227="Prospect actif",$N227&lt;&gt;"",$O227&lt;&gt;""),$N227*$O227,""),"")</f>
        <v/>
      </c>
      <c r="Q227" s="16" t="n"/>
      <c r="R227" s="22" t="n"/>
      <c r="S227" s="23">
        <f>IFERROR(IF($L227="","",MAX(0,TODAY()-$L227)),"")</f>
        <v/>
      </c>
      <c r="T227" s="24">
        <f>IFERROR(IF(OR($B227="Client actif",$B227="En pause",$B227="Perdu"),"Sans suivi",IF($M227="","À planifier",IF($M227&lt;TODAY(),"En retard",IF($M227&lt;=TODAY()+'Paramètres'!$B$4,"À relancer bientôt","Planifiée")))),"")</f>
        <v/>
      </c>
      <c r="U227" s="22" t="n"/>
    </row>
    <row r="228" ht="32" customHeight="1">
      <c r="A228" s="16" t="n"/>
      <c r="B228" s="16" t="n"/>
      <c r="C228" s="16" t="n"/>
      <c r="D228" s="16" t="n"/>
      <c r="E228" s="16" t="n"/>
      <c r="F228" s="16" t="n"/>
      <c r="G228" s="43" t="n"/>
      <c r="H228" s="16" t="n"/>
      <c r="I228" s="16" t="n"/>
      <c r="J228" s="16" t="n"/>
      <c r="K228" s="44" t="n"/>
      <c r="L228" s="44" t="n"/>
      <c r="M228" s="44" t="n"/>
      <c r="N228" s="45" t="n"/>
      <c r="O228" s="20" t="n"/>
      <c r="P228" s="46">
        <f>IFERROR(IF(AND($B228="Prospect actif",$N228&lt;&gt;"",$O228&lt;&gt;""),$N228*$O228,""),"")</f>
        <v/>
      </c>
      <c r="Q228" s="16" t="n"/>
      <c r="R228" s="22" t="n"/>
      <c r="S228" s="23">
        <f>IFERROR(IF($L228="","",MAX(0,TODAY()-$L228)),"")</f>
        <v/>
      </c>
      <c r="T228" s="24">
        <f>IFERROR(IF(OR($B228="Client actif",$B228="En pause",$B228="Perdu"),"Sans suivi",IF($M228="","À planifier",IF($M228&lt;TODAY(),"En retard",IF($M228&lt;=TODAY()+'Paramètres'!$B$4,"À relancer bientôt","Planifiée")))),"")</f>
        <v/>
      </c>
      <c r="U228" s="22" t="n"/>
    </row>
    <row r="229" ht="32" customHeight="1">
      <c r="A229" s="16" t="n"/>
      <c r="B229" s="16" t="n"/>
      <c r="C229" s="16" t="n"/>
      <c r="D229" s="16" t="n"/>
      <c r="E229" s="16" t="n"/>
      <c r="F229" s="16" t="n"/>
      <c r="G229" s="43" t="n"/>
      <c r="H229" s="16" t="n"/>
      <c r="I229" s="16" t="n"/>
      <c r="J229" s="16" t="n"/>
      <c r="K229" s="44" t="n"/>
      <c r="L229" s="44" t="n"/>
      <c r="M229" s="44" t="n"/>
      <c r="N229" s="45" t="n"/>
      <c r="O229" s="20" t="n"/>
      <c r="P229" s="46">
        <f>IFERROR(IF(AND($B229="Prospect actif",$N229&lt;&gt;"",$O229&lt;&gt;""),$N229*$O229,""),"")</f>
        <v/>
      </c>
      <c r="Q229" s="16" t="n"/>
      <c r="R229" s="22" t="n"/>
      <c r="S229" s="23">
        <f>IFERROR(IF($L229="","",MAX(0,TODAY()-$L229)),"")</f>
        <v/>
      </c>
      <c r="T229" s="24">
        <f>IFERROR(IF(OR($B229="Client actif",$B229="En pause",$B229="Perdu"),"Sans suivi",IF($M229="","À planifier",IF($M229&lt;TODAY(),"En retard",IF($M229&lt;=TODAY()+'Paramètres'!$B$4,"À relancer bientôt","Planifiée")))),"")</f>
        <v/>
      </c>
      <c r="U229" s="22" t="n"/>
    </row>
    <row r="230" ht="32" customHeight="1">
      <c r="A230" s="16" t="n"/>
      <c r="B230" s="16" t="n"/>
      <c r="C230" s="16" t="n"/>
      <c r="D230" s="16" t="n"/>
      <c r="E230" s="16" t="n"/>
      <c r="F230" s="16" t="n"/>
      <c r="G230" s="43" t="n"/>
      <c r="H230" s="16" t="n"/>
      <c r="I230" s="16" t="n"/>
      <c r="J230" s="16" t="n"/>
      <c r="K230" s="44" t="n"/>
      <c r="L230" s="44" t="n"/>
      <c r="M230" s="44" t="n"/>
      <c r="N230" s="45" t="n"/>
      <c r="O230" s="20" t="n"/>
      <c r="P230" s="46">
        <f>IFERROR(IF(AND($B230="Prospect actif",$N230&lt;&gt;"",$O230&lt;&gt;""),$N230*$O230,""),"")</f>
        <v/>
      </c>
      <c r="Q230" s="16" t="n"/>
      <c r="R230" s="22" t="n"/>
      <c r="S230" s="23">
        <f>IFERROR(IF($L230="","",MAX(0,TODAY()-$L230)),"")</f>
        <v/>
      </c>
      <c r="T230" s="24">
        <f>IFERROR(IF(OR($B230="Client actif",$B230="En pause",$B230="Perdu"),"Sans suivi",IF($M230="","À planifier",IF($M230&lt;TODAY(),"En retard",IF($M230&lt;=TODAY()+'Paramètres'!$B$4,"À relancer bientôt","Planifiée")))),"")</f>
        <v/>
      </c>
      <c r="U230" s="22" t="n"/>
    </row>
    <row r="231" ht="32" customHeight="1">
      <c r="A231" s="16" t="n"/>
      <c r="B231" s="16" t="n"/>
      <c r="C231" s="16" t="n"/>
      <c r="D231" s="16" t="n"/>
      <c r="E231" s="16" t="n"/>
      <c r="F231" s="16" t="n"/>
      <c r="G231" s="43" t="n"/>
      <c r="H231" s="16" t="n"/>
      <c r="I231" s="16" t="n"/>
      <c r="J231" s="16" t="n"/>
      <c r="K231" s="44" t="n"/>
      <c r="L231" s="44" t="n"/>
      <c r="M231" s="44" t="n"/>
      <c r="N231" s="45" t="n"/>
      <c r="O231" s="20" t="n"/>
      <c r="P231" s="46">
        <f>IFERROR(IF(AND($B231="Prospect actif",$N231&lt;&gt;"",$O231&lt;&gt;""),$N231*$O231,""),"")</f>
        <v/>
      </c>
      <c r="Q231" s="16" t="n"/>
      <c r="R231" s="22" t="n"/>
      <c r="S231" s="23">
        <f>IFERROR(IF($L231="","",MAX(0,TODAY()-$L231)),"")</f>
        <v/>
      </c>
      <c r="T231" s="24">
        <f>IFERROR(IF(OR($B231="Client actif",$B231="En pause",$B231="Perdu"),"Sans suivi",IF($M231="","À planifier",IF($M231&lt;TODAY(),"En retard",IF($M231&lt;=TODAY()+'Paramètres'!$B$4,"À relancer bientôt","Planifiée")))),"")</f>
        <v/>
      </c>
      <c r="U231" s="22" t="n"/>
    </row>
    <row r="232" ht="32" customHeight="1">
      <c r="A232" s="16" t="n"/>
      <c r="B232" s="16" t="n"/>
      <c r="C232" s="16" t="n"/>
      <c r="D232" s="16" t="n"/>
      <c r="E232" s="16" t="n"/>
      <c r="F232" s="16" t="n"/>
      <c r="G232" s="43" t="n"/>
      <c r="H232" s="16" t="n"/>
      <c r="I232" s="16" t="n"/>
      <c r="J232" s="16" t="n"/>
      <c r="K232" s="44" t="n"/>
      <c r="L232" s="44" t="n"/>
      <c r="M232" s="44" t="n"/>
      <c r="N232" s="45" t="n"/>
      <c r="O232" s="20" t="n"/>
      <c r="P232" s="46">
        <f>IFERROR(IF(AND($B232="Prospect actif",$N232&lt;&gt;"",$O232&lt;&gt;""),$N232*$O232,""),"")</f>
        <v/>
      </c>
      <c r="Q232" s="16" t="n"/>
      <c r="R232" s="22" t="n"/>
      <c r="S232" s="23">
        <f>IFERROR(IF($L232="","",MAX(0,TODAY()-$L232)),"")</f>
        <v/>
      </c>
      <c r="T232" s="24">
        <f>IFERROR(IF(OR($B232="Client actif",$B232="En pause",$B232="Perdu"),"Sans suivi",IF($M232="","À planifier",IF($M232&lt;TODAY(),"En retard",IF($M232&lt;=TODAY()+'Paramètres'!$B$4,"À relancer bientôt","Planifiée")))),"")</f>
        <v/>
      </c>
      <c r="U232" s="22" t="n"/>
    </row>
    <row r="233" ht="32" customHeight="1">
      <c r="A233" s="16" t="n"/>
      <c r="B233" s="16" t="n"/>
      <c r="C233" s="16" t="n"/>
      <c r="D233" s="16" t="n"/>
      <c r="E233" s="16" t="n"/>
      <c r="F233" s="16" t="n"/>
      <c r="G233" s="43" t="n"/>
      <c r="H233" s="16" t="n"/>
      <c r="I233" s="16" t="n"/>
      <c r="J233" s="16" t="n"/>
      <c r="K233" s="44" t="n"/>
      <c r="L233" s="44" t="n"/>
      <c r="M233" s="44" t="n"/>
      <c r="N233" s="45" t="n"/>
      <c r="O233" s="20" t="n"/>
      <c r="P233" s="46">
        <f>IFERROR(IF(AND($B233="Prospect actif",$N233&lt;&gt;"",$O233&lt;&gt;""),$N233*$O233,""),"")</f>
        <v/>
      </c>
      <c r="Q233" s="16" t="n"/>
      <c r="R233" s="22" t="n"/>
      <c r="S233" s="23">
        <f>IFERROR(IF($L233="","",MAX(0,TODAY()-$L233)),"")</f>
        <v/>
      </c>
      <c r="T233" s="24">
        <f>IFERROR(IF(OR($B233="Client actif",$B233="En pause",$B233="Perdu"),"Sans suivi",IF($M233="","À planifier",IF($M233&lt;TODAY(),"En retard",IF($M233&lt;=TODAY()+'Paramètres'!$B$4,"À relancer bientôt","Planifiée")))),"")</f>
        <v/>
      </c>
      <c r="U233" s="22" t="n"/>
    </row>
    <row r="234" ht="32" customHeight="1">
      <c r="A234" s="16" t="n"/>
      <c r="B234" s="16" t="n"/>
      <c r="C234" s="16" t="n"/>
      <c r="D234" s="16" t="n"/>
      <c r="E234" s="16" t="n"/>
      <c r="F234" s="16" t="n"/>
      <c r="G234" s="43" t="n"/>
      <c r="H234" s="16" t="n"/>
      <c r="I234" s="16" t="n"/>
      <c r="J234" s="16" t="n"/>
      <c r="K234" s="44" t="n"/>
      <c r="L234" s="44" t="n"/>
      <c r="M234" s="44" t="n"/>
      <c r="N234" s="45" t="n"/>
      <c r="O234" s="20" t="n"/>
      <c r="P234" s="46">
        <f>IFERROR(IF(AND($B234="Prospect actif",$N234&lt;&gt;"",$O234&lt;&gt;""),$N234*$O234,""),"")</f>
        <v/>
      </c>
      <c r="Q234" s="16" t="n"/>
      <c r="R234" s="22" t="n"/>
      <c r="S234" s="23">
        <f>IFERROR(IF($L234="","",MAX(0,TODAY()-$L234)),"")</f>
        <v/>
      </c>
      <c r="T234" s="24">
        <f>IFERROR(IF(OR($B234="Client actif",$B234="En pause",$B234="Perdu"),"Sans suivi",IF($M234="","À planifier",IF($M234&lt;TODAY(),"En retard",IF($M234&lt;=TODAY()+'Paramètres'!$B$4,"À relancer bientôt","Planifiée")))),"")</f>
        <v/>
      </c>
      <c r="U234" s="22" t="n"/>
    </row>
    <row r="235" ht="32" customHeight="1">
      <c r="A235" s="16" t="n"/>
      <c r="B235" s="16" t="n"/>
      <c r="C235" s="16" t="n"/>
      <c r="D235" s="16" t="n"/>
      <c r="E235" s="16" t="n"/>
      <c r="F235" s="16" t="n"/>
      <c r="G235" s="43" t="n"/>
      <c r="H235" s="16" t="n"/>
      <c r="I235" s="16" t="n"/>
      <c r="J235" s="16" t="n"/>
      <c r="K235" s="44" t="n"/>
      <c r="L235" s="44" t="n"/>
      <c r="M235" s="44" t="n"/>
      <c r="N235" s="45" t="n"/>
      <c r="O235" s="20" t="n"/>
      <c r="P235" s="46">
        <f>IFERROR(IF(AND($B235="Prospect actif",$N235&lt;&gt;"",$O235&lt;&gt;""),$N235*$O235,""),"")</f>
        <v/>
      </c>
      <c r="Q235" s="16" t="n"/>
      <c r="R235" s="22" t="n"/>
      <c r="S235" s="23">
        <f>IFERROR(IF($L235="","",MAX(0,TODAY()-$L235)),"")</f>
        <v/>
      </c>
      <c r="T235" s="24">
        <f>IFERROR(IF(OR($B235="Client actif",$B235="En pause",$B235="Perdu"),"Sans suivi",IF($M235="","À planifier",IF($M235&lt;TODAY(),"En retard",IF($M235&lt;=TODAY()+'Paramètres'!$B$4,"À relancer bientôt","Planifiée")))),"")</f>
        <v/>
      </c>
      <c r="U235" s="22" t="n"/>
    </row>
    <row r="236" ht="32" customHeight="1">
      <c r="A236" s="16" t="n"/>
      <c r="B236" s="16" t="n"/>
      <c r="C236" s="16" t="n"/>
      <c r="D236" s="16" t="n"/>
      <c r="E236" s="16" t="n"/>
      <c r="F236" s="16" t="n"/>
      <c r="G236" s="43" t="n"/>
      <c r="H236" s="16" t="n"/>
      <c r="I236" s="16" t="n"/>
      <c r="J236" s="16" t="n"/>
      <c r="K236" s="44" t="n"/>
      <c r="L236" s="44" t="n"/>
      <c r="M236" s="44" t="n"/>
      <c r="N236" s="45" t="n"/>
      <c r="O236" s="20" t="n"/>
      <c r="P236" s="46">
        <f>IFERROR(IF(AND($B236="Prospect actif",$N236&lt;&gt;"",$O236&lt;&gt;""),$N236*$O236,""),"")</f>
        <v/>
      </c>
      <c r="Q236" s="16" t="n"/>
      <c r="R236" s="22" t="n"/>
      <c r="S236" s="23">
        <f>IFERROR(IF($L236="","",MAX(0,TODAY()-$L236)),"")</f>
        <v/>
      </c>
      <c r="T236" s="24">
        <f>IFERROR(IF(OR($B236="Client actif",$B236="En pause",$B236="Perdu"),"Sans suivi",IF($M236="","À planifier",IF($M236&lt;TODAY(),"En retard",IF($M236&lt;=TODAY()+'Paramètres'!$B$4,"À relancer bientôt","Planifiée")))),"")</f>
        <v/>
      </c>
      <c r="U236" s="22" t="n"/>
    </row>
    <row r="237" ht="32" customHeight="1">
      <c r="A237" s="16" t="n"/>
      <c r="B237" s="16" t="n"/>
      <c r="C237" s="16" t="n"/>
      <c r="D237" s="16" t="n"/>
      <c r="E237" s="16" t="n"/>
      <c r="F237" s="16" t="n"/>
      <c r="G237" s="43" t="n"/>
      <c r="H237" s="16" t="n"/>
      <c r="I237" s="16" t="n"/>
      <c r="J237" s="16" t="n"/>
      <c r="K237" s="44" t="n"/>
      <c r="L237" s="44" t="n"/>
      <c r="M237" s="44" t="n"/>
      <c r="N237" s="45" t="n"/>
      <c r="O237" s="20" t="n"/>
      <c r="P237" s="46">
        <f>IFERROR(IF(AND($B237="Prospect actif",$N237&lt;&gt;"",$O237&lt;&gt;""),$N237*$O237,""),"")</f>
        <v/>
      </c>
      <c r="Q237" s="16" t="n"/>
      <c r="R237" s="22" t="n"/>
      <c r="S237" s="23">
        <f>IFERROR(IF($L237="","",MAX(0,TODAY()-$L237)),"")</f>
        <v/>
      </c>
      <c r="T237" s="24">
        <f>IFERROR(IF(OR($B237="Client actif",$B237="En pause",$B237="Perdu"),"Sans suivi",IF($M237="","À planifier",IF($M237&lt;TODAY(),"En retard",IF($M237&lt;=TODAY()+'Paramètres'!$B$4,"À relancer bientôt","Planifiée")))),"")</f>
        <v/>
      </c>
      <c r="U237" s="22" t="n"/>
    </row>
    <row r="238" ht="32" customHeight="1">
      <c r="A238" s="16" t="n"/>
      <c r="B238" s="16" t="n"/>
      <c r="C238" s="16" t="n"/>
      <c r="D238" s="16" t="n"/>
      <c r="E238" s="16" t="n"/>
      <c r="F238" s="16" t="n"/>
      <c r="G238" s="43" t="n"/>
      <c r="H238" s="16" t="n"/>
      <c r="I238" s="16" t="n"/>
      <c r="J238" s="16" t="n"/>
      <c r="K238" s="44" t="n"/>
      <c r="L238" s="44" t="n"/>
      <c r="M238" s="44" t="n"/>
      <c r="N238" s="45" t="n"/>
      <c r="O238" s="20" t="n"/>
      <c r="P238" s="46">
        <f>IFERROR(IF(AND($B238="Prospect actif",$N238&lt;&gt;"",$O238&lt;&gt;""),$N238*$O238,""),"")</f>
        <v/>
      </c>
      <c r="Q238" s="16" t="n"/>
      <c r="R238" s="22" t="n"/>
      <c r="S238" s="23">
        <f>IFERROR(IF($L238="","",MAX(0,TODAY()-$L238)),"")</f>
        <v/>
      </c>
      <c r="T238" s="24">
        <f>IFERROR(IF(OR($B238="Client actif",$B238="En pause",$B238="Perdu"),"Sans suivi",IF($M238="","À planifier",IF($M238&lt;TODAY(),"En retard",IF($M238&lt;=TODAY()+'Paramètres'!$B$4,"À relancer bientôt","Planifiée")))),"")</f>
        <v/>
      </c>
      <c r="U238" s="22" t="n"/>
    </row>
    <row r="239" ht="32" customHeight="1">
      <c r="A239" s="16" t="n"/>
      <c r="B239" s="16" t="n"/>
      <c r="C239" s="16" t="n"/>
      <c r="D239" s="16" t="n"/>
      <c r="E239" s="16" t="n"/>
      <c r="F239" s="16" t="n"/>
      <c r="G239" s="43" t="n"/>
      <c r="H239" s="16" t="n"/>
      <c r="I239" s="16" t="n"/>
      <c r="J239" s="16" t="n"/>
      <c r="K239" s="44" t="n"/>
      <c r="L239" s="44" t="n"/>
      <c r="M239" s="44" t="n"/>
      <c r="N239" s="45" t="n"/>
      <c r="O239" s="20" t="n"/>
      <c r="P239" s="46">
        <f>IFERROR(IF(AND($B239="Prospect actif",$N239&lt;&gt;"",$O239&lt;&gt;""),$N239*$O239,""),"")</f>
        <v/>
      </c>
      <c r="Q239" s="16" t="n"/>
      <c r="R239" s="22" t="n"/>
      <c r="S239" s="23">
        <f>IFERROR(IF($L239="","",MAX(0,TODAY()-$L239)),"")</f>
        <v/>
      </c>
      <c r="T239" s="24">
        <f>IFERROR(IF(OR($B239="Client actif",$B239="En pause",$B239="Perdu"),"Sans suivi",IF($M239="","À planifier",IF($M239&lt;TODAY(),"En retard",IF($M239&lt;=TODAY()+'Paramètres'!$B$4,"À relancer bientôt","Planifiée")))),"")</f>
        <v/>
      </c>
      <c r="U239" s="22" t="n"/>
    </row>
    <row r="240" ht="32" customHeight="1">
      <c r="A240" s="16" t="n"/>
      <c r="B240" s="16" t="n"/>
      <c r="C240" s="16" t="n"/>
      <c r="D240" s="16" t="n"/>
      <c r="E240" s="16" t="n"/>
      <c r="F240" s="16" t="n"/>
      <c r="G240" s="43" t="n"/>
      <c r="H240" s="16" t="n"/>
      <c r="I240" s="16" t="n"/>
      <c r="J240" s="16" t="n"/>
      <c r="K240" s="44" t="n"/>
      <c r="L240" s="44" t="n"/>
      <c r="M240" s="44" t="n"/>
      <c r="N240" s="45" t="n"/>
      <c r="O240" s="20" t="n"/>
      <c r="P240" s="46">
        <f>IFERROR(IF(AND($B240="Prospect actif",$N240&lt;&gt;"",$O240&lt;&gt;""),$N240*$O240,""),"")</f>
        <v/>
      </c>
      <c r="Q240" s="16" t="n"/>
      <c r="R240" s="22" t="n"/>
      <c r="S240" s="23">
        <f>IFERROR(IF($L240="","",MAX(0,TODAY()-$L240)),"")</f>
        <v/>
      </c>
      <c r="T240" s="24">
        <f>IFERROR(IF(OR($B240="Client actif",$B240="En pause",$B240="Perdu"),"Sans suivi",IF($M240="","À planifier",IF($M240&lt;TODAY(),"En retard",IF($M240&lt;=TODAY()+'Paramètres'!$B$4,"À relancer bientôt","Planifiée")))),"")</f>
        <v/>
      </c>
      <c r="U240" s="22" t="n"/>
    </row>
    <row r="241" ht="32" customHeight="1">
      <c r="A241" s="16" t="n"/>
      <c r="B241" s="16" t="n"/>
      <c r="C241" s="16" t="n"/>
      <c r="D241" s="16" t="n"/>
      <c r="E241" s="16" t="n"/>
      <c r="F241" s="16" t="n"/>
      <c r="G241" s="43" t="n"/>
      <c r="H241" s="16" t="n"/>
      <c r="I241" s="16" t="n"/>
      <c r="J241" s="16" t="n"/>
      <c r="K241" s="44" t="n"/>
      <c r="L241" s="44" t="n"/>
      <c r="M241" s="44" t="n"/>
      <c r="N241" s="45" t="n"/>
      <c r="O241" s="20" t="n"/>
      <c r="P241" s="46">
        <f>IFERROR(IF(AND($B241="Prospect actif",$N241&lt;&gt;"",$O241&lt;&gt;""),$N241*$O241,""),"")</f>
        <v/>
      </c>
      <c r="Q241" s="16" t="n"/>
      <c r="R241" s="22" t="n"/>
      <c r="S241" s="23">
        <f>IFERROR(IF($L241="","",MAX(0,TODAY()-$L241)),"")</f>
        <v/>
      </c>
      <c r="T241" s="24">
        <f>IFERROR(IF(OR($B241="Client actif",$B241="En pause",$B241="Perdu"),"Sans suivi",IF($M241="","À planifier",IF($M241&lt;TODAY(),"En retard",IF($M241&lt;=TODAY()+'Paramètres'!$B$4,"À relancer bientôt","Planifiée")))),"")</f>
        <v/>
      </c>
      <c r="U241" s="22" t="n"/>
    </row>
    <row r="242" ht="32" customHeight="1">
      <c r="A242" s="16" t="n"/>
      <c r="B242" s="16" t="n"/>
      <c r="C242" s="16" t="n"/>
      <c r="D242" s="16" t="n"/>
      <c r="E242" s="16" t="n"/>
      <c r="F242" s="16" t="n"/>
      <c r="G242" s="43" t="n"/>
      <c r="H242" s="16" t="n"/>
      <c r="I242" s="16" t="n"/>
      <c r="J242" s="16" t="n"/>
      <c r="K242" s="44" t="n"/>
      <c r="L242" s="44" t="n"/>
      <c r="M242" s="44" t="n"/>
      <c r="N242" s="45" t="n"/>
      <c r="O242" s="20" t="n"/>
      <c r="P242" s="46">
        <f>IFERROR(IF(AND($B242="Prospect actif",$N242&lt;&gt;"",$O242&lt;&gt;""),$N242*$O242,""),"")</f>
        <v/>
      </c>
      <c r="Q242" s="16" t="n"/>
      <c r="R242" s="22" t="n"/>
      <c r="S242" s="23">
        <f>IFERROR(IF($L242="","",MAX(0,TODAY()-$L242)),"")</f>
        <v/>
      </c>
      <c r="T242" s="24">
        <f>IFERROR(IF(OR($B242="Client actif",$B242="En pause",$B242="Perdu"),"Sans suivi",IF($M242="","À planifier",IF($M242&lt;TODAY(),"En retard",IF($M242&lt;=TODAY()+'Paramètres'!$B$4,"À relancer bientôt","Planifiée")))),"")</f>
        <v/>
      </c>
      <c r="U242" s="22" t="n"/>
    </row>
    <row r="243" ht="32" customHeight="1">
      <c r="A243" s="16" t="n"/>
      <c r="B243" s="16" t="n"/>
      <c r="C243" s="16" t="n"/>
      <c r="D243" s="16" t="n"/>
      <c r="E243" s="16" t="n"/>
      <c r="F243" s="16" t="n"/>
      <c r="G243" s="43" t="n"/>
      <c r="H243" s="16" t="n"/>
      <c r="I243" s="16" t="n"/>
      <c r="J243" s="16" t="n"/>
      <c r="K243" s="44" t="n"/>
      <c r="L243" s="44" t="n"/>
      <c r="M243" s="44" t="n"/>
      <c r="N243" s="45" t="n"/>
      <c r="O243" s="20" t="n"/>
      <c r="P243" s="46">
        <f>IFERROR(IF(AND($B243="Prospect actif",$N243&lt;&gt;"",$O243&lt;&gt;""),$N243*$O243,""),"")</f>
        <v/>
      </c>
      <c r="Q243" s="16" t="n"/>
      <c r="R243" s="22" t="n"/>
      <c r="S243" s="23">
        <f>IFERROR(IF($L243="","",MAX(0,TODAY()-$L243)),"")</f>
        <v/>
      </c>
      <c r="T243" s="24">
        <f>IFERROR(IF(OR($B243="Client actif",$B243="En pause",$B243="Perdu"),"Sans suivi",IF($M243="","À planifier",IF($M243&lt;TODAY(),"En retard",IF($M243&lt;=TODAY()+'Paramètres'!$B$4,"À relancer bientôt","Planifiée")))),"")</f>
        <v/>
      </c>
      <c r="U243" s="22" t="n"/>
    </row>
    <row r="244" ht="32" customHeight="1">
      <c r="A244" s="16" t="n"/>
      <c r="B244" s="16" t="n"/>
      <c r="C244" s="16" t="n"/>
      <c r="D244" s="16" t="n"/>
      <c r="E244" s="16" t="n"/>
      <c r="F244" s="16" t="n"/>
      <c r="G244" s="43" t="n"/>
      <c r="H244" s="16" t="n"/>
      <c r="I244" s="16" t="n"/>
      <c r="J244" s="16" t="n"/>
      <c r="K244" s="44" t="n"/>
      <c r="L244" s="44" t="n"/>
      <c r="M244" s="44" t="n"/>
      <c r="N244" s="45" t="n"/>
      <c r="O244" s="20" t="n"/>
      <c r="P244" s="46">
        <f>IFERROR(IF(AND($B244="Prospect actif",$N244&lt;&gt;"",$O244&lt;&gt;""),$N244*$O244,""),"")</f>
        <v/>
      </c>
      <c r="Q244" s="16" t="n"/>
      <c r="R244" s="22" t="n"/>
      <c r="S244" s="23">
        <f>IFERROR(IF($L244="","",MAX(0,TODAY()-$L244)),"")</f>
        <v/>
      </c>
      <c r="T244" s="24">
        <f>IFERROR(IF(OR($B244="Client actif",$B244="En pause",$B244="Perdu"),"Sans suivi",IF($M244="","À planifier",IF($M244&lt;TODAY(),"En retard",IF($M244&lt;=TODAY()+'Paramètres'!$B$4,"À relancer bientôt","Planifiée")))),"")</f>
        <v/>
      </c>
      <c r="U244" s="22" t="n"/>
    </row>
    <row r="245" ht="32" customHeight="1">
      <c r="A245" s="16" t="n"/>
      <c r="B245" s="16" t="n"/>
      <c r="C245" s="16" t="n"/>
      <c r="D245" s="16" t="n"/>
      <c r="E245" s="16" t="n"/>
      <c r="F245" s="16" t="n"/>
      <c r="G245" s="43" t="n"/>
      <c r="H245" s="16" t="n"/>
      <c r="I245" s="16" t="n"/>
      <c r="J245" s="16" t="n"/>
      <c r="K245" s="44" t="n"/>
      <c r="L245" s="44" t="n"/>
      <c r="M245" s="44" t="n"/>
      <c r="N245" s="45" t="n"/>
      <c r="O245" s="20" t="n"/>
      <c r="P245" s="46">
        <f>IFERROR(IF(AND($B245="Prospect actif",$N245&lt;&gt;"",$O245&lt;&gt;""),$N245*$O245,""),"")</f>
        <v/>
      </c>
      <c r="Q245" s="16" t="n"/>
      <c r="R245" s="22" t="n"/>
      <c r="S245" s="23">
        <f>IFERROR(IF($L245="","",MAX(0,TODAY()-$L245)),"")</f>
        <v/>
      </c>
      <c r="T245" s="24">
        <f>IFERROR(IF(OR($B245="Client actif",$B245="En pause",$B245="Perdu"),"Sans suivi",IF($M245="","À planifier",IF($M245&lt;TODAY(),"En retard",IF($M245&lt;=TODAY()+'Paramètres'!$B$4,"À relancer bientôt","Planifiée")))),"")</f>
        <v/>
      </c>
      <c r="U245" s="22" t="n"/>
    </row>
    <row r="246" ht="32" customHeight="1">
      <c r="A246" s="16" t="n"/>
      <c r="B246" s="16" t="n"/>
      <c r="C246" s="16" t="n"/>
      <c r="D246" s="16" t="n"/>
      <c r="E246" s="16" t="n"/>
      <c r="F246" s="16" t="n"/>
      <c r="G246" s="43" t="n"/>
      <c r="H246" s="16" t="n"/>
      <c r="I246" s="16" t="n"/>
      <c r="J246" s="16" t="n"/>
      <c r="K246" s="44" t="n"/>
      <c r="L246" s="44" t="n"/>
      <c r="M246" s="44" t="n"/>
      <c r="N246" s="45" t="n"/>
      <c r="O246" s="20" t="n"/>
      <c r="P246" s="46">
        <f>IFERROR(IF(AND($B246="Prospect actif",$N246&lt;&gt;"",$O246&lt;&gt;""),$N246*$O246,""),"")</f>
        <v/>
      </c>
      <c r="Q246" s="16" t="n"/>
      <c r="R246" s="22" t="n"/>
      <c r="S246" s="23">
        <f>IFERROR(IF($L246="","",MAX(0,TODAY()-$L246)),"")</f>
        <v/>
      </c>
      <c r="T246" s="24">
        <f>IFERROR(IF(OR($B246="Client actif",$B246="En pause",$B246="Perdu"),"Sans suivi",IF($M246="","À planifier",IF($M246&lt;TODAY(),"En retard",IF($M246&lt;=TODAY()+'Paramètres'!$B$4,"À relancer bientôt","Planifiée")))),"")</f>
        <v/>
      </c>
      <c r="U246" s="22" t="n"/>
    </row>
    <row r="247" ht="32" customHeight="1">
      <c r="A247" s="16" t="n"/>
      <c r="B247" s="16" t="n"/>
      <c r="C247" s="16" t="n"/>
      <c r="D247" s="16" t="n"/>
      <c r="E247" s="16" t="n"/>
      <c r="F247" s="16" t="n"/>
      <c r="G247" s="43" t="n"/>
      <c r="H247" s="16" t="n"/>
      <c r="I247" s="16" t="n"/>
      <c r="J247" s="16" t="n"/>
      <c r="K247" s="44" t="n"/>
      <c r="L247" s="44" t="n"/>
      <c r="M247" s="44" t="n"/>
      <c r="N247" s="45" t="n"/>
      <c r="O247" s="20" t="n"/>
      <c r="P247" s="46">
        <f>IFERROR(IF(AND($B247="Prospect actif",$N247&lt;&gt;"",$O247&lt;&gt;""),$N247*$O247,""),"")</f>
        <v/>
      </c>
      <c r="Q247" s="16" t="n"/>
      <c r="R247" s="22" t="n"/>
      <c r="S247" s="23">
        <f>IFERROR(IF($L247="","",MAX(0,TODAY()-$L247)),"")</f>
        <v/>
      </c>
      <c r="T247" s="24">
        <f>IFERROR(IF(OR($B247="Client actif",$B247="En pause",$B247="Perdu"),"Sans suivi",IF($M247="","À planifier",IF($M247&lt;TODAY(),"En retard",IF($M247&lt;=TODAY()+'Paramètres'!$B$4,"À relancer bientôt","Planifiée")))),"")</f>
        <v/>
      </c>
      <c r="U247" s="22" t="n"/>
    </row>
    <row r="248" ht="32" customHeight="1">
      <c r="A248" s="16" t="n"/>
      <c r="B248" s="16" t="n"/>
      <c r="C248" s="16" t="n"/>
      <c r="D248" s="16" t="n"/>
      <c r="E248" s="16" t="n"/>
      <c r="F248" s="16" t="n"/>
      <c r="G248" s="43" t="n"/>
      <c r="H248" s="16" t="n"/>
      <c r="I248" s="16" t="n"/>
      <c r="J248" s="16" t="n"/>
      <c r="K248" s="44" t="n"/>
      <c r="L248" s="44" t="n"/>
      <c r="M248" s="44" t="n"/>
      <c r="N248" s="45" t="n"/>
      <c r="O248" s="20" t="n"/>
      <c r="P248" s="46">
        <f>IFERROR(IF(AND($B248="Prospect actif",$N248&lt;&gt;"",$O248&lt;&gt;""),$N248*$O248,""),"")</f>
        <v/>
      </c>
      <c r="Q248" s="16" t="n"/>
      <c r="R248" s="22" t="n"/>
      <c r="S248" s="23">
        <f>IFERROR(IF($L248="","",MAX(0,TODAY()-$L248)),"")</f>
        <v/>
      </c>
      <c r="T248" s="24">
        <f>IFERROR(IF(OR($B248="Client actif",$B248="En pause",$B248="Perdu"),"Sans suivi",IF($M248="","À planifier",IF($M248&lt;TODAY(),"En retard",IF($M248&lt;=TODAY()+'Paramètres'!$B$4,"À relancer bientôt","Planifiée")))),"")</f>
        <v/>
      </c>
      <c r="U248" s="22" t="n"/>
    </row>
    <row r="249" ht="32" customHeight="1">
      <c r="A249" s="16" t="n"/>
      <c r="B249" s="16" t="n"/>
      <c r="C249" s="16" t="n"/>
      <c r="D249" s="16" t="n"/>
      <c r="E249" s="16" t="n"/>
      <c r="F249" s="16" t="n"/>
      <c r="G249" s="43" t="n"/>
      <c r="H249" s="16" t="n"/>
      <c r="I249" s="16" t="n"/>
      <c r="J249" s="16" t="n"/>
      <c r="K249" s="44" t="n"/>
      <c r="L249" s="44" t="n"/>
      <c r="M249" s="44" t="n"/>
      <c r="N249" s="45" t="n"/>
      <c r="O249" s="20" t="n"/>
      <c r="P249" s="46">
        <f>IFERROR(IF(AND($B249="Prospect actif",$N249&lt;&gt;"",$O249&lt;&gt;""),$N249*$O249,""),"")</f>
        <v/>
      </c>
      <c r="Q249" s="16" t="n"/>
      <c r="R249" s="22" t="n"/>
      <c r="S249" s="23">
        <f>IFERROR(IF($L249="","",MAX(0,TODAY()-$L249)),"")</f>
        <v/>
      </c>
      <c r="T249" s="24">
        <f>IFERROR(IF(OR($B249="Client actif",$B249="En pause",$B249="Perdu"),"Sans suivi",IF($M249="","À planifier",IF($M249&lt;TODAY(),"En retard",IF($M249&lt;=TODAY()+'Paramètres'!$B$4,"À relancer bientôt","Planifiée")))),"")</f>
        <v/>
      </c>
      <c r="U249" s="22" t="n"/>
    </row>
    <row r="250" ht="32" customHeight="1">
      <c r="A250" s="16" t="n"/>
      <c r="B250" s="16" t="n"/>
      <c r="C250" s="16" t="n"/>
      <c r="D250" s="16" t="n"/>
      <c r="E250" s="16" t="n"/>
      <c r="F250" s="16" t="n"/>
      <c r="G250" s="43" t="n"/>
      <c r="H250" s="16" t="n"/>
      <c r="I250" s="16" t="n"/>
      <c r="J250" s="16" t="n"/>
      <c r="K250" s="44" t="n"/>
      <c r="L250" s="44" t="n"/>
      <c r="M250" s="44" t="n"/>
      <c r="N250" s="45" t="n"/>
      <c r="O250" s="20" t="n"/>
      <c r="P250" s="46">
        <f>IFERROR(IF(AND($B250="Prospect actif",$N250&lt;&gt;"",$O250&lt;&gt;""),$N250*$O250,""),"")</f>
        <v/>
      </c>
      <c r="Q250" s="16" t="n"/>
      <c r="R250" s="22" t="n"/>
      <c r="S250" s="23">
        <f>IFERROR(IF($L250="","",MAX(0,TODAY()-$L250)),"")</f>
        <v/>
      </c>
      <c r="T250" s="24">
        <f>IFERROR(IF(OR($B250="Client actif",$B250="En pause",$B250="Perdu"),"Sans suivi",IF($M250="","À planifier",IF($M250&lt;TODAY(),"En retard",IF($M250&lt;=TODAY()+'Paramètres'!$B$4,"À relancer bientôt","Planifiée")))),"")</f>
        <v/>
      </c>
      <c r="U250" s="22" t="n"/>
    </row>
    <row r="251" ht="32" customHeight="1">
      <c r="A251" s="16" t="n"/>
      <c r="B251" s="16" t="n"/>
      <c r="C251" s="16" t="n"/>
      <c r="D251" s="16" t="n"/>
      <c r="E251" s="16" t="n"/>
      <c r="F251" s="16" t="n"/>
      <c r="G251" s="43" t="n"/>
      <c r="H251" s="16" t="n"/>
      <c r="I251" s="16" t="n"/>
      <c r="J251" s="16" t="n"/>
      <c r="K251" s="44" t="n"/>
      <c r="L251" s="44" t="n"/>
      <c r="M251" s="44" t="n"/>
      <c r="N251" s="45" t="n"/>
      <c r="O251" s="20" t="n"/>
      <c r="P251" s="46">
        <f>IFERROR(IF(AND($B251="Prospect actif",$N251&lt;&gt;"",$O251&lt;&gt;""),$N251*$O251,""),"")</f>
        <v/>
      </c>
      <c r="Q251" s="16" t="n"/>
      <c r="R251" s="22" t="n"/>
      <c r="S251" s="23">
        <f>IFERROR(IF($L251="","",MAX(0,TODAY()-$L251)),"")</f>
        <v/>
      </c>
      <c r="T251" s="24">
        <f>IFERROR(IF(OR($B251="Client actif",$B251="En pause",$B251="Perdu"),"Sans suivi",IF($M251="","À planifier",IF($M251&lt;TODAY(),"En retard",IF($M251&lt;=TODAY()+'Paramètres'!$B$4,"À relancer bientôt","Planifiée")))),"")</f>
        <v/>
      </c>
      <c r="U251" s="22" t="n"/>
    </row>
    <row r="252" ht="32" customHeight="1">
      <c r="A252" s="16" t="n"/>
      <c r="B252" s="16" t="n"/>
      <c r="C252" s="16" t="n"/>
      <c r="D252" s="16" t="n"/>
      <c r="E252" s="16" t="n"/>
      <c r="F252" s="16" t="n"/>
      <c r="G252" s="43" t="n"/>
      <c r="H252" s="16" t="n"/>
      <c r="I252" s="16" t="n"/>
      <c r="J252" s="16" t="n"/>
      <c r="K252" s="44" t="n"/>
      <c r="L252" s="44" t="n"/>
      <c r="M252" s="44" t="n"/>
      <c r="N252" s="45" t="n"/>
      <c r="O252" s="20" t="n"/>
      <c r="P252" s="46">
        <f>IFERROR(IF(AND($B252="Prospect actif",$N252&lt;&gt;"",$O252&lt;&gt;""),$N252*$O252,""),"")</f>
        <v/>
      </c>
      <c r="Q252" s="16" t="n"/>
      <c r="R252" s="22" t="n"/>
      <c r="S252" s="23">
        <f>IFERROR(IF($L252="","",MAX(0,TODAY()-$L252)),"")</f>
        <v/>
      </c>
      <c r="T252" s="24">
        <f>IFERROR(IF(OR($B252="Client actif",$B252="En pause",$B252="Perdu"),"Sans suivi",IF($M252="","À planifier",IF($M252&lt;TODAY(),"En retard",IF($M252&lt;=TODAY()+'Paramètres'!$B$4,"À relancer bientôt","Planifiée")))),"")</f>
        <v/>
      </c>
      <c r="U252" s="22" t="n"/>
    </row>
    <row r="253" ht="32" customHeight="1">
      <c r="A253" s="16" t="n"/>
      <c r="B253" s="16" t="n"/>
      <c r="C253" s="16" t="n"/>
      <c r="D253" s="16" t="n"/>
      <c r="E253" s="16" t="n"/>
      <c r="F253" s="16" t="n"/>
      <c r="G253" s="43" t="n"/>
      <c r="H253" s="16" t="n"/>
      <c r="I253" s="16" t="n"/>
      <c r="J253" s="16" t="n"/>
      <c r="K253" s="44" t="n"/>
      <c r="L253" s="44" t="n"/>
      <c r="M253" s="44" t="n"/>
      <c r="N253" s="45" t="n"/>
      <c r="O253" s="20" t="n"/>
      <c r="P253" s="46">
        <f>IFERROR(IF(AND($B253="Prospect actif",$N253&lt;&gt;"",$O253&lt;&gt;""),$N253*$O253,""),"")</f>
        <v/>
      </c>
      <c r="Q253" s="16" t="n"/>
      <c r="R253" s="22" t="n"/>
      <c r="S253" s="23">
        <f>IFERROR(IF($L253="","",MAX(0,TODAY()-$L253)),"")</f>
        <v/>
      </c>
      <c r="T253" s="24">
        <f>IFERROR(IF(OR($B253="Client actif",$B253="En pause",$B253="Perdu"),"Sans suivi",IF($M253="","À planifier",IF($M253&lt;TODAY(),"En retard",IF($M253&lt;=TODAY()+'Paramètres'!$B$4,"À relancer bientôt","Planifiée")))),"")</f>
        <v/>
      </c>
      <c r="U253" s="22" t="n"/>
    </row>
    <row r="254" ht="32" customHeight="1">
      <c r="A254" s="16" t="n"/>
      <c r="B254" s="16" t="n"/>
      <c r="C254" s="16" t="n"/>
      <c r="D254" s="16" t="n"/>
      <c r="E254" s="16" t="n"/>
      <c r="F254" s="16" t="n"/>
      <c r="G254" s="43" t="n"/>
      <c r="H254" s="16" t="n"/>
      <c r="I254" s="16" t="n"/>
      <c r="J254" s="16" t="n"/>
      <c r="K254" s="44" t="n"/>
      <c r="L254" s="44" t="n"/>
      <c r="M254" s="44" t="n"/>
      <c r="N254" s="45" t="n"/>
      <c r="O254" s="20" t="n"/>
      <c r="P254" s="46">
        <f>IFERROR(IF(AND($B254="Prospect actif",$N254&lt;&gt;"",$O254&lt;&gt;""),$N254*$O254,""),"")</f>
        <v/>
      </c>
      <c r="Q254" s="16" t="n"/>
      <c r="R254" s="22" t="n"/>
      <c r="S254" s="23">
        <f>IFERROR(IF($L254="","",MAX(0,TODAY()-$L254)),"")</f>
        <v/>
      </c>
      <c r="T254" s="24">
        <f>IFERROR(IF(OR($B254="Client actif",$B254="En pause",$B254="Perdu"),"Sans suivi",IF($M254="","À planifier",IF($M254&lt;TODAY(),"En retard",IF($M254&lt;=TODAY()+'Paramètres'!$B$4,"À relancer bientôt","Planifiée")))),"")</f>
        <v/>
      </c>
      <c r="U254" s="22" t="n"/>
    </row>
    <row r="255" ht="32" customHeight="1">
      <c r="A255" s="16" t="n"/>
      <c r="B255" s="16" t="n"/>
      <c r="C255" s="16" t="n"/>
      <c r="D255" s="16" t="n"/>
      <c r="E255" s="16" t="n"/>
      <c r="F255" s="16" t="n"/>
      <c r="G255" s="43" t="n"/>
      <c r="H255" s="16" t="n"/>
      <c r="I255" s="16" t="n"/>
      <c r="J255" s="16" t="n"/>
      <c r="K255" s="44" t="n"/>
      <c r="L255" s="44" t="n"/>
      <c r="M255" s="44" t="n"/>
      <c r="N255" s="45" t="n"/>
      <c r="O255" s="20" t="n"/>
      <c r="P255" s="46">
        <f>IFERROR(IF(AND($B255="Prospect actif",$N255&lt;&gt;"",$O255&lt;&gt;""),$N255*$O255,""),"")</f>
        <v/>
      </c>
      <c r="Q255" s="16" t="n"/>
      <c r="R255" s="22" t="n"/>
      <c r="S255" s="23">
        <f>IFERROR(IF($L255="","",MAX(0,TODAY()-$L255)),"")</f>
        <v/>
      </c>
      <c r="T255" s="24">
        <f>IFERROR(IF(OR($B255="Client actif",$B255="En pause",$B255="Perdu"),"Sans suivi",IF($M255="","À planifier",IF($M255&lt;TODAY(),"En retard",IF($M255&lt;=TODAY()+'Paramètres'!$B$4,"À relancer bientôt","Planifiée")))),"")</f>
        <v/>
      </c>
      <c r="U255" s="22" t="n"/>
    </row>
    <row r="256" ht="32" customHeight="1">
      <c r="A256" s="16" t="n"/>
      <c r="B256" s="16" t="n"/>
      <c r="C256" s="16" t="n"/>
      <c r="D256" s="16" t="n"/>
      <c r="E256" s="16" t="n"/>
      <c r="F256" s="16" t="n"/>
      <c r="G256" s="43" t="n"/>
      <c r="H256" s="16" t="n"/>
      <c r="I256" s="16" t="n"/>
      <c r="J256" s="16" t="n"/>
      <c r="K256" s="44" t="n"/>
      <c r="L256" s="44" t="n"/>
      <c r="M256" s="44" t="n"/>
      <c r="N256" s="45" t="n"/>
      <c r="O256" s="20" t="n"/>
      <c r="P256" s="46">
        <f>IFERROR(IF(AND($B256="Prospect actif",$N256&lt;&gt;"",$O256&lt;&gt;""),$N256*$O256,""),"")</f>
        <v/>
      </c>
      <c r="Q256" s="16" t="n"/>
      <c r="R256" s="22" t="n"/>
      <c r="S256" s="23">
        <f>IFERROR(IF($L256="","",MAX(0,TODAY()-$L256)),"")</f>
        <v/>
      </c>
      <c r="T256" s="24">
        <f>IFERROR(IF(OR($B256="Client actif",$B256="En pause",$B256="Perdu"),"Sans suivi",IF($M256="","À planifier",IF($M256&lt;TODAY(),"En retard",IF($M256&lt;=TODAY()+'Paramètres'!$B$4,"À relancer bientôt","Planifiée")))),"")</f>
        <v/>
      </c>
      <c r="U256" s="22" t="n"/>
    </row>
    <row r="257" ht="32" customHeight="1">
      <c r="A257" s="16" t="n"/>
      <c r="B257" s="16" t="n"/>
      <c r="C257" s="16" t="n"/>
      <c r="D257" s="16" t="n"/>
      <c r="E257" s="16" t="n"/>
      <c r="F257" s="16" t="n"/>
      <c r="G257" s="43" t="n"/>
      <c r="H257" s="16" t="n"/>
      <c r="I257" s="16" t="n"/>
      <c r="J257" s="16" t="n"/>
      <c r="K257" s="44" t="n"/>
      <c r="L257" s="44" t="n"/>
      <c r="M257" s="44" t="n"/>
      <c r="N257" s="45" t="n"/>
      <c r="O257" s="20" t="n"/>
      <c r="P257" s="46">
        <f>IFERROR(IF(AND($B257="Prospect actif",$N257&lt;&gt;"",$O257&lt;&gt;""),$N257*$O257,""),"")</f>
        <v/>
      </c>
      <c r="Q257" s="16" t="n"/>
      <c r="R257" s="22" t="n"/>
      <c r="S257" s="23">
        <f>IFERROR(IF($L257="","",MAX(0,TODAY()-$L257)),"")</f>
        <v/>
      </c>
      <c r="T257" s="24">
        <f>IFERROR(IF(OR($B257="Client actif",$B257="En pause",$B257="Perdu"),"Sans suivi",IF($M257="","À planifier",IF($M257&lt;TODAY(),"En retard",IF($M257&lt;=TODAY()+'Paramètres'!$B$4,"À relancer bientôt","Planifiée")))),"")</f>
        <v/>
      </c>
      <c r="U257" s="22" t="n"/>
    </row>
    <row r="258" ht="32" customHeight="1">
      <c r="A258" s="16" t="n"/>
      <c r="B258" s="16" t="n"/>
      <c r="C258" s="16" t="n"/>
      <c r="D258" s="16" t="n"/>
      <c r="E258" s="16" t="n"/>
      <c r="F258" s="16" t="n"/>
      <c r="G258" s="43" t="n"/>
      <c r="H258" s="16" t="n"/>
      <c r="I258" s="16" t="n"/>
      <c r="J258" s="16" t="n"/>
      <c r="K258" s="44" t="n"/>
      <c r="L258" s="44" t="n"/>
      <c r="M258" s="44" t="n"/>
      <c r="N258" s="45" t="n"/>
      <c r="O258" s="20" t="n"/>
      <c r="P258" s="46">
        <f>IFERROR(IF(AND($B258="Prospect actif",$N258&lt;&gt;"",$O258&lt;&gt;""),$N258*$O258,""),"")</f>
        <v/>
      </c>
      <c r="Q258" s="16" t="n"/>
      <c r="R258" s="22" t="n"/>
      <c r="S258" s="23">
        <f>IFERROR(IF($L258="","",MAX(0,TODAY()-$L258)),"")</f>
        <v/>
      </c>
      <c r="T258" s="24">
        <f>IFERROR(IF(OR($B258="Client actif",$B258="En pause",$B258="Perdu"),"Sans suivi",IF($M258="","À planifier",IF($M258&lt;TODAY(),"En retard",IF($M258&lt;=TODAY()+'Paramètres'!$B$4,"À relancer bientôt","Planifiée")))),"")</f>
        <v/>
      </c>
      <c r="U258" s="22" t="n"/>
    </row>
    <row r="259" ht="32" customHeight="1">
      <c r="A259" s="16" t="n"/>
      <c r="B259" s="16" t="n"/>
      <c r="C259" s="16" t="n"/>
      <c r="D259" s="16" t="n"/>
      <c r="E259" s="16" t="n"/>
      <c r="F259" s="16" t="n"/>
      <c r="G259" s="43" t="n"/>
      <c r="H259" s="16" t="n"/>
      <c r="I259" s="16" t="n"/>
      <c r="J259" s="16" t="n"/>
      <c r="K259" s="44" t="n"/>
      <c r="L259" s="44" t="n"/>
      <c r="M259" s="44" t="n"/>
      <c r="N259" s="45" t="n"/>
      <c r="O259" s="20" t="n"/>
      <c r="P259" s="46">
        <f>IFERROR(IF(AND($B259="Prospect actif",$N259&lt;&gt;"",$O259&lt;&gt;""),$N259*$O259,""),"")</f>
        <v/>
      </c>
      <c r="Q259" s="16" t="n"/>
      <c r="R259" s="22" t="n"/>
      <c r="S259" s="23">
        <f>IFERROR(IF($L259="","",MAX(0,TODAY()-$L259)),"")</f>
        <v/>
      </c>
      <c r="T259" s="24">
        <f>IFERROR(IF(OR($B259="Client actif",$B259="En pause",$B259="Perdu"),"Sans suivi",IF($M259="","À planifier",IF($M259&lt;TODAY(),"En retard",IF($M259&lt;=TODAY()+'Paramètres'!$B$4,"À relancer bientôt","Planifiée")))),"")</f>
        <v/>
      </c>
      <c r="U259" s="22" t="n"/>
    </row>
    <row r="260" ht="32" customHeight="1">
      <c r="A260" s="16" t="n"/>
      <c r="B260" s="16" t="n"/>
      <c r="C260" s="16" t="n"/>
      <c r="D260" s="16" t="n"/>
      <c r="E260" s="16" t="n"/>
      <c r="F260" s="16" t="n"/>
      <c r="G260" s="43" t="n"/>
      <c r="H260" s="16" t="n"/>
      <c r="I260" s="16" t="n"/>
      <c r="J260" s="16" t="n"/>
      <c r="K260" s="44" t="n"/>
      <c r="L260" s="44" t="n"/>
      <c r="M260" s="44" t="n"/>
      <c r="N260" s="45" t="n"/>
      <c r="O260" s="20" t="n"/>
      <c r="P260" s="46">
        <f>IFERROR(IF(AND($B260="Prospect actif",$N260&lt;&gt;"",$O260&lt;&gt;""),$N260*$O260,""),"")</f>
        <v/>
      </c>
      <c r="Q260" s="16" t="n"/>
      <c r="R260" s="22" t="n"/>
      <c r="S260" s="23">
        <f>IFERROR(IF($L260="","",MAX(0,TODAY()-$L260)),"")</f>
        <v/>
      </c>
      <c r="T260" s="24">
        <f>IFERROR(IF(OR($B260="Client actif",$B260="En pause",$B260="Perdu"),"Sans suivi",IF($M260="","À planifier",IF($M260&lt;TODAY(),"En retard",IF($M260&lt;=TODAY()+'Paramètres'!$B$4,"À relancer bientôt","Planifiée")))),"")</f>
        <v/>
      </c>
      <c r="U260" s="22" t="n"/>
    </row>
    <row r="261" ht="32" customHeight="1">
      <c r="A261" s="16" t="n"/>
      <c r="B261" s="16" t="n"/>
      <c r="C261" s="16" t="n"/>
      <c r="D261" s="16" t="n"/>
      <c r="E261" s="16" t="n"/>
      <c r="F261" s="16" t="n"/>
      <c r="G261" s="43" t="n"/>
      <c r="H261" s="16" t="n"/>
      <c r="I261" s="16" t="n"/>
      <c r="J261" s="16" t="n"/>
      <c r="K261" s="44" t="n"/>
      <c r="L261" s="44" t="n"/>
      <c r="M261" s="44" t="n"/>
      <c r="N261" s="45" t="n"/>
      <c r="O261" s="20" t="n"/>
      <c r="P261" s="46">
        <f>IFERROR(IF(AND($B261="Prospect actif",$N261&lt;&gt;"",$O261&lt;&gt;""),$N261*$O261,""),"")</f>
        <v/>
      </c>
      <c r="Q261" s="16" t="n"/>
      <c r="R261" s="22" t="n"/>
      <c r="S261" s="23">
        <f>IFERROR(IF($L261="","",MAX(0,TODAY()-$L261)),"")</f>
        <v/>
      </c>
      <c r="T261" s="24">
        <f>IFERROR(IF(OR($B261="Client actif",$B261="En pause",$B261="Perdu"),"Sans suivi",IF($M261="","À planifier",IF($M261&lt;TODAY(),"En retard",IF($M261&lt;=TODAY()+'Paramètres'!$B$4,"À relancer bientôt","Planifiée")))),"")</f>
        <v/>
      </c>
      <c r="U261" s="22" t="n"/>
    </row>
    <row r="262" ht="32" customHeight="1">
      <c r="A262" s="16" t="n"/>
      <c r="B262" s="16" t="n"/>
      <c r="C262" s="16" t="n"/>
      <c r="D262" s="16" t="n"/>
      <c r="E262" s="16" t="n"/>
      <c r="F262" s="16" t="n"/>
      <c r="G262" s="43" t="n"/>
      <c r="H262" s="16" t="n"/>
      <c r="I262" s="16" t="n"/>
      <c r="J262" s="16" t="n"/>
      <c r="K262" s="44" t="n"/>
      <c r="L262" s="44" t="n"/>
      <c r="M262" s="44" t="n"/>
      <c r="N262" s="45" t="n"/>
      <c r="O262" s="20" t="n"/>
      <c r="P262" s="46">
        <f>IFERROR(IF(AND($B262="Prospect actif",$N262&lt;&gt;"",$O262&lt;&gt;""),$N262*$O262,""),"")</f>
        <v/>
      </c>
      <c r="Q262" s="16" t="n"/>
      <c r="R262" s="22" t="n"/>
      <c r="S262" s="23">
        <f>IFERROR(IF($L262="","",MAX(0,TODAY()-$L262)),"")</f>
        <v/>
      </c>
      <c r="T262" s="24">
        <f>IFERROR(IF(OR($B262="Client actif",$B262="En pause",$B262="Perdu"),"Sans suivi",IF($M262="","À planifier",IF($M262&lt;TODAY(),"En retard",IF($M262&lt;=TODAY()+'Paramètres'!$B$4,"À relancer bientôt","Planifiée")))),"")</f>
        <v/>
      </c>
      <c r="U262" s="22" t="n"/>
    </row>
    <row r="263" ht="32" customHeight="1">
      <c r="A263" s="16" t="n"/>
      <c r="B263" s="16" t="n"/>
      <c r="C263" s="16" t="n"/>
      <c r="D263" s="16" t="n"/>
      <c r="E263" s="16" t="n"/>
      <c r="F263" s="16" t="n"/>
      <c r="G263" s="43" t="n"/>
      <c r="H263" s="16" t="n"/>
      <c r="I263" s="16" t="n"/>
      <c r="J263" s="16" t="n"/>
      <c r="K263" s="44" t="n"/>
      <c r="L263" s="44" t="n"/>
      <c r="M263" s="44" t="n"/>
      <c r="N263" s="45" t="n"/>
      <c r="O263" s="20" t="n"/>
      <c r="P263" s="46">
        <f>IFERROR(IF(AND($B263="Prospect actif",$N263&lt;&gt;"",$O263&lt;&gt;""),$N263*$O263,""),"")</f>
        <v/>
      </c>
      <c r="Q263" s="16" t="n"/>
      <c r="R263" s="22" t="n"/>
      <c r="S263" s="23">
        <f>IFERROR(IF($L263="","",MAX(0,TODAY()-$L263)),"")</f>
        <v/>
      </c>
      <c r="T263" s="24">
        <f>IFERROR(IF(OR($B263="Client actif",$B263="En pause",$B263="Perdu"),"Sans suivi",IF($M263="","À planifier",IF($M263&lt;TODAY(),"En retard",IF($M263&lt;=TODAY()+'Paramètres'!$B$4,"À relancer bientôt","Planifiée")))),"")</f>
        <v/>
      </c>
      <c r="U263" s="22" t="n"/>
    </row>
    <row r="264" ht="32" customHeight="1">
      <c r="A264" s="16" t="n"/>
      <c r="B264" s="16" t="n"/>
      <c r="C264" s="16" t="n"/>
      <c r="D264" s="16" t="n"/>
      <c r="E264" s="16" t="n"/>
      <c r="F264" s="16" t="n"/>
      <c r="G264" s="43" t="n"/>
      <c r="H264" s="16" t="n"/>
      <c r="I264" s="16" t="n"/>
      <c r="J264" s="16" t="n"/>
      <c r="K264" s="44" t="n"/>
      <c r="L264" s="44" t="n"/>
      <c r="M264" s="44" t="n"/>
      <c r="N264" s="45" t="n"/>
      <c r="O264" s="20" t="n"/>
      <c r="P264" s="46">
        <f>IFERROR(IF(AND($B264="Prospect actif",$N264&lt;&gt;"",$O264&lt;&gt;""),$N264*$O264,""),"")</f>
        <v/>
      </c>
      <c r="Q264" s="16" t="n"/>
      <c r="R264" s="22" t="n"/>
      <c r="S264" s="23">
        <f>IFERROR(IF($L264="","",MAX(0,TODAY()-$L264)),"")</f>
        <v/>
      </c>
      <c r="T264" s="24">
        <f>IFERROR(IF(OR($B264="Client actif",$B264="En pause",$B264="Perdu"),"Sans suivi",IF($M264="","À planifier",IF($M264&lt;TODAY(),"En retard",IF($M264&lt;=TODAY()+'Paramètres'!$B$4,"À relancer bientôt","Planifiée")))),"")</f>
        <v/>
      </c>
      <c r="U264" s="22" t="n"/>
    </row>
    <row r="265" ht="32" customHeight="1">
      <c r="A265" s="16" t="n"/>
      <c r="B265" s="16" t="n"/>
      <c r="C265" s="16" t="n"/>
      <c r="D265" s="16" t="n"/>
      <c r="E265" s="16" t="n"/>
      <c r="F265" s="16" t="n"/>
      <c r="G265" s="43" t="n"/>
      <c r="H265" s="16" t="n"/>
      <c r="I265" s="16" t="n"/>
      <c r="J265" s="16" t="n"/>
      <c r="K265" s="44" t="n"/>
      <c r="L265" s="44" t="n"/>
      <c r="M265" s="44" t="n"/>
      <c r="N265" s="45" t="n"/>
      <c r="O265" s="20" t="n"/>
      <c r="P265" s="46">
        <f>IFERROR(IF(AND($B265="Prospect actif",$N265&lt;&gt;"",$O265&lt;&gt;""),$N265*$O265,""),"")</f>
        <v/>
      </c>
      <c r="Q265" s="16" t="n"/>
      <c r="R265" s="22" t="n"/>
      <c r="S265" s="23">
        <f>IFERROR(IF($L265="","",MAX(0,TODAY()-$L265)),"")</f>
        <v/>
      </c>
      <c r="T265" s="24">
        <f>IFERROR(IF(OR($B265="Client actif",$B265="En pause",$B265="Perdu"),"Sans suivi",IF($M265="","À planifier",IF($M265&lt;TODAY(),"En retard",IF($M265&lt;=TODAY()+'Paramètres'!$B$4,"À relancer bientôt","Planifiée")))),"")</f>
        <v/>
      </c>
      <c r="U265" s="22" t="n"/>
    </row>
    <row r="266" ht="32" customHeight="1">
      <c r="A266" s="16" t="n"/>
      <c r="B266" s="16" t="n"/>
      <c r="C266" s="16" t="n"/>
      <c r="D266" s="16" t="n"/>
      <c r="E266" s="16" t="n"/>
      <c r="F266" s="16" t="n"/>
      <c r="G266" s="43" t="n"/>
      <c r="H266" s="16" t="n"/>
      <c r="I266" s="16" t="n"/>
      <c r="J266" s="16" t="n"/>
      <c r="K266" s="44" t="n"/>
      <c r="L266" s="44" t="n"/>
      <c r="M266" s="44" t="n"/>
      <c r="N266" s="45" t="n"/>
      <c r="O266" s="20" t="n"/>
      <c r="P266" s="46">
        <f>IFERROR(IF(AND($B266="Prospect actif",$N266&lt;&gt;"",$O266&lt;&gt;""),$N266*$O266,""),"")</f>
        <v/>
      </c>
      <c r="Q266" s="16" t="n"/>
      <c r="R266" s="22" t="n"/>
      <c r="S266" s="23">
        <f>IFERROR(IF($L266="","",MAX(0,TODAY()-$L266)),"")</f>
        <v/>
      </c>
      <c r="T266" s="24">
        <f>IFERROR(IF(OR($B266="Client actif",$B266="En pause",$B266="Perdu"),"Sans suivi",IF($M266="","À planifier",IF($M266&lt;TODAY(),"En retard",IF($M266&lt;=TODAY()+'Paramètres'!$B$4,"À relancer bientôt","Planifiée")))),"")</f>
        <v/>
      </c>
      <c r="U266" s="22" t="n"/>
    </row>
    <row r="267" ht="32" customHeight="1">
      <c r="A267" s="16" t="n"/>
      <c r="B267" s="16" t="n"/>
      <c r="C267" s="16" t="n"/>
      <c r="D267" s="16" t="n"/>
      <c r="E267" s="16" t="n"/>
      <c r="F267" s="16" t="n"/>
      <c r="G267" s="43" t="n"/>
      <c r="H267" s="16" t="n"/>
      <c r="I267" s="16" t="n"/>
      <c r="J267" s="16" t="n"/>
      <c r="K267" s="44" t="n"/>
      <c r="L267" s="44" t="n"/>
      <c r="M267" s="44" t="n"/>
      <c r="N267" s="45" t="n"/>
      <c r="O267" s="20" t="n"/>
      <c r="P267" s="46">
        <f>IFERROR(IF(AND($B267="Prospect actif",$N267&lt;&gt;"",$O267&lt;&gt;""),$N267*$O267,""),"")</f>
        <v/>
      </c>
      <c r="Q267" s="16" t="n"/>
      <c r="R267" s="22" t="n"/>
      <c r="S267" s="23">
        <f>IFERROR(IF($L267="","",MAX(0,TODAY()-$L267)),"")</f>
        <v/>
      </c>
      <c r="T267" s="24">
        <f>IFERROR(IF(OR($B267="Client actif",$B267="En pause",$B267="Perdu"),"Sans suivi",IF($M267="","À planifier",IF($M267&lt;TODAY(),"En retard",IF($M267&lt;=TODAY()+'Paramètres'!$B$4,"À relancer bientôt","Planifiée")))),"")</f>
        <v/>
      </c>
      <c r="U267" s="22" t="n"/>
    </row>
    <row r="268" ht="32" customHeight="1">
      <c r="A268" s="16" t="n"/>
      <c r="B268" s="16" t="n"/>
      <c r="C268" s="16" t="n"/>
      <c r="D268" s="16" t="n"/>
      <c r="E268" s="16" t="n"/>
      <c r="F268" s="16" t="n"/>
      <c r="G268" s="43" t="n"/>
      <c r="H268" s="16" t="n"/>
      <c r="I268" s="16" t="n"/>
      <c r="J268" s="16" t="n"/>
      <c r="K268" s="44" t="n"/>
      <c r="L268" s="44" t="n"/>
      <c r="M268" s="44" t="n"/>
      <c r="N268" s="45" t="n"/>
      <c r="O268" s="20" t="n"/>
      <c r="P268" s="46">
        <f>IFERROR(IF(AND($B268="Prospect actif",$N268&lt;&gt;"",$O268&lt;&gt;""),$N268*$O268,""),"")</f>
        <v/>
      </c>
      <c r="Q268" s="16" t="n"/>
      <c r="R268" s="22" t="n"/>
      <c r="S268" s="23">
        <f>IFERROR(IF($L268="","",MAX(0,TODAY()-$L268)),"")</f>
        <v/>
      </c>
      <c r="T268" s="24">
        <f>IFERROR(IF(OR($B268="Client actif",$B268="En pause",$B268="Perdu"),"Sans suivi",IF($M268="","À planifier",IF($M268&lt;TODAY(),"En retard",IF($M268&lt;=TODAY()+'Paramètres'!$B$4,"À relancer bientôt","Planifiée")))),"")</f>
        <v/>
      </c>
      <c r="U268" s="22" t="n"/>
    </row>
    <row r="269" ht="32" customHeight="1">
      <c r="A269" s="16" t="n"/>
      <c r="B269" s="16" t="n"/>
      <c r="C269" s="16" t="n"/>
      <c r="D269" s="16" t="n"/>
      <c r="E269" s="16" t="n"/>
      <c r="F269" s="16" t="n"/>
      <c r="G269" s="43" t="n"/>
      <c r="H269" s="16" t="n"/>
      <c r="I269" s="16" t="n"/>
      <c r="J269" s="16" t="n"/>
      <c r="K269" s="44" t="n"/>
      <c r="L269" s="44" t="n"/>
      <c r="M269" s="44" t="n"/>
      <c r="N269" s="45" t="n"/>
      <c r="O269" s="20" t="n"/>
      <c r="P269" s="46">
        <f>IFERROR(IF(AND($B269="Prospect actif",$N269&lt;&gt;"",$O269&lt;&gt;""),$N269*$O269,""),"")</f>
        <v/>
      </c>
      <c r="Q269" s="16" t="n"/>
      <c r="R269" s="22" t="n"/>
      <c r="S269" s="23">
        <f>IFERROR(IF($L269="","",MAX(0,TODAY()-$L269)),"")</f>
        <v/>
      </c>
      <c r="T269" s="24">
        <f>IFERROR(IF(OR($B269="Client actif",$B269="En pause",$B269="Perdu"),"Sans suivi",IF($M269="","À planifier",IF($M269&lt;TODAY(),"En retard",IF($M269&lt;=TODAY()+'Paramètres'!$B$4,"À relancer bientôt","Planifiée")))),"")</f>
        <v/>
      </c>
      <c r="U269" s="22" t="n"/>
    </row>
    <row r="270" ht="32" customHeight="1">
      <c r="A270" s="16" t="n"/>
      <c r="B270" s="16" t="n"/>
      <c r="C270" s="16" t="n"/>
      <c r="D270" s="16" t="n"/>
      <c r="E270" s="16" t="n"/>
      <c r="F270" s="16" t="n"/>
      <c r="G270" s="43" t="n"/>
      <c r="H270" s="16" t="n"/>
      <c r="I270" s="16" t="n"/>
      <c r="J270" s="16" t="n"/>
      <c r="K270" s="44" t="n"/>
      <c r="L270" s="44" t="n"/>
      <c r="M270" s="44" t="n"/>
      <c r="N270" s="45" t="n"/>
      <c r="O270" s="20" t="n"/>
      <c r="P270" s="46">
        <f>IFERROR(IF(AND($B270="Prospect actif",$N270&lt;&gt;"",$O270&lt;&gt;""),$N270*$O270,""),"")</f>
        <v/>
      </c>
      <c r="Q270" s="16" t="n"/>
      <c r="R270" s="22" t="n"/>
      <c r="S270" s="23">
        <f>IFERROR(IF($L270="","",MAX(0,TODAY()-$L270)),"")</f>
        <v/>
      </c>
      <c r="T270" s="24">
        <f>IFERROR(IF(OR($B270="Client actif",$B270="En pause",$B270="Perdu"),"Sans suivi",IF($M270="","À planifier",IF($M270&lt;TODAY(),"En retard",IF($M270&lt;=TODAY()+'Paramètres'!$B$4,"À relancer bientôt","Planifiée")))),"")</f>
        <v/>
      </c>
      <c r="U270" s="22" t="n"/>
    </row>
    <row r="271" ht="32" customHeight="1">
      <c r="A271" s="16" t="n"/>
      <c r="B271" s="16" t="n"/>
      <c r="C271" s="16" t="n"/>
      <c r="D271" s="16" t="n"/>
      <c r="E271" s="16" t="n"/>
      <c r="F271" s="16" t="n"/>
      <c r="G271" s="43" t="n"/>
      <c r="H271" s="16" t="n"/>
      <c r="I271" s="16" t="n"/>
      <c r="J271" s="16" t="n"/>
      <c r="K271" s="44" t="n"/>
      <c r="L271" s="44" t="n"/>
      <c r="M271" s="44" t="n"/>
      <c r="N271" s="45" t="n"/>
      <c r="O271" s="20" t="n"/>
      <c r="P271" s="46">
        <f>IFERROR(IF(AND($B271="Prospect actif",$N271&lt;&gt;"",$O271&lt;&gt;""),$N271*$O271,""),"")</f>
        <v/>
      </c>
      <c r="Q271" s="16" t="n"/>
      <c r="R271" s="22" t="n"/>
      <c r="S271" s="23">
        <f>IFERROR(IF($L271="","",MAX(0,TODAY()-$L271)),"")</f>
        <v/>
      </c>
      <c r="T271" s="24">
        <f>IFERROR(IF(OR($B271="Client actif",$B271="En pause",$B271="Perdu"),"Sans suivi",IF($M271="","À planifier",IF($M271&lt;TODAY(),"En retard",IF($M271&lt;=TODAY()+'Paramètres'!$B$4,"À relancer bientôt","Planifiée")))),"")</f>
        <v/>
      </c>
      <c r="U271" s="22" t="n"/>
    </row>
    <row r="272" ht="32" customHeight="1">
      <c r="A272" s="16" t="n"/>
      <c r="B272" s="16" t="n"/>
      <c r="C272" s="16" t="n"/>
      <c r="D272" s="16" t="n"/>
      <c r="E272" s="16" t="n"/>
      <c r="F272" s="16" t="n"/>
      <c r="G272" s="43" t="n"/>
      <c r="H272" s="16" t="n"/>
      <c r="I272" s="16" t="n"/>
      <c r="J272" s="16" t="n"/>
      <c r="K272" s="44" t="n"/>
      <c r="L272" s="44" t="n"/>
      <c r="M272" s="44" t="n"/>
      <c r="N272" s="45" t="n"/>
      <c r="O272" s="20" t="n"/>
      <c r="P272" s="46">
        <f>IFERROR(IF(AND($B272="Prospect actif",$N272&lt;&gt;"",$O272&lt;&gt;""),$N272*$O272,""),"")</f>
        <v/>
      </c>
      <c r="Q272" s="16" t="n"/>
      <c r="R272" s="22" t="n"/>
      <c r="S272" s="23">
        <f>IFERROR(IF($L272="","",MAX(0,TODAY()-$L272)),"")</f>
        <v/>
      </c>
      <c r="T272" s="24">
        <f>IFERROR(IF(OR($B272="Client actif",$B272="En pause",$B272="Perdu"),"Sans suivi",IF($M272="","À planifier",IF($M272&lt;TODAY(),"En retard",IF($M272&lt;=TODAY()+'Paramètres'!$B$4,"À relancer bientôt","Planifiée")))),"")</f>
        <v/>
      </c>
      <c r="U272" s="22" t="n"/>
    </row>
    <row r="273" ht="32" customHeight="1">
      <c r="A273" s="16" t="n"/>
      <c r="B273" s="16" t="n"/>
      <c r="C273" s="16" t="n"/>
      <c r="D273" s="16" t="n"/>
      <c r="E273" s="16" t="n"/>
      <c r="F273" s="16" t="n"/>
      <c r="G273" s="43" t="n"/>
      <c r="H273" s="16" t="n"/>
      <c r="I273" s="16" t="n"/>
      <c r="J273" s="16" t="n"/>
      <c r="K273" s="44" t="n"/>
      <c r="L273" s="44" t="n"/>
      <c r="M273" s="44" t="n"/>
      <c r="N273" s="45" t="n"/>
      <c r="O273" s="20" t="n"/>
      <c r="P273" s="46">
        <f>IFERROR(IF(AND($B273="Prospect actif",$N273&lt;&gt;"",$O273&lt;&gt;""),$N273*$O273,""),"")</f>
        <v/>
      </c>
      <c r="Q273" s="16" t="n"/>
      <c r="R273" s="22" t="n"/>
      <c r="S273" s="23">
        <f>IFERROR(IF($L273="","",MAX(0,TODAY()-$L273)),"")</f>
        <v/>
      </c>
      <c r="T273" s="24">
        <f>IFERROR(IF(OR($B273="Client actif",$B273="En pause",$B273="Perdu"),"Sans suivi",IF($M273="","À planifier",IF($M273&lt;TODAY(),"En retard",IF($M273&lt;=TODAY()+'Paramètres'!$B$4,"À relancer bientôt","Planifiée")))),"")</f>
        <v/>
      </c>
      <c r="U273" s="22" t="n"/>
    </row>
    <row r="274" ht="32" customHeight="1">
      <c r="A274" s="16" t="n"/>
      <c r="B274" s="16" t="n"/>
      <c r="C274" s="16" t="n"/>
      <c r="D274" s="16" t="n"/>
      <c r="E274" s="16" t="n"/>
      <c r="F274" s="16" t="n"/>
      <c r="G274" s="43" t="n"/>
      <c r="H274" s="16" t="n"/>
      <c r="I274" s="16" t="n"/>
      <c r="J274" s="16" t="n"/>
      <c r="K274" s="44" t="n"/>
      <c r="L274" s="44" t="n"/>
      <c r="M274" s="44" t="n"/>
      <c r="N274" s="45" t="n"/>
      <c r="O274" s="20" t="n"/>
      <c r="P274" s="46">
        <f>IFERROR(IF(AND($B274="Prospect actif",$N274&lt;&gt;"",$O274&lt;&gt;""),$N274*$O274,""),"")</f>
        <v/>
      </c>
      <c r="Q274" s="16" t="n"/>
      <c r="R274" s="22" t="n"/>
      <c r="S274" s="23">
        <f>IFERROR(IF($L274="","",MAX(0,TODAY()-$L274)),"")</f>
        <v/>
      </c>
      <c r="T274" s="24">
        <f>IFERROR(IF(OR($B274="Client actif",$B274="En pause",$B274="Perdu"),"Sans suivi",IF($M274="","À planifier",IF($M274&lt;TODAY(),"En retard",IF($M274&lt;=TODAY()+'Paramètres'!$B$4,"À relancer bientôt","Planifiée")))),"")</f>
        <v/>
      </c>
      <c r="U274" s="22" t="n"/>
    </row>
    <row r="275" ht="32" customHeight="1">
      <c r="A275" s="16" t="n"/>
      <c r="B275" s="16" t="n"/>
      <c r="C275" s="16" t="n"/>
      <c r="D275" s="16" t="n"/>
      <c r="E275" s="16" t="n"/>
      <c r="F275" s="16" t="n"/>
      <c r="G275" s="43" t="n"/>
      <c r="H275" s="16" t="n"/>
      <c r="I275" s="16" t="n"/>
      <c r="J275" s="16" t="n"/>
      <c r="K275" s="44" t="n"/>
      <c r="L275" s="44" t="n"/>
      <c r="M275" s="44" t="n"/>
      <c r="N275" s="45" t="n"/>
      <c r="O275" s="20" t="n"/>
      <c r="P275" s="46">
        <f>IFERROR(IF(AND($B275="Prospect actif",$N275&lt;&gt;"",$O275&lt;&gt;""),$N275*$O275,""),"")</f>
        <v/>
      </c>
      <c r="Q275" s="16" t="n"/>
      <c r="R275" s="22" t="n"/>
      <c r="S275" s="23">
        <f>IFERROR(IF($L275="","",MAX(0,TODAY()-$L275)),"")</f>
        <v/>
      </c>
      <c r="T275" s="24">
        <f>IFERROR(IF(OR($B275="Client actif",$B275="En pause",$B275="Perdu"),"Sans suivi",IF($M275="","À planifier",IF($M275&lt;TODAY(),"En retard",IF($M275&lt;=TODAY()+'Paramètres'!$B$4,"À relancer bientôt","Planifiée")))),"")</f>
        <v/>
      </c>
      <c r="U275" s="22" t="n"/>
    </row>
    <row r="276" ht="32" customHeight="1">
      <c r="A276" s="16" t="n"/>
      <c r="B276" s="16" t="n"/>
      <c r="C276" s="16" t="n"/>
      <c r="D276" s="16" t="n"/>
      <c r="E276" s="16" t="n"/>
      <c r="F276" s="16" t="n"/>
      <c r="G276" s="43" t="n"/>
      <c r="H276" s="16" t="n"/>
      <c r="I276" s="16" t="n"/>
      <c r="J276" s="16" t="n"/>
      <c r="K276" s="44" t="n"/>
      <c r="L276" s="44" t="n"/>
      <c r="M276" s="44" t="n"/>
      <c r="N276" s="45" t="n"/>
      <c r="O276" s="20" t="n"/>
      <c r="P276" s="46">
        <f>IFERROR(IF(AND($B276="Prospect actif",$N276&lt;&gt;"",$O276&lt;&gt;""),$N276*$O276,""),"")</f>
        <v/>
      </c>
      <c r="Q276" s="16" t="n"/>
      <c r="R276" s="22" t="n"/>
      <c r="S276" s="23">
        <f>IFERROR(IF($L276="","",MAX(0,TODAY()-$L276)),"")</f>
        <v/>
      </c>
      <c r="T276" s="24">
        <f>IFERROR(IF(OR($B276="Client actif",$B276="En pause",$B276="Perdu"),"Sans suivi",IF($M276="","À planifier",IF($M276&lt;TODAY(),"En retard",IF($M276&lt;=TODAY()+'Paramètres'!$B$4,"À relancer bientôt","Planifiée")))),"")</f>
        <v/>
      </c>
      <c r="U276" s="22" t="n"/>
    </row>
    <row r="277" ht="32" customHeight="1">
      <c r="A277" s="16" t="n"/>
      <c r="B277" s="16" t="n"/>
      <c r="C277" s="16" t="n"/>
      <c r="D277" s="16" t="n"/>
      <c r="E277" s="16" t="n"/>
      <c r="F277" s="16" t="n"/>
      <c r="G277" s="43" t="n"/>
      <c r="H277" s="16" t="n"/>
      <c r="I277" s="16" t="n"/>
      <c r="J277" s="16" t="n"/>
      <c r="K277" s="44" t="n"/>
      <c r="L277" s="44" t="n"/>
      <c r="M277" s="44" t="n"/>
      <c r="N277" s="45" t="n"/>
      <c r="O277" s="20" t="n"/>
      <c r="P277" s="46">
        <f>IFERROR(IF(AND($B277="Prospect actif",$N277&lt;&gt;"",$O277&lt;&gt;""),$N277*$O277,""),"")</f>
        <v/>
      </c>
      <c r="Q277" s="16" t="n"/>
      <c r="R277" s="22" t="n"/>
      <c r="S277" s="23">
        <f>IFERROR(IF($L277="","",MAX(0,TODAY()-$L277)),"")</f>
        <v/>
      </c>
      <c r="T277" s="24">
        <f>IFERROR(IF(OR($B277="Client actif",$B277="En pause",$B277="Perdu"),"Sans suivi",IF($M277="","À planifier",IF($M277&lt;TODAY(),"En retard",IF($M277&lt;=TODAY()+'Paramètres'!$B$4,"À relancer bientôt","Planifiée")))),"")</f>
        <v/>
      </c>
      <c r="U277" s="22" t="n"/>
    </row>
    <row r="278" ht="32" customHeight="1">
      <c r="A278" s="16" t="n"/>
      <c r="B278" s="16" t="n"/>
      <c r="C278" s="16" t="n"/>
      <c r="D278" s="16" t="n"/>
      <c r="E278" s="16" t="n"/>
      <c r="F278" s="16" t="n"/>
      <c r="G278" s="43" t="n"/>
      <c r="H278" s="16" t="n"/>
      <c r="I278" s="16" t="n"/>
      <c r="J278" s="16" t="n"/>
      <c r="K278" s="44" t="n"/>
      <c r="L278" s="44" t="n"/>
      <c r="M278" s="44" t="n"/>
      <c r="N278" s="45" t="n"/>
      <c r="O278" s="20" t="n"/>
      <c r="P278" s="46">
        <f>IFERROR(IF(AND($B278="Prospect actif",$N278&lt;&gt;"",$O278&lt;&gt;""),$N278*$O278,""),"")</f>
        <v/>
      </c>
      <c r="Q278" s="16" t="n"/>
      <c r="R278" s="22" t="n"/>
      <c r="S278" s="23">
        <f>IFERROR(IF($L278="","",MAX(0,TODAY()-$L278)),"")</f>
        <v/>
      </c>
      <c r="T278" s="24">
        <f>IFERROR(IF(OR($B278="Client actif",$B278="En pause",$B278="Perdu"),"Sans suivi",IF($M278="","À planifier",IF($M278&lt;TODAY(),"En retard",IF($M278&lt;=TODAY()+'Paramètres'!$B$4,"À relancer bientôt","Planifiée")))),"")</f>
        <v/>
      </c>
      <c r="U278" s="22" t="n"/>
    </row>
    <row r="279" ht="32" customHeight="1">
      <c r="A279" s="16" t="n"/>
      <c r="B279" s="16" t="n"/>
      <c r="C279" s="16" t="n"/>
      <c r="D279" s="16" t="n"/>
      <c r="E279" s="16" t="n"/>
      <c r="F279" s="16" t="n"/>
      <c r="G279" s="43" t="n"/>
      <c r="H279" s="16" t="n"/>
      <c r="I279" s="16" t="n"/>
      <c r="J279" s="16" t="n"/>
      <c r="K279" s="44" t="n"/>
      <c r="L279" s="44" t="n"/>
      <c r="M279" s="44" t="n"/>
      <c r="N279" s="45" t="n"/>
      <c r="O279" s="20" t="n"/>
      <c r="P279" s="46">
        <f>IFERROR(IF(AND($B279="Prospect actif",$N279&lt;&gt;"",$O279&lt;&gt;""),$N279*$O279,""),"")</f>
        <v/>
      </c>
      <c r="Q279" s="16" t="n"/>
      <c r="R279" s="22" t="n"/>
      <c r="S279" s="23">
        <f>IFERROR(IF($L279="","",MAX(0,TODAY()-$L279)),"")</f>
        <v/>
      </c>
      <c r="T279" s="24">
        <f>IFERROR(IF(OR($B279="Client actif",$B279="En pause",$B279="Perdu"),"Sans suivi",IF($M279="","À planifier",IF($M279&lt;TODAY(),"En retard",IF($M279&lt;=TODAY()+'Paramètres'!$B$4,"À relancer bientôt","Planifiée")))),"")</f>
        <v/>
      </c>
      <c r="U279" s="22" t="n"/>
    </row>
    <row r="280" ht="32" customHeight="1">
      <c r="A280" s="16" t="n"/>
      <c r="B280" s="16" t="n"/>
      <c r="C280" s="16" t="n"/>
      <c r="D280" s="16" t="n"/>
      <c r="E280" s="16" t="n"/>
      <c r="F280" s="16" t="n"/>
      <c r="G280" s="43" t="n"/>
      <c r="H280" s="16" t="n"/>
      <c r="I280" s="16" t="n"/>
      <c r="J280" s="16" t="n"/>
      <c r="K280" s="44" t="n"/>
      <c r="L280" s="44" t="n"/>
      <c r="M280" s="44" t="n"/>
      <c r="N280" s="45" t="n"/>
      <c r="O280" s="20" t="n"/>
      <c r="P280" s="46">
        <f>IFERROR(IF(AND($B280="Prospect actif",$N280&lt;&gt;"",$O280&lt;&gt;""),$N280*$O280,""),"")</f>
        <v/>
      </c>
      <c r="Q280" s="16" t="n"/>
      <c r="R280" s="22" t="n"/>
      <c r="S280" s="23">
        <f>IFERROR(IF($L280="","",MAX(0,TODAY()-$L280)),"")</f>
        <v/>
      </c>
      <c r="T280" s="24">
        <f>IFERROR(IF(OR($B280="Client actif",$B280="En pause",$B280="Perdu"),"Sans suivi",IF($M280="","À planifier",IF($M280&lt;TODAY(),"En retard",IF($M280&lt;=TODAY()+'Paramètres'!$B$4,"À relancer bientôt","Planifiée")))),"")</f>
        <v/>
      </c>
      <c r="U280" s="22" t="n"/>
    </row>
    <row r="281" ht="32" customHeight="1">
      <c r="A281" s="16" t="n"/>
      <c r="B281" s="16" t="n"/>
      <c r="C281" s="16" t="n"/>
      <c r="D281" s="16" t="n"/>
      <c r="E281" s="16" t="n"/>
      <c r="F281" s="16" t="n"/>
      <c r="G281" s="43" t="n"/>
      <c r="H281" s="16" t="n"/>
      <c r="I281" s="16" t="n"/>
      <c r="J281" s="16" t="n"/>
      <c r="K281" s="44" t="n"/>
      <c r="L281" s="44" t="n"/>
      <c r="M281" s="44" t="n"/>
      <c r="N281" s="45" t="n"/>
      <c r="O281" s="20" t="n"/>
      <c r="P281" s="46">
        <f>IFERROR(IF(AND($B281="Prospect actif",$N281&lt;&gt;"",$O281&lt;&gt;""),$N281*$O281,""),"")</f>
        <v/>
      </c>
      <c r="Q281" s="16" t="n"/>
      <c r="R281" s="22" t="n"/>
      <c r="S281" s="23">
        <f>IFERROR(IF($L281="","",MAX(0,TODAY()-$L281)),"")</f>
        <v/>
      </c>
      <c r="T281" s="24">
        <f>IFERROR(IF(OR($B281="Client actif",$B281="En pause",$B281="Perdu"),"Sans suivi",IF($M281="","À planifier",IF($M281&lt;TODAY(),"En retard",IF($M281&lt;=TODAY()+'Paramètres'!$B$4,"À relancer bientôt","Planifiée")))),"")</f>
        <v/>
      </c>
      <c r="U281" s="22" t="n"/>
    </row>
    <row r="282" ht="32" customHeight="1">
      <c r="A282" s="16" t="n"/>
      <c r="B282" s="16" t="n"/>
      <c r="C282" s="16" t="n"/>
      <c r="D282" s="16" t="n"/>
      <c r="E282" s="16" t="n"/>
      <c r="F282" s="16" t="n"/>
      <c r="G282" s="43" t="n"/>
      <c r="H282" s="16" t="n"/>
      <c r="I282" s="16" t="n"/>
      <c r="J282" s="16" t="n"/>
      <c r="K282" s="44" t="n"/>
      <c r="L282" s="44" t="n"/>
      <c r="M282" s="44" t="n"/>
      <c r="N282" s="45" t="n"/>
      <c r="O282" s="20" t="n"/>
      <c r="P282" s="46">
        <f>IFERROR(IF(AND($B282="Prospect actif",$N282&lt;&gt;"",$O282&lt;&gt;""),$N282*$O282,""),"")</f>
        <v/>
      </c>
      <c r="Q282" s="16" t="n"/>
      <c r="R282" s="22" t="n"/>
      <c r="S282" s="23">
        <f>IFERROR(IF($L282="","",MAX(0,TODAY()-$L282)),"")</f>
        <v/>
      </c>
      <c r="T282" s="24">
        <f>IFERROR(IF(OR($B282="Client actif",$B282="En pause",$B282="Perdu"),"Sans suivi",IF($M282="","À planifier",IF($M282&lt;TODAY(),"En retard",IF($M282&lt;=TODAY()+'Paramètres'!$B$4,"À relancer bientôt","Planifiée")))),"")</f>
        <v/>
      </c>
      <c r="U282" s="22" t="n"/>
    </row>
    <row r="283" ht="32" customHeight="1">
      <c r="A283" s="16" t="n"/>
      <c r="B283" s="16" t="n"/>
      <c r="C283" s="16" t="n"/>
      <c r="D283" s="16" t="n"/>
      <c r="E283" s="16" t="n"/>
      <c r="F283" s="16" t="n"/>
      <c r="G283" s="43" t="n"/>
      <c r="H283" s="16" t="n"/>
      <c r="I283" s="16" t="n"/>
      <c r="J283" s="16" t="n"/>
      <c r="K283" s="44" t="n"/>
      <c r="L283" s="44" t="n"/>
      <c r="M283" s="44" t="n"/>
      <c r="N283" s="45" t="n"/>
      <c r="O283" s="20" t="n"/>
      <c r="P283" s="46">
        <f>IFERROR(IF(AND($B283="Prospect actif",$N283&lt;&gt;"",$O283&lt;&gt;""),$N283*$O283,""),"")</f>
        <v/>
      </c>
      <c r="Q283" s="16" t="n"/>
      <c r="R283" s="22" t="n"/>
      <c r="S283" s="23">
        <f>IFERROR(IF($L283="","",MAX(0,TODAY()-$L283)),"")</f>
        <v/>
      </c>
      <c r="T283" s="24">
        <f>IFERROR(IF(OR($B283="Client actif",$B283="En pause",$B283="Perdu"),"Sans suivi",IF($M283="","À planifier",IF($M283&lt;TODAY(),"En retard",IF($M283&lt;=TODAY()+'Paramètres'!$B$4,"À relancer bientôt","Planifiée")))),"")</f>
        <v/>
      </c>
      <c r="U283" s="22" t="n"/>
    </row>
    <row r="284" ht="32" customHeight="1">
      <c r="A284" s="16" t="n"/>
      <c r="B284" s="16" t="n"/>
      <c r="C284" s="16" t="n"/>
      <c r="D284" s="16" t="n"/>
      <c r="E284" s="16" t="n"/>
      <c r="F284" s="16" t="n"/>
      <c r="G284" s="43" t="n"/>
      <c r="H284" s="16" t="n"/>
      <c r="I284" s="16" t="n"/>
      <c r="J284" s="16" t="n"/>
      <c r="K284" s="44" t="n"/>
      <c r="L284" s="44" t="n"/>
      <c r="M284" s="44" t="n"/>
      <c r="N284" s="45" t="n"/>
      <c r="O284" s="20" t="n"/>
      <c r="P284" s="46">
        <f>IFERROR(IF(AND($B284="Prospect actif",$N284&lt;&gt;"",$O284&lt;&gt;""),$N284*$O284,""),"")</f>
        <v/>
      </c>
      <c r="Q284" s="16" t="n"/>
      <c r="R284" s="22" t="n"/>
      <c r="S284" s="23">
        <f>IFERROR(IF($L284="","",MAX(0,TODAY()-$L284)),"")</f>
        <v/>
      </c>
      <c r="T284" s="24">
        <f>IFERROR(IF(OR($B284="Client actif",$B284="En pause",$B284="Perdu"),"Sans suivi",IF($M284="","À planifier",IF($M284&lt;TODAY(),"En retard",IF($M284&lt;=TODAY()+'Paramètres'!$B$4,"À relancer bientôt","Planifiée")))),"")</f>
        <v/>
      </c>
      <c r="U284" s="22" t="n"/>
    </row>
    <row r="285" ht="32" customHeight="1">
      <c r="A285" s="16" t="n"/>
      <c r="B285" s="16" t="n"/>
      <c r="C285" s="16" t="n"/>
      <c r="D285" s="16" t="n"/>
      <c r="E285" s="16" t="n"/>
      <c r="F285" s="16" t="n"/>
      <c r="G285" s="43" t="n"/>
      <c r="H285" s="16" t="n"/>
      <c r="I285" s="16" t="n"/>
      <c r="J285" s="16" t="n"/>
      <c r="K285" s="44" t="n"/>
      <c r="L285" s="44" t="n"/>
      <c r="M285" s="44" t="n"/>
      <c r="N285" s="45" t="n"/>
      <c r="O285" s="20" t="n"/>
      <c r="P285" s="46">
        <f>IFERROR(IF(AND($B285="Prospect actif",$N285&lt;&gt;"",$O285&lt;&gt;""),$N285*$O285,""),"")</f>
        <v/>
      </c>
      <c r="Q285" s="16" t="n"/>
      <c r="R285" s="22" t="n"/>
      <c r="S285" s="23">
        <f>IFERROR(IF($L285="","",MAX(0,TODAY()-$L285)),"")</f>
        <v/>
      </c>
      <c r="T285" s="24">
        <f>IFERROR(IF(OR($B285="Client actif",$B285="En pause",$B285="Perdu"),"Sans suivi",IF($M285="","À planifier",IF($M285&lt;TODAY(),"En retard",IF($M285&lt;=TODAY()+'Paramètres'!$B$4,"À relancer bientôt","Planifiée")))),"")</f>
        <v/>
      </c>
      <c r="U285" s="22" t="n"/>
    </row>
    <row r="286" ht="32" customHeight="1">
      <c r="A286" s="16" t="n"/>
      <c r="B286" s="16" t="n"/>
      <c r="C286" s="16" t="n"/>
      <c r="D286" s="16" t="n"/>
      <c r="E286" s="16" t="n"/>
      <c r="F286" s="16" t="n"/>
      <c r="G286" s="43" t="n"/>
      <c r="H286" s="16" t="n"/>
      <c r="I286" s="16" t="n"/>
      <c r="J286" s="16" t="n"/>
      <c r="K286" s="44" t="n"/>
      <c r="L286" s="44" t="n"/>
      <c r="M286" s="44" t="n"/>
      <c r="N286" s="45" t="n"/>
      <c r="O286" s="20" t="n"/>
      <c r="P286" s="46">
        <f>IFERROR(IF(AND($B286="Prospect actif",$N286&lt;&gt;"",$O286&lt;&gt;""),$N286*$O286,""),"")</f>
        <v/>
      </c>
      <c r="Q286" s="16" t="n"/>
      <c r="R286" s="22" t="n"/>
      <c r="S286" s="23">
        <f>IFERROR(IF($L286="","",MAX(0,TODAY()-$L286)),"")</f>
        <v/>
      </c>
      <c r="T286" s="24">
        <f>IFERROR(IF(OR($B286="Client actif",$B286="En pause",$B286="Perdu"),"Sans suivi",IF($M286="","À planifier",IF($M286&lt;TODAY(),"En retard",IF($M286&lt;=TODAY()+'Paramètres'!$B$4,"À relancer bientôt","Planifiée")))),"")</f>
        <v/>
      </c>
      <c r="U286" s="22" t="n"/>
    </row>
    <row r="287" ht="32" customHeight="1">
      <c r="A287" s="16" t="n"/>
      <c r="B287" s="16" t="n"/>
      <c r="C287" s="16" t="n"/>
      <c r="D287" s="16" t="n"/>
      <c r="E287" s="16" t="n"/>
      <c r="F287" s="16" t="n"/>
      <c r="G287" s="43" t="n"/>
      <c r="H287" s="16" t="n"/>
      <c r="I287" s="16" t="n"/>
      <c r="J287" s="16" t="n"/>
      <c r="K287" s="44" t="n"/>
      <c r="L287" s="44" t="n"/>
      <c r="M287" s="44" t="n"/>
      <c r="N287" s="45" t="n"/>
      <c r="O287" s="20" t="n"/>
      <c r="P287" s="46">
        <f>IFERROR(IF(AND($B287="Prospect actif",$N287&lt;&gt;"",$O287&lt;&gt;""),$N287*$O287,""),"")</f>
        <v/>
      </c>
      <c r="Q287" s="16" t="n"/>
      <c r="R287" s="22" t="n"/>
      <c r="S287" s="23">
        <f>IFERROR(IF($L287="","",MAX(0,TODAY()-$L287)),"")</f>
        <v/>
      </c>
      <c r="T287" s="24">
        <f>IFERROR(IF(OR($B287="Client actif",$B287="En pause",$B287="Perdu"),"Sans suivi",IF($M287="","À planifier",IF($M287&lt;TODAY(),"En retard",IF($M287&lt;=TODAY()+'Paramètres'!$B$4,"À relancer bientôt","Planifiée")))),"")</f>
        <v/>
      </c>
      <c r="U287" s="22" t="n"/>
    </row>
    <row r="288" ht="32" customHeight="1">
      <c r="A288" s="16" t="n"/>
      <c r="B288" s="16" t="n"/>
      <c r="C288" s="16" t="n"/>
      <c r="D288" s="16" t="n"/>
      <c r="E288" s="16" t="n"/>
      <c r="F288" s="16" t="n"/>
      <c r="G288" s="43" t="n"/>
      <c r="H288" s="16" t="n"/>
      <c r="I288" s="16" t="n"/>
      <c r="J288" s="16" t="n"/>
      <c r="K288" s="44" t="n"/>
      <c r="L288" s="44" t="n"/>
      <c r="M288" s="44" t="n"/>
      <c r="N288" s="45" t="n"/>
      <c r="O288" s="20" t="n"/>
      <c r="P288" s="46">
        <f>IFERROR(IF(AND($B288="Prospect actif",$N288&lt;&gt;"",$O288&lt;&gt;""),$N288*$O288,""),"")</f>
        <v/>
      </c>
      <c r="Q288" s="16" t="n"/>
      <c r="R288" s="22" t="n"/>
      <c r="S288" s="23">
        <f>IFERROR(IF($L288="","",MAX(0,TODAY()-$L288)),"")</f>
        <v/>
      </c>
      <c r="T288" s="24">
        <f>IFERROR(IF(OR($B288="Client actif",$B288="En pause",$B288="Perdu"),"Sans suivi",IF($M288="","À planifier",IF($M288&lt;TODAY(),"En retard",IF($M288&lt;=TODAY()+'Paramètres'!$B$4,"À relancer bientôt","Planifiée")))),"")</f>
        <v/>
      </c>
      <c r="U288" s="22" t="n"/>
    </row>
    <row r="289" ht="32" customHeight="1">
      <c r="A289" s="16" t="n"/>
      <c r="B289" s="16" t="n"/>
      <c r="C289" s="16" t="n"/>
      <c r="D289" s="16" t="n"/>
      <c r="E289" s="16" t="n"/>
      <c r="F289" s="16" t="n"/>
      <c r="G289" s="43" t="n"/>
      <c r="H289" s="16" t="n"/>
      <c r="I289" s="16" t="n"/>
      <c r="J289" s="16" t="n"/>
      <c r="K289" s="44" t="n"/>
      <c r="L289" s="44" t="n"/>
      <c r="M289" s="44" t="n"/>
      <c r="N289" s="45" t="n"/>
      <c r="O289" s="20" t="n"/>
      <c r="P289" s="46">
        <f>IFERROR(IF(AND($B289="Prospect actif",$N289&lt;&gt;"",$O289&lt;&gt;""),$N289*$O289,""),"")</f>
        <v/>
      </c>
      <c r="Q289" s="16" t="n"/>
      <c r="R289" s="22" t="n"/>
      <c r="S289" s="23">
        <f>IFERROR(IF($L289="","",MAX(0,TODAY()-$L289)),"")</f>
        <v/>
      </c>
      <c r="T289" s="24">
        <f>IFERROR(IF(OR($B289="Client actif",$B289="En pause",$B289="Perdu"),"Sans suivi",IF($M289="","À planifier",IF($M289&lt;TODAY(),"En retard",IF($M289&lt;=TODAY()+'Paramètres'!$B$4,"À relancer bientôt","Planifiée")))),"")</f>
        <v/>
      </c>
      <c r="U289" s="22" t="n"/>
    </row>
    <row r="290" ht="32" customHeight="1">
      <c r="A290" s="16" t="n"/>
      <c r="B290" s="16" t="n"/>
      <c r="C290" s="16" t="n"/>
      <c r="D290" s="16" t="n"/>
      <c r="E290" s="16" t="n"/>
      <c r="F290" s="16" t="n"/>
      <c r="G290" s="43" t="n"/>
      <c r="H290" s="16" t="n"/>
      <c r="I290" s="16" t="n"/>
      <c r="J290" s="16" t="n"/>
      <c r="K290" s="44" t="n"/>
      <c r="L290" s="44" t="n"/>
      <c r="M290" s="44" t="n"/>
      <c r="N290" s="45" t="n"/>
      <c r="O290" s="20" t="n"/>
      <c r="P290" s="46">
        <f>IFERROR(IF(AND($B290="Prospect actif",$N290&lt;&gt;"",$O290&lt;&gt;""),$N290*$O290,""),"")</f>
        <v/>
      </c>
      <c r="Q290" s="16" t="n"/>
      <c r="R290" s="22" t="n"/>
      <c r="S290" s="23">
        <f>IFERROR(IF($L290="","",MAX(0,TODAY()-$L290)),"")</f>
        <v/>
      </c>
      <c r="T290" s="24">
        <f>IFERROR(IF(OR($B290="Client actif",$B290="En pause",$B290="Perdu"),"Sans suivi",IF($M290="","À planifier",IF($M290&lt;TODAY(),"En retard",IF($M290&lt;=TODAY()+'Paramètres'!$B$4,"À relancer bientôt","Planifiée")))),"")</f>
        <v/>
      </c>
      <c r="U290" s="22" t="n"/>
    </row>
    <row r="291" ht="32" customHeight="1">
      <c r="A291" s="16" t="n"/>
      <c r="B291" s="16" t="n"/>
      <c r="C291" s="16" t="n"/>
      <c r="D291" s="16" t="n"/>
      <c r="E291" s="16" t="n"/>
      <c r="F291" s="16" t="n"/>
      <c r="G291" s="43" t="n"/>
      <c r="H291" s="16" t="n"/>
      <c r="I291" s="16" t="n"/>
      <c r="J291" s="16" t="n"/>
      <c r="K291" s="44" t="n"/>
      <c r="L291" s="44" t="n"/>
      <c r="M291" s="44" t="n"/>
      <c r="N291" s="45" t="n"/>
      <c r="O291" s="20" t="n"/>
      <c r="P291" s="46">
        <f>IFERROR(IF(AND($B291="Prospect actif",$N291&lt;&gt;"",$O291&lt;&gt;""),$N291*$O291,""),"")</f>
        <v/>
      </c>
      <c r="Q291" s="16" t="n"/>
      <c r="R291" s="22" t="n"/>
      <c r="S291" s="23">
        <f>IFERROR(IF($L291="","",MAX(0,TODAY()-$L291)),"")</f>
        <v/>
      </c>
      <c r="T291" s="24">
        <f>IFERROR(IF(OR($B291="Client actif",$B291="En pause",$B291="Perdu"),"Sans suivi",IF($M291="","À planifier",IF($M291&lt;TODAY(),"En retard",IF($M291&lt;=TODAY()+'Paramètres'!$B$4,"À relancer bientôt","Planifiée")))),"")</f>
        <v/>
      </c>
      <c r="U291" s="22" t="n"/>
    </row>
    <row r="292" ht="32" customHeight="1">
      <c r="A292" s="16" t="n"/>
      <c r="B292" s="16" t="n"/>
      <c r="C292" s="16" t="n"/>
      <c r="D292" s="16" t="n"/>
      <c r="E292" s="16" t="n"/>
      <c r="F292" s="16" t="n"/>
      <c r="G292" s="43" t="n"/>
      <c r="H292" s="16" t="n"/>
      <c r="I292" s="16" t="n"/>
      <c r="J292" s="16" t="n"/>
      <c r="K292" s="44" t="n"/>
      <c r="L292" s="44" t="n"/>
      <c r="M292" s="44" t="n"/>
      <c r="N292" s="45" t="n"/>
      <c r="O292" s="20" t="n"/>
      <c r="P292" s="46">
        <f>IFERROR(IF(AND($B292="Prospect actif",$N292&lt;&gt;"",$O292&lt;&gt;""),$N292*$O292,""),"")</f>
        <v/>
      </c>
      <c r="Q292" s="16" t="n"/>
      <c r="R292" s="22" t="n"/>
      <c r="S292" s="23">
        <f>IFERROR(IF($L292="","",MAX(0,TODAY()-$L292)),"")</f>
        <v/>
      </c>
      <c r="T292" s="24">
        <f>IFERROR(IF(OR($B292="Client actif",$B292="En pause",$B292="Perdu"),"Sans suivi",IF($M292="","À planifier",IF($M292&lt;TODAY(),"En retard",IF($M292&lt;=TODAY()+'Paramètres'!$B$4,"À relancer bientôt","Planifiée")))),"")</f>
        <v/>
      </c>
      <c r="U292" s="22" t="n"/>
    </row>
    <row r="293" ht="32" customHeight="1">
      <c r="A293" s="16" t="n"/>
      <c r="B293" s="16" t="n"/>
      <c r="C293" s="16" t="n"/>
      <c r="D293" s="16" t="n"/>
      <c r="E293" s="16" t="n"/>
      <c r="F293" s="16" t="n"/>
      <c r="G293" s="43" t="n"/>
      <c r="H293" s="16" t="n"/>
      <c r="I293" s="16" t="n"/>
      <c r="J293" s="16" t="n"/>
      <c r="K293" s="44" t="n"/>
      <c r="L293" s="44" t="n"/>
      <c r="M293" s="44" t="n"/>
      <c r="N293" s="45" t="n"/>
      <c r="O293" s="20" t="n"/>
      <c r="P293" s="46">
        <f>IFERROR(IF(AND($B293="Prospect actif",$N293&lt;&gt;"",$O293&lt;&gt;""),$N293*$O293,""),"")</f>
        <v/>
      </c>
      <c r="Q293" s="16" t="n"/>
      <c r="R293" s="22" t="n"/>
      <c r="S293" s="23">
        <f>IFERROR(IF($L293="","",MAX(0,TODAY()-$L293)),"")</f>
        <v/>
      </c>
      <c r="T293" s="24">
        <f>IFERROR(IF(OR($B293="Client actif",$B293="En pause",$B293="Perdu"),"Sans suivi",IF($M293="","À planifier",IF($M293&lt;TODAY(),"En retard",IF($M293&lt;=TODAY()+'Paramètres'!$B$4,"À relancer bientôt","Planifiée")))),"")</f>
        <v/>
      </c>
      <c r="U293" s="22" t="n"/>
    </row>
    <row r="294" ht="32" customHeight="1">
      <c r="A294" s="16" t="n"/>
      <c r="B294" s="16" t="n"/>
      <c r="C294" s="16" t="n"/>
      <c r="D294" s="16" t="n"/>
      <c r="E294" s="16" t="n"/>
      <c r="F294" s="16" t="n"/>
      <c r="G294" s="43" t="n"/>
      <c r="H294" s="16" t="n"/>
      <c r="I294" s="16" t="n"/>
      <c r="J294" s="16" t="n"/>
      <c r="K294" s="44" t="n"/>
      <c r="L294" s="44" t="n"/>
      <c r="M294" s="44" t="n"/>
      <c r="N294" s="45" t="n"/>
      <c r="O294" s="20" t="n"/>
      <c r="P294" s="46">
        <f>IFERROR(IF(AND($B294="Prospect actif",$N294&lt;&gt;"",$O294&lt;&gt;""),$N294*$O294,""),"")</f>
        <v/>
      </c>
      <c r="Q294" s="16" t="n"/>
      <c r="R294" s="22" t="n"/>
      <c r="S294" s="23">
        <f>IFERROR(IF($L294="","",MAX(0,TODAY()-$L294)),"")</f>
        <v/>
      </c>
      <c r="T294" s="24">
        <f>IFERROR(IF(OR($B294="Client actif",$B294="En pause",$B294="Perdu"),"Sans suivi",IF($M294="","À planifier",IF($M294&lt;TODAY(),"En retard",IF($M294&lt;=TODAY()+'Paramètres'!$B$4,"À relancer bientôt","Planifiée")))),"")</f>
        <v/>
      </c>
      <c r="U294" s="22" t="n"/>
    </row>
    <row r="295" ht="32" customHeight="1">
      <c r="A295" s="16" t="n"/>
      <c r="B295" s="16" t="n"/>
      <c r="C295" s="16" t="n"/>
      <c r="D295" s="16" t="n"/>
      <c r="E295" s="16" t="n"/>
      <c r="F295" s="16" t="n"/>
      <c r="G295" s="43" t="n"/>
      <c r="H295" s="16" t="n"/>
      <c r="I295" s="16" t="n"/>
      <c r="J295" s="16" t="n"/>
      <c r="K295" s="44" t="n"/>
      <c r="L295" s="44" t="n"/>
      <c r="M295" s="44" t="n"/>
      <c r="N295" s="45" t="n"/>
      <c r="O295" s="20" t="n"/>
      <c r="P295" s="46">
        <f>IFERROR(IF(AND($B295="Prospect actif",$N295&lt;&gt;"",$O295&lt;&gt;""),$N295*$O295,""),"")</f>
        <v/>
      </c>
      <c r="Q295" s="16" t="n"/>
      <c r="R295" s="22" t="n"/>
      <c r="S295" s="23">
        <f>IFERROR(IF($L295="","",MAX(0,TODAY()-$L295)),"")</f>
        <v/>
      </c>
      <c r="T295" s="24">
        <f>IFERROR(IF(OR($B295="Client actif",$B295="En pause",$B295="Perdu"),"Sans suivi",IF($M295="","À planifier",IF($M295&lt;TODAY(),"En retard",IF($M295&lt;=TODAY()+'Paramètres'!$B$4,"À relancer bientôt","Planifiée")))),"")</f>
        <v/>
      </c>
      <c r="U295" s="22" t="n"/>
    </row>
    <row r="296" ht="32" customHeight="1">
      <c r="A296" s="16" t="n"/>
      <c r="B296" s="16" t="n"/>
      <c r="C296" s="16" t="n"/>
      <c r="D296" s="16" t="n"/>
      <c r="E296" s="16" t="n"/>
      <c r="F296" s="16" t="n"/>
      <c r="G296" s="43" t="n"/>
      <c r="H296" s="16" t="n"/>
      <c r="I296" s="16" t="n"/>
      <c r="J296" s="16" t="n"/>
      <c r="K296" s="44" t="n"/>
      <c r="L296" s="44" t="n"/>
      <c r="M296" s="44" t="n"/>
      <c r="N296" s="45" t="n"/>
      <c r="O296" s="20" t="n"/>
      <c r="P296" s="46">
        <f>IFERROR(IF(AND($B296="Prospect actif",$N296&lt;&gt;"",$O296&lt;&gt;""),$N296*$O296,""),"")</f>
        <v/>
      </c>
      <c r="Q296" s="16" t="n"/>
      <c r="R296" s="22" t="n"/>
      <c r="S296" s="23">
        <f>IFERROR(IF($L296="","",MAX(0,TODAY()-$L296)),"")</f>
        <v/>
      </c>
      <c r="T296" s="24">
        <f>IFERROR(IF(OR($B296="Client actif",$B296="En pause",$B296="Perdu"),"Sans suivi",IF($M296="","À planifier",IF($M296&lt;TODAY(),"En retard",IF($M296&lt;=TODAY()+'Paramètres'!$B$4,"À relancer bientôt","Planifiée")))),"")</f>
        <v/>
      </c>
      <c r="U296" s="22" t="n"/>
    </row>
    <row r="297" ht="32" customHeight="1">
      <c r="A297" s="16" t="n"/>
      <c r="B297" s="16" t="n"/>
      <c r="C297" s="16" t="n"/>
      <c r="D297" s="16" t="n"/>
      <c r="E297" s="16" t="n"/>
      <c r="F297" s="16" t="n"/>
      <c r="G297" s="43" t="n"/>
      <c r="H297" s="16" t="n"/>
      <c r="I297" s="16" t="n"/>
      <c r="J297" s="16" t="n"/>
      <c r="K297" s="44" t="n"/>
      <c r="L297" s="44" t="n"/>
      <c r="M297" s="44" t="n"/>
      <c r="N297" s="45" t="n"/>
      <c r="O297" s="20" t="n"/>
      <c r="P297" s="46">
        <f>IFERROR(IF(AND($B297="Prospect actif",$N297&lt;&gt;"",$O297&lt;&gt;""),$N297*$O297,""),"")</f>
        <v/>
      </c>
      <c r="Q297" s="16" t="n"/>
      <c r="R297" s="22" t="n"/>
      <c r="S297" s="23">
        <f>IFERROR(IF($L297="","",MAX(0,TODAY()-$L297)),"")</f>
        <v/>
      </c>
      <c r="T297" s="24">
        <f>IFERROR(IF(OR($B297="Client actif",$B297="En pause",$B297="Perdu"),"Sans suivi",IF($M297="","À planifier",IF($M297&lt;TODAY(),"En retard",IF($M297&lt;=TODAY()+'Paramètres'!$B$4,"À relancer bientôt","Planifiée")))),"")</f>
        <v/>
      </c>
      <c r="U297" s="22" t="n"/>
    </row>
    <row r="298" ht="32" customHeight="1">
      <c r="A298" s="16" t="n"/>
      <c r="B298" s="16" t="n"/>
      <c r="C298" s="16" t="n"/>
      <c r="D298" s="16" t="n"/>
      <c r="E298" s="16" t="n"/>
      <c r="F298" s="16" t="n"/>
      <c r="G298" s="43" t="n"/>
      <c r="H298" s="16" t="n"/>
      <c r="I298" s="16" t="n"/>
      <c r="J298" s="16" t="n"/>
      <c r="K298" s="44" t="n"/>
      <c r="L298" s="44" t="n"/>
      <c r="M298" s="44" t="n"/>
      <c r="N298" s="45" t="n"/>
      <c r="O298" s="20" t="n"/>
      <c r="P298" s="46">
        <f>IFERROR(IF(AND($B298="Prospect actif",$N298&lt;&gt;"",$O298&lt;&gt;""),$N298*$O298,""),"")</f>
        <v/>
      </c>
      <c r="Q298" s="16" t="n"/>
      <c r="R298" s="22" t="n"/>
      <c r="S298" s="23">
        <f>IFERROR(IF($L298="","",MAX(0,TODAY()-$L298)),"")</f>
        <v/>
      </c>
      <c r="T298" s="24">
        <f>IFERROR(IF(OR($B298="Client actif",$B298="En pause",$B298="Perdu"),"Sans suivi",IF($M298="","À planifier",IF($M298&lt;TODAY(),"En retard",IF($M298&lt;=TODAY()+'Paramètres'!$B$4,"À relancer bientôt","Planifiée")))),"")</f>
        <v/>
      </c>
      <c r="U298" s="22" t="n"/>
    </row>
    <row r="299" ht="32" customHeight="1">
      <c r="A299" s="16" t="n"/>
      <c r="B299" s="16" t="n"/>
      <c r="C299" s="16" t="n"/>
      <c r="D299" s="16" t="n"/>
      <c r="E299" s="16" t="n"/>
      <c r="F299" s="16" t="n"/>
      <c r="G299" s="43" t="n"/>
      <c r="H299" s="16" t="n"/>
      <c r="I299" s="16" t="n"/>
      <c r="J299" s="16" t="n"/>
      <c r="K299" s="44" t="n"/>
      <c r="L299" s="44" t="n"/>
      <c r="M299" s="44" t="n"/>
      <c r="N299" s="45" t="n"/>
      <c r="O299" s="20" t="n"/>
      <c r="P299" s="46">
        <f>IFERROR(IF(AND($B299="Prospect actif",$N299&lt;&gt;"",$O299&lt;&gt;""),$N299*$O299,""),"")</f>
        <v/>
      </c>
      <c r="Q299" s="16" t="n"/>
      <c r="R299" s="22" t="n"/>
      <c r="S299" s="23">
        <f>IFERROR(IF($L299="","",MAX(0,TODAY()-$L299)),"")</f>
        <v/>
      </c>
      <c r="T299" s="24">
        <f>IFERROR(IF(OR($B299="Client actif",$B299="En pause",$B299="Perdu"),"Sans suivi",IF($M299="","À planifier",IF($M299&lt;TODAY(),"En retard",IF($M299&lt;=TODAY()+'Paramètres'!$B$4,"À relancer bientôt","Planifiée")))),"")</f>
        <v/>
      </c>
      <c r="U299" s="22" t="n"/>
    </row>
    <row r="300" ht="32" customHeight="1">
      <c r="A300" s="16" t="n"/>
      <c r="B300" s="16" t="n"/>
      <c r="C300" s="16" t="n"/>
      <c r="D300" s="16" t="n"/>
      <c r="E300" s="16" t="n"/>
      <c r="F300" s="16" t="n"/>
      <c r="G300" s="43" t="n"/>
      <c r="H300" s="16" t="n"/>
      <c r="I300" s="16" t="n"/>
      <c r="J300" s="16" t="n"/>
      <c r="K300" s="44" t="n"/>
      <c r="L300" s="44" t="n"/>
      <c r="M300" s="44" t="n"/>
      <c r="N300" s="45" t="n"/>
      <c r="O300" s="20" t="n"/>
      <c r="P300" s="46">
        <f>IFERROR(IF(AND($B300="Prospect actif",$N300&lt;&gt;"",$O300&lt;&gt;""),$N300*$O300,""),"")</f>
        <v/>
      </c>
      <c r="Q300" s="16" t="n"/>
      <c r="R300" s="22" t="n"/>
      <c r="S300" s="23">
        <f>IFERROR(IF($L300="","",MAX(0,TODAY()-$L300)),"")</f>
        <v/>
      </c>
      <c r="T300" s="24">
        <f>IFERROR(IF(OR($B300="Client actif",$B300="En pause",$B300="Perdu"),"Sans suivi",IF($M300="","À planifier",IF($M300&lt;TODAY(),"En retard",IF($M300&lt;=TODAY()+'Paramètres'!$B$4,"À relancer bientôt","Planifiée")))),"")</f>
        <v/>
      </c>
      <c r="U300" s="22" t="n"/>
    </row>
    <row r="301" ht="32" customHeight="1">
      <c r="A301" s="16" t="n"/>
      <c r="B301" s="16" t="n"/>
      <c r="C301" s="16" t="n"/>
      <c r="D301" s="16" t="n"/>
      <c r="E301" s="16" t="n"/>
      <c r="F301" s="16" t="n"/>
      <c r="G301" s="43" t="n"/>
      <c r="H301" s="16" t="n"/>
      <c r="I301" s="16" t="n"/>
      <c r="J301" s="16" t="n"/>
      <c r="K301" s="44" t="n"/>
      <c r="L301" s="44" t="n"/>
      <c r="M301" s="44" t="n"/>
      <c r="N301" s="45" t="n"/>
      <c r="O301" s="20" t="n"/>
      <c r="P301" s="46">
        <f>IFERROR(IF(AND($B301="Prospect actif",$N301&lt;&gt;"",$O301&lt;&gt;""),$N301*$O301,""),"")</f>
        <v/>
      </c>
      <c r="Q301" s="16" t="n"/>
      <c r="R301" s="22" t="n"/>
      <c r="S301" s="23">
        <f>IFERROR(IF($L301="","",MAX(0,TODAY()-$L301)),"")</f>
        <v/>
      </c>
      <c r="T301" s="24">
        <f>IFERROR(IF(OR($B301="Client actif",$B301="En pause",$B301="Perdu"),"Sans suivi",IF($M301="","À planifier",IF($M301&lt;TODAY(),"En retard",IF($M301&lt;=TODAY()+'Paramètres'!$B$4,"À relancer bientôt","Planifiée")))),"")</f>
        <v/>
      </c>
      <c r="U301" s="22" t="n"/>
    </row>
    <row r="302" ht="32" customHeight="1">
      <c r="A302" s="16" t="n"/>
      <c r="B302" s="16" t="n"/>
      <c r="C302" s="16" t="n"/>
      <c r="D302" s="16" t="n"/>
      <c r="E302" s="16" t="n"/>
      <c r="F302" s="16" t="n"/>
      <c r="G302" s="43" t="n"/>
      <c r="H302" s="16" t="n"/>
      <c r="I302" s="16" t="n"/>
      <c r="J302" s="16" t="n"/>
      <c r="K302" s="44" t="n"/>
      <c r="L302" s="44" t="n"/>
      <c r="M302" s="44" t="n"/>
      <c r="N302" s="45" t="n"/>
      <c r="O302" s="20" t="n"/>
      <c r="P302" s="46">
        <f>IFERROR(IF(AND($B302="Prospect actif",$N302&lt;&gt;"",$O302&lt;&gt;""),$N302*$O302,""),"")</f>
        <v/>
      </c>
      <c r="Q302" s="16" t="n"/>
      <c r="R302" s="22" t="n"/>
      <c r="S302" s="23">
        <f>IFERROR(IF($L302="","",MAX(0,TODAY()-$L302)),"")</f>
        <v/>
      </c>
      <c r="T302" s="24">
        <f>IFERROR(IF(OR($B302="Client actif",$B302="En pause",$B302="Perdu"),"Sans suivi",IF($M302="","À planifier",IF($M302&lt;TODAY(),"En retard",IF($M302&lt;=TODAY()+'Paramètres'!$B$4,"À relancer bientôt","Planifiée")))),"")</f>
        <v/>
      </c>
      <c r="U302" s="22" t="n"/>
    </row>
    <row r="303" ht="32" customHeight="1">
      <c r="A303" s="16" t="n"/>
      <c r="B303" s="16" t="n"/>
      <c r="C303" s="16" t="n"/>
      <c r="D303" s="16" t="n"/>
      <c r="E303" s="16" t="n"/>
      <c r="F303" s="16" t="n"/>
      <c r="G303" s="43" t="n"/>
      <c r="H303" s="16" t="n"/>
      <c r="I303" s="16" t="n"/>
      <c r="J303" s="16" t="n"/>
      <c r="K303" s="44" t="n"/>
      <c r="L303" s="44" t="n"/>
      <c r="M303" s="44" t="n"/>
      <c r="N303" s="45" t="n"/>
      <c r="O303" s="20" t="n"/>
      <c r="P303" s="46">
        <f>IFERROR(IF(AND($B303="Prospect actif",$N303&lt;&gt;"",$O303&lt;&gt;""),$N303*$O303,""),"")</f>
        <v/>
      </c>
      <c r="Q303" s="16" t="n"/>
      <c r="R303" s="22" t="n"/>
      <c r="S303" s="23">
        <f>IFERROR(IF($L303="","",MAX(0,TODAY()-$L303)),"")</f>
        <v/>
      </c>
      <c r="T303" s="24">
        <f>IFERROR(IF(OR($B303="Client actif",$B303="En pause",$B303="Perdu"),"Sans suivi",IF($M303="","À planifier",IF($M303&lt;TODAY(),"En retard",IF($M303&lt;=TODAY()+'Paramètres'!$B$4,"À relancer bientôt","Planifiée")))),"")</f>
        <v/>
      </c>
      <c r="U303" s="22" t="n"/>
    </row>
    <row r="304" ht="32" customHeight="1">
      <c r="A304" s="16" t="n"/>
      <c r="B304" s="16" t="n"/>
      <c r="C304" s="16" t="n"/>
      <c r="D304" s="16" t="n"/>
      <c r="E304" s="16" t="n"/>
      <c r="F304" s="16" t="n"/>
      <c r="G304" s="43" t="n"/>
      <c r="H304" s="16" t="n"/>
      <c r="I304" s="16" t="n"/>
      <c r="J304" s="16" t="n"/>
      <c r="K304" s="44" t="n"/>
      <c r="L304" s="44" t="n"/>
      <c r="M304" s="44" t="n"/>
      <c r="N304" s="45" t="n"/>
      <c r="O304" s="20" t="n"/>
      <c r="P304" s="46">
        <f>IFERROR(IF(AND($B304="Prospect actif",$N304&lt;&gt;"",$O304&lt;&gt;""),$N304*$O304,""),"")</f>
        <v/>
      </c>
      <c r="Q304" s="16" t="n"/>
      <c r="R304" s="22" t="n"/>
      <c r="S304" s="23">
        <f>IFERROR(IF($L304="","",MAX(0,TODAY()-$L304)),"")</f>
        <v/>
      </c>
      <c r="T304" s="24">
        <f>IFERROR(IF(OR($B304="Client actif",$B304="En pause",$B304="Perdu"),"Sans suivi",IF($M304="","À planifier",IF($M304&lt;TODAY(),"En retard",IF($M304&lt;=TODAY()+'Paramètres'!$B$4,"À relancer bientôt","Planifiée")))),"")</f>
        <v/>
      </c>
      <c r="U304" s="22" t="n"/>
    </row>
    <row r="305" ht="32" customHeight="1">
      <c r="A305" s="16" t="n"/>
      <c r="B305" s="16" t="n"/>
      <c r="C305" s="16" t="n"/>
      <c r="D305" s="16" t="n"/>
      <c r="E305" s="16" t="n"/>
      <c r="F305" s="16" t="n"/>
      <c r="G305" s="43" t="n"/>
      <c r="H305" s="16" t="n"/>
      <c r="I305" s="16" t="n"/>
      <c r="J305" s="16" t="n"/>
      <c r="K305" s="44" t="n"/>
      <c r="L305" s="44" t="n"/>
      <c r="M305" s="44" t="n"/>
      <c r="N305" s="45" t="n"/>
      <c r="O305" s="20" t="n"/>
      <c r="P305" s="46">
        <f>IFERROR(IF(AND($B305="Prospect actif",$N305&lt;&gt;"",$O305&lt;&gt;""),$N305*$O305,""),"")</f>
        <v/>
      </c>
      <c r="Q305" s="16" t="n"/>
      <c r="R305" s="22" t="n"/>
      <c r="S305" s="23">
        <f>IFERROR(IF($L305="","",MAX(0,TODAY()-$L305)),"")</f>
        <v/>
      </c>
      <c r="T305" s="24">
        <f>IFERROR(IF(OR($B305="Client actif",$B305="En pause",$B305="Perdu"),"Sans suivi",IF($M305="","À planifier",IF($M305&lt;TODAY(),"En retard",IF($M305&lt;=TODAY()+'Paramètres'!$B$4,"À relancer bientôt","Planifiée")))),"")</f>
        <v/>
      </c>
      <c r="U305" s="22" t="n"/>
    </row>
    <row r="306" ht="32" customHeight="1">
      <c r="A306" s="16" t="n"/>
      <c r="B306" s="16" t="n"/>
      <c r="C306" s="16" t="n"/>
      <c r="D306" s="16" t="n"/>
      <c r="E306" s="16" t="n"/>
      <c r="F306" s="16" t="n"/>
      <c r="G306" s="43" t="n"/>
      <c r="H306" s="16" t="n"/>
      <c r="I306" s="16" t="n"/>
      <c r="J306" s="16" t="n"/>
      <c r="K306" s="44" t="n"/>
      <c r="L306" s="44" t="n"/>
      <c r="M306" s="44" t="n"/>
      <c r="N306" s="45" t="n"/>
      <c r="O306" s="20" t="n"/>
      <c r="P306" s="46">
        <f>IFERROR(IF(AND($B306="Prospect actif",$N306&lt;&gt;"",$O306&lt;&gt;""),$N306*$O306,""),"")</f>
        <v/>
      </c>
      <c r="Q306" s="16" t="n"/>
      <c r="R306" s="22" t="n"/>
      <c r="S306" s="23">
        <f>IFERROR(IF($L306="","",MAX(0,TODAY()-$L306)),"")</f>
        <v/>
      </c>
      <c r="T306" s="24">
        <f>IFERROR(IF(OR($B306="Client actif",$B306="En pause",$B306="Perdu"),"Sans suivi",IF($M306="","À planifier",IF($M306&lt;TODAY(),"En retard",IF($M306&lt;=TODAY()+'Paramètres'!$B$4,"À relancer bientôt","Planifiée")))),"")</f>
        <v/>
      </c>
      <c r="U306" s="22" t="n"/>
    </row>
    <row r="307" ht="32" customHeight="1">
      <c r="A307" s="16" t="n"/>
      <c r="B307" s="16" t="n"/>
      <c r="C307" s="16" t="n"/>
      <c r="D307" s="16" t="n"/>
      <c r="E307" s="16" t="n"/>
      <c r="F307" s="16" t="n"/>
      <c r="G307" s="43" t="n"/>
      <c r="H307" s="16" t="n"/>
      <c r="I307" s="16" t="n"/>
      <c r="J307" s="16" t="n"/>
      <c r="K307" s="44" t="n"/>
      <c r="L307" s="44" t="n"/>
      <c r="M307" s="44" t="n"/>
      <c r="N307" s="45" t="n"/>
      <c r="O307" s="20" t="n"/>
      <c r="P307" s="46">
        <f>IFERROR(IF(AND($B307="Prospect actif",$N307&lt;&gt;"",$O307&lt;&gt;""),$N307*$O307,""),"")</f>
        <v/>
      </c>
      <c r="Q307" s="16" t="n"/>
      <c r="R307" s="22" t="n"/>
      <c r="S307" s="23">
        <f>IFERROR(IF($L307="","",MAX(0,TODAY()-$L307)),"")</f>
        <v/>
      </c>
      <c r="T307" s="24">
        <f>IFERROR(IF(OR($B307="Client actif",$B307="En pause",$B307="Perdu"),"Sans suivi",IF($M307="","À planifier",IF($M307&lt;TODAY(),"En retard",IF($M307&lt;=TODAY()+'Paramètres'!$B$4,"À relancer bientôt","Planifiée")))),"")</f>
        <v/>
      </c>
      <c r="U307" s="22" t="n"/>
    </row>
    <row r="308" ht="32" customHeight="1">
      <c r="A308" s="16" t="n"/>
      <c r="B308" s="16" t="n"/>
      <c r="C308" s="16" t="n"/>
      <c r="D308" s="16" t="n"/>
      <c r="E308" s="16" t="n"/>
      <c r="F308" s="16" t="n"/>
      <c r="G308" s="43" t="n"/>
      <c r="H308" s="16" t="n"/>
      <c r="I308" s="16" t="n"/>
      <c r="J308" s="16" t="n"/>
      <c r="K308" s="44" t="n"/>
      <c r="L308" s="44" t="n"/>
      <c r="M308" s="44" t="n"/>
      <c r="N308" s="45" t="n"/>
      <c r="O308" s="20" t="n"/>
      <c r="P308" s="46">
        <f>IFERROR(IF(AND($B308="Prospect actif",$N308&lt;&gt;"",$O308&lt;&gt;""),$N308*$O308,""),"")</f>
        <v/>
      </c>
      <c r="Q308" s="16" t="n"/>
      <c r="R308" s="22" t="n"/>
      <c r="S308" s="23">
        <f>IFERROR(IF($L308="","",MAX(0,TODAY()-$L308)),"")</f>
        <v/>
      </c>
      <c r="T308" s="24">
        <f>IFERROR(IF(OR($B308="Client actif",$B308="En pause",$B308="Perdu"),"Sans suivi",IF($M308="","À planifier",IF($M308&lt;TODAY(),"En retard",IF($M308&lt;=TODAY()+'Paramètres'!$B$4,"À relancer bientôt","Planifiée")))),"")</f>
        <v/>
      </c>
      <c r="U308" s="22" t="n"/>
    </row>
    <row r="309" ht="32" customHeight="1">
      <c r="A309" s="16" t="n"/>
      <c r="B309" s="16" t="n"/>
      <c r="C309" s="16" t="n"/>
      <c r="D309" s="16" t="n"/>
      <c r="E309" s="16" t="n"/>
      <c r="F309" s="16" t="n"/>
      <c r="G309" s="43" t="n"/>
      <c r="H309" s="16" t="n"/>
      <c r="I309" s="16" t="n"/>
      <c r="J309" s="16" t="n"/>
      <c r="K309" s="44" t="n"/>
      <c r="L309" s="44" t="n"/>
      <c r="M309" s="44" t="n"/>
      <c r="N309" s="45" t="n"/>
      <c r="O309" s="20" t="n"/>
      <c r="P309" s="46">
        <f>IFERROR(IF(AND($B309="Prospect actif",$N309&lt;&gt;"",$O309&lt;&gt;""),$N309*$O309,""),"")</f>
        <v/>
      </c>
      <c r="Q309" s="16" t="n"/>
      <c r="R309" s="22" t="n"/>
      <c r="S309" s="23">
        <f>IFERROR(IF($L309="","",MAX(0,TODAY()-$L309)),"")</f>
        <v/>
      </c>
      <c r="T309" s="24">
        <f>IFERROR(IF(OR($B309="Client actif",$B309="En pause",$B309="Perdu"),"Sans suivi",IF($M309="","À planifier",IF($M309&lt;TODAY(),"En retard",IF($M309&lt;=TODAY()+'Paramètres'!$B$4,"À relancer bientôt","Planifiée")))),"")</f>
        <v/>
      </c>
      <c r="U309" s="22" t="n"/>
    </row>
    <row r="310" ht="32" customHeight="1">
      <c r="A310" s="16" t="n"/>
      <c r="B310" s="16" t="n"/>
      <c r="C310" s="16" t="n"/>
      <c r="D310" s="16" t="n"/>
      <c r="E310" s="16" t="n"/>
      <c r="F310" s="16" t="n"/>
      <c r="G310" s="43" t="n"/>
      <c r="H310" s="16" t="n"/>
      <c r="I310" s="16" t="n"/>
      <c r="J310" s="16" t="n"/>
      <c r="K310" s="44" t="n"/>
      <c r="L310" s="44" t="n"/>
      <c r="M310" s="44" t="n"/>
      <c r="N310" s="45" t="n"/>
      <c r="O310" s="20" t="n"/>
      <c r="P310" s="46">
        <f>IFERROR(IF(AND($B310="Prospect actif",$N310&lt;&gt;"",$O310&lt;&gt;""),$N310*$O310,""),"")</f>
        <v/>
      </c>
      <c r="Q310" s="16" t="n"/>
      <c r="R310" s="22" t="n"/>
      <c r="S310" s="23">
        <f>IFERROR(IF($L310="","",MAX(0,TODAY()-$L310)),"")</f>
        <v/>
      </c>
      <c r="T310" s="24">
        <f>IFERROR(IF(OR($B310="Client actif",$B310="En pause",$B310="Perdu"),"Sans suivi",IF($M310="","À planifier",IF($M310&lt;TODAY(),"En retard",IF($M310&lt;=TODAY()+'Paramètres'!$B$4,"À relancer bientôt","Planifiée")))),"")</f>
        <v/>
      </c>
      <c r="U310" s="22" t="n"/>
    </row>
    <row r="311" ht="32" customHeight="1">
      <c r="A311" s="16" t="n"/>
      <c r="B311" s="16" t="n"/>
      <c r="C311" s="16" t="n"/>
      <c r="D311" s="16" t="n"/>
      <c r="E311" s="16" t="n"/>
      <c r="F311" s="16" t="n"/>
      <c r="G311" s="43" t="n"/>
      <c r="H311" s="16" t="n"/>
      <c r="I311" s="16" t="n"/>
      <c r="J311" s="16" t="n"/>
      <c r="K311" s="44" t="n"/>
      <c r="L311" s="44" t="n"/>
      <c r="M311" s="44" t="n"/>
      <c r="N311" s="45" t="n"/>
      <c r="O311" s="20" t="n"/>
      <c r="P311" s="46">
        <f>IFERROR(IF(AND($B311="Prospect actif",$N311&lt;&gt;"",$O311&lt;&gt;""),$N311*$O311,""),"")</f>
        <v/>
      </c>
      <c r="Q311" s="16" t="n"/>
      <c r="R311" s="22" t="n"/>
      <c r="S311" s="23">
        <f>IFERROR(IF($L311="","",MAX(0,TODAY()-$L311)),"")</f>
        <v/>
      </c>
      <c r="T311" s="24">
        <f>IFERROR(IF(OR($B311="Client actif",$B311="En pause",$B311="Perdu"),"Sans suivi",IF($M311="","À planifier",IF($M311&lt;TODAY(),"En retard",IF($M311&lt;=TODAY()+'Paramètres'!$B$4,"À relancer bientôt","Planifiée")))),"")</f>
        <v/>
      </c>
      <c r="U311" s="22" t="n"/>
    </row>
    <row r="312" ht="32" customHeight="1">
      <c r="A312" s="16" t="n"/>
      <c r="B312" s="16" t="n"/>
      <c r="C312" s="16" t="n"/>
      <c r="D312" s="16" t="n"/>
      <c r="E312" s="16" t="n"/>
      <c r="F312" s="16" t="n"/>
      <c r="G312" s="43" t="n"/>
      <c r="H312" s="16" t="n"/>
      <c r="I312" s="16" t="n"/>
      <c r="J312" s="16" t="n"/>
      <c r="K312" s="44" t="n"/>
      <c r="L312" s="44" t="n"/>
      <c r="M312" s="44" t="n"/>
      <c r="N312" s="45" t="n"/>
      <c r="O312" s="20" t="n"/>
      <c r="P312" s="46">
        <f>IFERROR(IF(AND($B312="Prospect actif",$N312&lt;&gt;"",$O312&lt;&gt;""),$N312*$O312,""),"")</f>
        <v/>
      </c>
      <c r="Q312" s="16" t="n"/>
      <c r="R312" s="22" t="n"/>
      <c r="S312" s="23">
        <f>IFERROR(IF($L312="","",MAX(0,TODAY()-$L312)),"")</f>
        <v/>
      </c>
      <c r="T312" s="24">
        <f>IFERROR(IF(OR($B312="Client actif",$B312="En pause",$B312="Perdu"),"Sans suivi",IF($M312="","À planifier",IF($M312&lt;TODAY(),"En retard",IF($M312&lt;=TODAY()+'Paramètres'!$B$4,"À relancer bientôt","Planifiée")))),"")</f>
        <v/>
      </c>
      <c r="U312" s="22" t="n"/>
    </row>
    <row r="313" ht="32" customHeight="1">
      <c r="A313" s="16" t="n"/>
      <c r="B313" s="16" t="n"/>
      <c r="C313" s="16" t="n"/>
      <c r="D313" s="16" t="n"/>
      <c r="E313" s="16" t="n"/>
      <c r="F313" s="16" t="n"/>
      <c r="G313" s="43" t="n"/>
      <c r="H313" s="16" t="n"/>
      <c r="I313" s="16" t="n"/>
      <c r="J313" s="16" t="n"/>
      <c r="K313" s="44" t="n"/>
      <c r="L313" s="44" t="n"/>
      <c r="M313" s="44" t="n"/>
      <c r="N313" s="45" t="n"/>
      <c r="O313" s="20" t="n"/>
      <c r="P313" s="46">
        <f>IFERROR(IF(AND($B313="Prospect actif",$N313&lt;&gt;"",$O313&lt;&gt;""),$N313*$O313,""),"")</f>
        <v/>
      </c>
      <c r="Q313" s="16" t="n"/>
      <c r="R313" s="22" t="n"/>
      <c r="S313" s="23">
        <f>IFERROR(IF($L313="","",MAX(0,TODAY()-$L313)),"")</f>
        <v/>
      </c>
      <c r="T313" s="24">
        <f>IFERROR(IF(OR($B313="Client actif",$B313="En pause",$B313="Perdu"),"Sans suivi",IF($M313="","À planifier",IF($M313&lt;TODAY(),"En retard",IF($M313&lt;=TODAY()+'Paramètres'!$B$4,"À relancer bientôt","Planifiée")))),"")</f>
        <v/>
      </c>
      <c r="U313" s="22" t="n"/>
    </row>
    <row r="314" ht="32" customHeight="1">
      <c r="A314" s="16" t="n"/>
      <c r="B314" s="16" t="n"/>
      <c r="C314" s="16" t="n"/>
      <c r="D314" s="16" t="n"/>
      <c r="E314" s="16" t="n"/>
      <c r="F314" s="16" t="n"/>
      <c r="G314" s="43" t="n"/>
      <c r="H314" s="16" t="n"/>
      <c r="I314" s="16" t="n"/>
      <c r="J314" s="16" t="n"/>
      <c r="K314" s="44" t="n"/>
      <c r="L314" s="44" t="n"/>
      <c r="M314" s="44" t="n"/>
      <c r="N314" s="45" t="n"/>
      <c r="O314" s="20" t="n"/>
      <c r="P314" s="46">
        <f>IFERROR(IF(AND($B314="Prospect actif",$N314&lt;&gt;"",$O314&lt;&gt;""),$N314*$O314,""),"")</f>
        <v/>
      </c>
      <c r="Q314" s="16" t="n"/>
      <c r="R314" s="22" t="n"/>
      <c r="S314" s="23">
        <f>IFERROR(IF($L314="","",MAX(0,TODAY()-$L314)),"")</f>
        <v/>
      </c>
      <c r="T314" s="24">
        <f>IFERROR(IF(OR($B314="Client actif",$B314="En pause",$B314="Perdu"),"Sans suivi",IF($M314="","À planifier",IF($M314&lt;TODAY(),"En retard",IF($M314&lt;=TODAY()+'Paramètres'!$B$4,"À relancer bientôt","Planifiée")))),"")</f>
        <v/>
      </c>
      <c r="U314" s="22" t="n"/>
    </row>
    <row r="315" ht="32" customHeight="1">
      <c r="A315" s="16" t="n"/>
      <c r="B315" s="16" t="n"/>
      <c r="C315" s="16" t="n"/>
      <c r="D315" s="16" t="n"/>
      <c r="E315" s="16" t="n"/>
      <c r="F315" s="16" t="n"/>
      <c r="G315" s="43" t="n"/>
      <c r="H315" s="16" t="n"/>
      <c r="I315" s="16" t="n"/>
      <c r="J315" s="16" t="n"/>
      <c r="K315" s="44" t="n"/>
      <c r="L315" s="44" t="n"/>
      <c r="M315" s="44" t="n"/>
      <c r="N315" s="45" t="n"/>
      <c r="O315" s="20" t="n"/>
      <c r="P315" s="46">
        <f>IFERROR(IF(AND($B315="Prospect actif",$N315&lt;&gt;"",$O315&lt;&gt;""),$N315*$O315,""),"")</f>
        <v/>
      </c>
      <c r="Q315" s="16" t="n"/>
      <c r="R315" s="22" t="n"/>
      <c r="S315" s="23">
        <f>IFERROR(IF($L315="","",MAX(0,TODAY()-$L315)),"")</f>
        <v/>
      </c>
      <c r="T315" s="24">
        <f>IFERROR(IF(OR($B315="Client actif",$B315="En pause",$B315="Perdu"),"Sans suivi",IF($M315="","À planifier",IF($M315&lt;TODAY(),"En retard",IF($M315&lt;=TODAY()+'Paramètres'!$B$4,"À relancer bientôt","Planifiée")))),"")</f>
        <v/>
      </c>
      <c r="U315" s="22" t="n"/>
    </row>
    <row r="316" ht="32" customHeight="1">
      <c r="A316" s="16" t="n"/>
      <c r="B316" s="16" t="n"/>
      <c r="C316" s="16" t="n"/>
      <c r="D316" s="16" t="n"/>
      <c r="E316" s="16" t="n"/>
      <c r="F316" s="16" t="n"/>
      <c r="G316" s="43" t="n"/>
      <c r="H316" s="16" t="n"/>
      <c r="I316" s="16" t="n"/>
      <c r="J316" s="16" t="n"/>
      <c r="K316" s="44" t="n"/>
      <c r="L316" s="44" t="n"/>
      <c r="M316" s="44" t="n"/>
      <c r="N316" s="45" t="n"/>
      <c r="O316" s="20" t="n"/>
      <c r="P316" s="46">
        <f>IFERROR(IF(AND($B316="Prospect actif",$N316&lt;&gt;"",$O316&lt;&gt;""),$N316*$O316,""),"")</f>
        <v/>
      </c>
      <c r="Q316" s="16" t="n"/>
      <c r="R316" s="22" t="n"/>
      <c r="S316" s="23">
        <f>IFERROR(IF($L316="","",MAX(0,TODAY()-$L316)),"")</f>
        <v/>
      </c>
      <c r="T316" s="24">
        <f>IFERROR(IF(OR($B316="Client actif",$B316="En pause",$B316="Perdu"),"Sans suivi",IF($M316="","À planifier",IF($M316&lt;TODAY(),"En retard",IF($M316&lt;=TODAY()+'Paramètres'!$B$4,"À relancer bientôt","Planifiée")))),"")</f>
        <v/>
      </c>
      <c r="U316" s="22" t="n"/>
    </row>
    <row r="317" ht="32" customHeight="1">
      <c r="A317" s="16" t="n"/>
      <c r="B317" s="16" t="n"/>
      <c r="C317" s="16" t="n"/>
      <c r="D317" s="16" t="n"/>
      <c r="E317" s="16" t="n"/>
      <c r="F317" s="16" t="n"/>
      <c r="G317" s="43" t="n"/>
      <c r="H317" s="16" t="n"/>
      <c r="I317" s="16" t="n"/>
      <c r="J317" s="16" t="n"/>
      <c r="K317" s="44" t="n"/>
      <c r="L317" s="44" t="n"/>
      <c r="M317" s="44" t="n"/>
      <c r="N317" s="45" t="n"/>
      <c r="O317" s="20" t="n"/>
      <c r="P317" s="46">
        <f>IFERROR(IF(AND($B317="Prospect actif",$N317&lt;&gt;"",$O317&lt;&gt;""),$N317*$O317,""),"")</f>
        <v/>
      </c>
      <c r="Q317" s="16" t="n"/>
      <c r="R317" s="22" t="n"/>
      <c r="S317" s="23">
        <f>IFERROR(IF($L317="","",MAX(0,TODAY()-$L317)),"")</f>
        <v/>
      </c>
      <c r="T317" s="24">
        <f>IFERROR(IF(OR($B317="Client actif",$B317="En pause",$B317="Perdu"),"Sans suivi",IF($M317="","À planifier",IF($M317&lt;TODAY(),"En retard",IF($M317&lt;=TODAY()+'Paramètres'!$B$4,"À relancer bientôt","Planifiée")))),"")</f>
        <v/>
      </c>
      <c r="U317" s="22" t="n"/>
    </row>
    <row r="318" ht="32" customHeight="1">
      <c r="A318" s="16" t="n"/>
      <c r="B318" s="16" t="n"/>
      <c r="C318" s="16" t="n"/>
      <c r="D318" s="16" t="n"/>
      <c r="E318" s="16" t="n"/>
      <c r="F318" s="16" t="n"/>
      <c r="G318" s="43" t="n"/>
      <c r="H318" s="16" t="n"/>
      <c r="I318" s="16" t="n"/>
      <c r="J318" s="16" t="n"/>
      <c r="K318" s="44" t="n"/>
      <c r="L318" s="44" t="n"/>
      <c r="M318" s="44" t="n"/>
      <c r="N318" s="45" t="n"/>
      <c r="O318" s="20" t="n"/>
      <c r="P318" s="46">
        <f>IFERROR(IF(AND($B318="Prospect actif",$N318&lt;&gt;"",$O318&lt;&gt;""),$N318*$O318,""),"")</f>
        <v/>
      </c>
      <c r="Q318" s="16" t="n"/>
      <c r="R318" s="22" t="n"/>
      <c r="S318" s="23">
        <f>IFERROR(IF($L318="","",MAX(0,TODAY()-$L318)),"")</f>
        <v/>
      </c>
      <c r="T318" s="24">
        <f>IFERROR(IF(OR($B318="Client actif",$B318="En pause",$B318="Perdu"),"Sans suivi",IF($M318="","À planifier",IF($M318&lt;TODAY(),"En retard",IF($M318&lt;=TODAY()+'Paramètres'!$B$4,"À relancer bientôt","Planifiée")))),"")</f>
        <v/>
      </c>
      <c r="U318" s="22" t="n"/>
    </row>
    <row r="319" ht="32" customHeight="1">
      <c r="A319" s="16" t="n"/>
      <c r="B319" s="16" t="n"/>
      <c r="C319" s="16" t="n"/>
      <c r="D319" s="16" t="n"/>
      <c r="E319" s="16" t="n"/>
      <c r="F319" s="16" t="n"/>
      <c r="G319" s="43" t="n"/>
      <c r="H319" s="16" t="n"/>
      <c r="I319" s="16" t="n"/>
      <c r="J319" s="16" t="n"/>
      <c r="K319" s="44" t="n"/>
      <c r="L319" s="44" t="n"/>
      <c r="M319" s="44" t="n"/>
      <c r="N319" s="45" t="n"/>
      <c r="O319" s="20" t="n"/>
      <c r="P319" s="46">
        <f>IFERROR(IF(AND($B319="Prospect actif",$N319&lt;&gt;"",$O319&lt;&gt;""),$N319*$O319,""),"")</f>
        <v/>
      </c>
      <c r="Q319" s="16" t="n"/>
      <c r="R319" s="22" t="n"/>
      <c r="S319" s="23">
        <f>IFERROR(IF($L319="","",MAX(0,TODAY()-$L319)),"")</f>
        <v/>
      </c>
      <c r="T319" s="24">
        <f>IFERROR(IF(OR($B319="Client actif",$B319="En pause",$B319="Perdu"),"Sans suivi",IF($M319="","À planifier",IF($M319&lt;TODAY(),"En retard",IF($M319&lt;=TODAY()+'Paramètres'!$B$4,"À relancer bientôt","Planifiée")))),"")</f>
        <v/>
      </c>
      <c r="U319" s="22" t="n"/>
    </row>
    <row r="320" ht="32" customHeight="1">
      <c r="A320" s="16" t="n"/>
      <c r="B320" s="16" t="n"/>
      <c r="C320" s="16" t="n"/>
      <c r="D320" s="16" t="n"/>
      <c r="E320" s="16" t="n"/>
      <c r="F320" s="16" t="n"/>
      <c r="G320" s="43" t="n"/>
      <c r="H320" s="16" t="n"/>
      <c r="I320" s="16" t="n"/>
      <c r="J320" s="16" t="n"/>
      <c r="K320" s="44" t="n"/>
      <c r="L320" s="44" t="n"/>
      <c r="M320" s="44" t="n"/>
      <c r="N320" s="45" t="n"/>
      <c r="O320" s="20" t="n"/>
      <c r="P320" s="46">
        <f>IFERROR(IF(AND($B320="Prospect actif",$N320&lt;&gt;"",$O320&lt;&gt;""),$N320*$O320,""),"")</f>
        <v/>
      </c>
      <c r="Q320" s="16" t="n"/>
      <c r="R320" s="22" t="n"/>
      <c r="S320" s="23">
        <f>IFERROR(IF($L320="","",MAX(0,TODAY()-$L320)),"")</f>
        <v/>
      </c>
      <c r="T320" s="24">
        <f>IFERROR(IF(OR($B320="Client actif",$B320="En pause",$B320="Perdu"),"Sans suivi",IF($M320="","À planifier",IF($M320&lt;TODAY(),"En retard",IF($M320&lt;=TODAY()+'Paramètres'!$B$4,"À relancer bientôt","Planifiée")))),"")</f>
        <v/>
      </c>
      <c r="U320" s="22" t="n"/>
    </row>
    <row r="321" ht="32" customHeight="1">
      <c r="A321" s="16" t="n"/>
      <c r="B321" s="16" t="n"/>
      <c r="C321" s="16" t="n"/>
      <c r="D321" s="16" t="n"/>
      <c r="E321" s="16" t="n"/>
      <c r="F321" s="16" t="n"/>
      <c r="G321" s="43" t="n"/>
      <c r="H321" s="16" t="n"/>
      <c r="I321" s="16" t="n"/>
      <c r="J321" s="16" t="n"/>
      <c r="K321" s="44" t="n"/>
      <c r="L321" s="44" t="n"/>
      <c r="M321" s="44" t="n"/>
      <c r="N321" s="45" t="n"/>
      <c r="O321" s="20" t="n"/>
      <c r="P321" s="46">
        <f>IFERROR(IF(AND($B321="Prospect actif",$N321&lt;&gt;"",$O321&lt;&gt;""),$N321*$O321,""),"")</f>
        <v/>
      </c>
      <c r="Q321" s="16" t="n"/>
      <c r="R321" s="22" t="n"/>
      <c r="S321" s="23">
        <f>IFERROR(IF($L321="","",MAX(0,TODAY()-$L321)),"")</f>
        <v/>
      </c>
      <c r="T321" s="24">
        <f>IFERROR(IF(OR($B321="Client actif",$B321="En pause",$B321="Perdu"),"Sans suivi",IF($M321="","À planifier",IF($M321&lt;TODAY(),"En retard",IF($M321&lt;=TODAY()+'Paramètres'!$B$4,"À relancer bientôt","Planifiée")))),"")</f>
        <v/>
      </c>
      <c r="U321" s="22" t="n"/>
    </row>
    <row r="322" ht="32" customHeight="1">
      <c r="A322" s="16" t="n"/>
      <c r="B322" s="16" t="n"/>
      <c r="C322" s="16" t="n"/>
      <c r="D322" s="16" t="n"/>
      <c r="E322" s="16" t="n"/>
      <c r="F322" s="16" t="n"/>
      <c r="G322" s="43" t="n"/>
      <c r="H322" s="16" t="n"/>
      <c r="I322" s="16" t="n"/>
      <c r="J322" s="16" t="n"/>
      <c r="K322" s="44" t="n"/>
      <c r="L322" s="44" t="n"/>
      <c r="M322" s="44" t="n"/>
      <c r="N322" s="45" t="n"/>
      <c r="O322" s="20" t="n"/>
      <c r="P322" s="46">
        <f>IFERROR(IF(AND($B322="Prospect actif",$N322&lt;&gt;"",$O322&lt;&gt;""),$N322*$O322,""),"")</f>
        <v/>
      </c>
      <c r="Q322" s="16" t="n"/>
      <c r="R322" s="22" t="n"/>
      <c r="S322" s="23">
        <f>IFERROR(IF($L322="","",MAX(0,TODAY()-$L322)),"")</f>
        <v/>
      </c>
      <c r="T322" s="24">
        <f>IFERROR(IF(OR($B322="Client actif",$B322="En pause",$B322="Perdu"),"Sans suivi",IF($M322="","À planifier",IF($M322&lt;TODAY(),"En retard",IF($M322&lt;=TODAY()+'Paramètres'!$B$4,"À relancer bientôt","Planifiée")))),"")</f>
        <v/>
      </c>
      <c r="U322" s="22" t="n"/>
    </row>
    <row r="323" ht="32" customHeight="1">
      <c r="A323" s="16" t="n"/>
      <c r="B323" s="16" t="n"/>
      <c r="C323" s="16" t="n"/>
      <c r="D323" s="16" t="n"/>
      <c r="E323" s="16" t="n"/>
      <c r="F323" s="16" t="n"/>
      <c r="G323" s="43" t="n"/>
      <c r="H323" s="16" t="n"/>
      <c r="I323" s="16" t="n"/>
      <c r="J323" s="16" t="n"/>
      <c r="K323" s="44" t="n"/>
      <c r="L323" s="44" t="n"/>
      <c r="M323" s="44" t="n"/>
      <c r="N323" s="45" t="n"/>
      <c r="O323" s="20" t="n"/>
      <c r="P323" s="46">
        <f>IFERROR(IF(AND($B323="Prospect actif",$N323&lt;&gt;"",$O323&lt;&gt;""),$N323*$O323,""),"")</f>
        <v/>
      </c>
      <c r="Q323" s="16" t="n"/>
      <c r="R323" s="22" t="n"/>
      <c r="S323" s="23">
        <f>IFERROR(IF($L323="","",MAX(0,TODAY()-$L323)),"")</f>
        <v/>
      </c>
      <c r="T323" s="24">
        <f>IFERROR(IF(OR($B323="Client actif",$B323="En pause",$B323="Perdu"),"Sans suivi",IF($M323="","À planifier",IF($M323&lt;TODAY(),"En retard",IF($M323&lt;=TODAY()+'Paramètres'!$B$4,"À relancer bientôt","Planifiée")))),"")</f>
        <v/>
      </c>
      <c r="U323" s="22" t="n"/>
    </row>
    <row r="324" ht="32" customHeight="1">
      <c r="A324" s="16" t="n"/>
      <c r="B324" s="16" t="n"/>
      <c r="C324" s="16" t="n"/>
      <c r="D324" s="16" t="n"/>
      <c r="E324" s="16" t="n"/>
      <c r="F324" s="16" t="n"/>
      <c r="G324" s="43" t="n"/>
      <c r="H324" s="16" t="n"/>
      <c r="I324" s="16" t="n"/>
      <c r="J324" s="16" t="n"/>
      <c r="K324" s="44" t="n"/>
      <c r="L324" s="44" t="n"/>
      <c r="M324" s="44" t="n"/>
      <c r="N324" s="45" t="n"/>
      <c r="O324" s="20" t="n"/>
      <c r="P324" s="46">
        <f>IFERROR(IF(AND($B324="Prospect actif",$N324&lt;&gt;"",$O324&lt;&gt;""),$N324*$O324,""),"")</f>
        <v/>
      </c>
      <c r="Q324" s="16" t="n"/>
      <c r="R324" s="22" t="n"/>
      <c r="S324" s="23">
        <f>IFERROR(IF($L324="","",MAX(0,TODAY()-$L324)),"")</f>
        <v/>
      </c>
      <c r="T324" s="24">
        <f>IFERROR(IF(OR($B324="Client actif",$B324="En pause",$B324="Perdu"),"Sans suivi",IF($M324="","À planifier",IF($M324&lt;TODAY(),"En retard",IF($M324&lt;=TODAY()+'Paramètres'!$B$4,"À relancer bientôt","Planifiée")))),"")</f>
        <v/>
      </c>
      <c r="U324" s="22" t="n"/>
    </row>
    <row r="325" ht="32" customHeight="1">
      <c r="A325" s="16" t="n"/>
      <c r="B325" s="16" t="n"/>
      <c r="C325" s="16" t="n"/>
      <c r="D325" s="16" t="n"/>
      <c r="E325" s="16" t="n"/>
      <c r="F325" s="16" t="n"/>
      <c r="G325" s="43" t="n"/>
      <c r="H325" s="16" t="n"/>
      <c r="I325" s="16" t="n"/>
      <c r="J325" s="16" t="n"/>
      <c r="K325" s="44" t="n"/>
      <c r="L325" s="44" t="n"/>
      <c r="M325" s="44" t="n"/>
      <c r="N325" s="45" t="n"/>
      <c r="O325" s="20" t="n"/>
      <c r="P325" s="46">
        <f>IFERROR(IF(AND($B325="Prospect actif",$N325&lt;&gt;"",$O325&lt;&gt;""),$N325*$O325,""),"")</f>
        <v/>
      </c>
      <c r="Q325" s="16" t="n"/>
      <c r="R325" s="22" t="n"/>
      <c r="S325" s="23">
        <f>IFERROR(IF($L325="","",MAX(0,TODAY()-$L325)),"")</f>
        <v/>
      </c>
      <c r="T325" s="24">
        <f>IFERROR(IF(OR($B325="Client actif",$B325="En pause",$B325="Perdu"),"Sans suivi",IF($M325="","À planifier",IF($M325&lt;TODAY(),"En retard",IF($M325&lt;=TODAY()+'Paramètres'!$B$4,"À relancer bientôt","Planifiée")))),"")</f>
        <v/>
      </c>
      <c r="U325" s="22" t="n"/>
    </row>
    <row r="326" ht="32" customHeight="1">
      <c r="A326" s="16" t="n"/>
      <c r="B326" s="16" t="n"/>
      <c r="C326" s="16" t="n"/>
      <c r="D326" s="16" t="n"/>
      <c r="E326" s="16" t="n"/>
      <c r="F326" s="16" t="n"/>
      <c r="G326" s="43" t="n"/>
      <c r="H326" s="16" t="n"/>
      <c r="I326" s="16" t="n"/>
      <c r="J326" s="16" t="n"/>
      <c r="K326" s="44" t="n"/>
      <c r="L326" s="44" t="n"/>
      <c r="M326" s="44" t="n"/>
      <c r="N326" s="45" t="n"/>
      <c r="O326" s="20" t="n"/>
      <c r="P326" s="46">
        <f>IFERROR(IF(AND($B326="Prospect actif",$N326&lt;&gt;"",$O326&lt;&gt;""),$N326*$O326,""),"")</f>
        <v/>
      </c>
      <c r="Q326" s="16" t="n"/>
      <c r="R326" s="22" t="n"/>
      <c r="S326" s="23">
        <f>IFERROR(IF($L326="","",MAX(0,TODAY()-$L326)),"")</f>
        <v/>
      </c>
      <c r="T326" s="24">
        <f>IFERROR(IF(OR($B326="Client actif",$B326="En pause",$B326="Perdu"),"Sans suivi",IF($M326="","À planifier",IF($M326&lt;TODAY(),"En retard",IF($M326&lt;=TODAY()+'Paramètres'!$B$4,"À relancer bientôt","Planifiée")))),"")</f>
        <v/>
      </c>
      <c r="U326" s="22" t="n"/>
    </row>
    <row r="327" ht="32" customHeight="1">
      <c r="A327" s="16" t="n"/>
      <c r="B327" s="16" t="n"/>
      <c r="C327" s="16" t="n"/>
      <c r="D327" s="16" t="n"/>
      <c r="E327" s="16" t="n"/>
      <c r="F327" s="16" t="n"/>
      <c r="G327" s="43" t="n"/>
      <c r="H327" s="16" t="n"/>
      <c r="I327" s="16" t="n"/>
      <c r="J327" s="16" t="n"/>
      <c r="K327" s="44" t="n"/>
      <c r="L327" s="44" t="n"/>
      <c r="M327" s="44" t="n"/>
      <c r="N327" s="45" t="n"/>
      <c r="O327" s="20" t="n"/>
      <c r="P327" s="46">
        <f>IFERROR(IF(AND($B327="Prospect actif",$N327&lt;&gt;"",$O327&lt;&gt;""),$N327*$O327,""),"")</f>
        <v/>
      </c>
      <c r="Q327" s="16" t="n"/>
      <c r="R327" s="22" t="n"/>
      <c r="S327" s="23">
        <f>IFERROR(IF($L327="","",MAX(0,TODAY()-$L327)),"")</f>
        <v/>
      </c>
      <c r="T327" s="24">
        <f>IFERROR(IF(OR($B327="Client actif",$B327="En pause",$B327="Perdu"),"Sans suivi",IF($M327="","À planifier",IF($M327&lt;TODAY(),"En retard",IF($M327&lt;=TODAY()+'Paramètres'!$B$4,"À relancer bientôt","Planifiée")))),"")</f>
        <v/>
      </c>
      <c r="U327" s="22" t="n"/>
    </row>
    <row r="328" ht="32" customHeight="1">
      <c r="A328" s="16" t="n"/>
      <c r="B328" s="16" t="n"/>
      <c r="C328" s="16" t="n"/>
      <c r="D328" s="16" t="n"/>
      <c r="E328" s="16" t="n"/>
      <c r="F328" s="16" t="n"/>
      <c r="G328" s="43" t="n"/>
      <c r="H328" s="16" t="n"/>
      <c r="I328" s="16" t="n"/>
      <c r="J328" s="16" t="n"/>
      <c r="K328" s="44" t="n"/>
      <c r="L328" s="44" t="n"/>
      <c r="M328" s="44" t="n"/>
      <c r="N328" s="45" t="n"/>
      <c r="O328" s="20" t="n"/>
      <c r="P328" s="46">
        <f>IFERROR(IF(AND($B328="Prospect actif",$N328&lt;&gt;"",$O328&lt;&gt;""),$N328*$O328,""),"")</f>
        <v/>
      </c>
      <c r="Q328" s="16" t="n"/>
      <c r="R328" s="22" t="n"/>
      <c r="S328" s="23">
        <f>IFERROR(IF($L328="","",MAX(0,TODAY()-$L328)),"")</f>
        <v/>
      </c>
      <c r="T328" s="24">
        <f>IFERROR(IF(OR($B328="Client actif",$B328="En pause",$B328="Perdu"),"Sans suivi",IF($M328="","À planifier",IF($M328&lt;TODAY(),"En retard",IF($M328&lt;=TODAY()+'Paramètres'!$B$4,"À relancer bientôt","Planifiée")))),"")</f>
        <v/>
      </c>
      <c r="U328" s="22" t="n"/>
    </row>
    <row r="329" ht="32" customHeight="1">
      <c r="A329" s="16" t="n"/>
      <c r="B329" s="16" t="n"/>
      <c r="C329" s="16" t="n"/>
      <c r="D329" s="16" t="n"/>
      <c r="E329" s="16" t="n"/>
      <c r="F329" s="16" t="n"/>
      <c r="G329" s="43" t="n"/>
      <c r="H329" s="16" t="n"/>
      <c r="I329" s="16" t="n"/>
      <c r="J329" s="16" t="n"/>
      <c r="K329" s="44" t="n"/>
      <c r="L329" s="44" t="n"/>
      <c r="M329" s="44" t="n"/>
      <c r="N329" s="45" t="n"/>
      <c r="O329" s="20" t="n"/>
      <c r="P329" s="46">
        <f>IFERROR(IF(AND($B329="Prospect actif",$N329&lt;&gt;"",$O329&lt;&gt;""),$N329*$O329,""),"")</f>
        <v/>
      </c>
      <c r="Q329" s="16" t="n"/>
      <c r="R329" s="22" t="n"/>
      <c r="S329" s="23">
        <f>IFERROR(IF($L329="","",MAX(0,TODAY()-$L329)),"")</f>
        <v/>
      </c>
      <c r="T329" s="24">
        <f>IFERROR(IF(OR($B329="Client actif",$B329="En pause",$B329="Perdu"),"Sans suivi",IF($M329="","À planifier",IF($M329&lt;TODAY(),"En retard",IF($M329&lt;=TODAY()+'Paramètres'!$B$4,"À relancer bientôt","Planifiée")))),"")</f>
        <v/>
      </c>
      <c r="U329" s="22" t="n"/>
    </row>
    <row r="330" ht="32" customHeight="1">
      <c r="A330" s="16" t="n"/>
      <c r="B330" s="16" t="n"/>
      <c r="C330" s="16" t="n"/>
      <c r="D330" s="16" t="n"/>
      <c r="E330" s="16" t="n"/>
      <c r="F330" s="16" t="n"/>
      <c r="G330" s="43" t="n"/>
      <c r="H330" s="16" t="n"/>
      <c r="I330" s="16" t="n"/>
      <c r="J330" s="16" t="n"/>
      <c r="K330" s="44" t="n"/>
      <c r="L330" s="44" t="n"/>
      <c r="M330" s="44" t="n"/>
      <c r="N330" s="45" t="n"/>
      <c r="O330" s="20" t="n"/>
      <c r="P330" s="46">
        <f>IFERROR(IF(AND($B330="Prospect actif",$N330&lt;&gt;"",$O330&lt;&gt;""),$N330*$O330,""),"")</f>
        <v/>
      </c>
      <c r="Q330" s="16" t="n"/>
      <c r="R330" s="22" t="n"/>
      <c r="S330" s="23">
        <f>IFERROR(IF($L330="","",MAX(0,TODAY()-$L330)),"")</f>
        <v/>
      </c>
      <c r="T330" s="24">
        <f>IFERROR(IF(OR($B330="Client actif",$B330="En pause",$B330="Perdu"),"Sans suivi",IF($M330="","À planifier",IF($M330&lt;TODAY(),"En retard",IF($M330&lt;=TODAY()+'Paramètres'!$B$4,"À relancer bientôt","Planifiée")))),"")</f>
        <v/>
      </c>
      <c r="U330" s="22" t="n"/>
    </row>
    <row r="331" ht="32" customHeight="1">
      <c r="A331" s="16" t="n"/>
      <c r="B331" s="16" t="n"/>
      <c r="C331" s="16" t="n"/>
      <c r="D331" s="16" t="n"/>
      <c r="E331" s="16" t="n"/>
      <c r="F331" s="16" t="n"/>
      <c r="G331" s="43" t="n"/>
      <c r="H331" s="16" t="n"/>
      <c r="I331" s="16" t="n"/>
      <c r="J331" s="16" t="n"/>
      <c r="K331" s="44" t="n"/>
      <c r="L331" s="44" t="n"/>
      <c r="M331" s="44" t="n"/>
      <c r="N331" s="45" t="n"/>
      <c r="O331" s="20" t="n"/>
      <c r="P331" s="46">
        <f>IFERROR(IF(AND($B331="Prospect actif",$N331&lt;&gt;"",$O331&lt;&gt;""),$N331*$O331,""),"")</f>
        <v/>
      </c>
      <c r="Q331" s="16" t="n"/>
      <c r="R331" s="22" t="n"/>
      <c r="S331" s="23">
        <f>IFERROR(IF($L331="","",MAX(0,TODAY()-$L331)),"")</f>
        <v/>
      </c>
      <c r="T331" s="24">
        <f>IFERROR(IF(OR($B331="Client actif",$B331="En pause",$B331="Perdu"),"Sans suivi",IF($M331="","À planifier",IF($M331&lt;TODAY(),"En retard",IF($M331&lt;=TODAY()+'Paramètres'!$B$4,"À relancer bientôt","Planifiée")))),"")</f>
        <v/>
      </c>
      <c r="U331" s="22" t="n"/>
    </row>
    <row r="332" ht="32" customHeight="1">
      <c r="A332" s="16" t="n"/>
      <c r="B332" s="16" t="n"/>
      <c r="C332" s="16" t="n"/>
      <c r="D332" s="16" t="n"/>
      <c r="E332" s="16" t="n"/>
      <c r="F332" s="16" t="n"/>
      <c r="G332" s="43" t="n"/>
      <c r="H332" s="16" t="n"/>
      <c r="I332" s="16" t="n"/>
      <c r="J332" s="16" t="n"/>
      <c r="K332" s="44" t="n"/>
      <c r="L332" s="44" t="n"/>
      <c r="M332" s="44" t="n"/>
      <c r="N332" s="45" t="n"/>
      <c r="O332" s="20" t="n"/>
      <c r="P332" s="46">
        <f>IFERROR(IF(AND($B332="Prospect actif",$N332&lt;&gt;"",$O332&lt;&gt;""),$N332*$O332,""),"")</f>
        <v/>
      </c>
      <c r="Q332" s="16" t="n"/>
      <c r="R332" s="22" t="n"/>
      <c r="S332" s="23">
        <f>IFERROR(IF($L332="","",MAX(0,TODAY()-$L332)),"")</f>
        <v/>
      </c>
      <c r="T332" s="24">
        <f>IFERROR(IF(OR($B332="Client actif",$B332="En pause",$B332="Perdu"),"Sans suivi",IF($M332="","À planifier",IF($M332&lt;TODAY(),"En retard",IF($M332&lt;=TODAY()+'Paramètres'!$B$4,"À relancer bientôt","Planifiée")))),"")</f>
        <v/>
      </c>
      <c r="U332" s="22" t="n"/>
    </row>
    <row r="333" ht="32" customHeight="1">
      <c r="A333" s="16" t="n"/>
      <c r="B333" s="16" t="n"/>
      <c r="C333" s="16" t="n"/>
      <c r="D333" s="16" t="n"/>
      <c r="E333" s="16" t="n"/>
      <c r="F333" s="16" t="n"/>
      <c r="G333" s="43" t="n"/>
      <c r="H333" s="16" t="n"/>
      <c r="I333" s="16" t="n"/>
      <c r="J333" s="16" t="n"/>
      <c r="K333" s="44" t="n"/>
      <c r="L333" s="44" t="n"/>
      <c r="M333" s="44" t="n"/>
      <c r="N333" s="45" t="n"/>
      <c r="O333" s="20" t="n"/>
      <c r="P333" s="46">
        <f>IFERROR(IF(AND($B333="Prospect actif",$N333&lt;&gt;"",$O333&lt;&gt;""),$N333*$O333,""),"")</f>
        <v/>
      </c>
      <c r="Q333" s="16" t="n"/>
      <c r="R333" s="22" t="n"/>
      <c r="S333" s="23">
        <f>IFERROR(IF($L333="","",MAX(0,TODAY()-$L333)),"")</f>
        <v/>
      </c>
      <c r="T333" s="24">
        <f>IFERROR(IF(OR($B333="Client actif",$B333="En pause",$B333="Perdu"),"Sans suivi",IF($M333="","À planifier",IF($M333&lt;TODAY(),"En retard",IF($M333&lt;=TODAY()+'Paramètres'!$B$4,"À relancer bientôt","Planifiée")))),"")</f>
        <v/>
      </c>
      <c r="U333" s="22" t="n"/>
    </row>
    <row r="334" ht="32" customHeight="1">
      <c r="A334" s="16" t="n"/>
      <c r="B334" s="16" t="n"/>
      <c r="C334" s="16" t="n"/>
      <c r="D334" s="16" t="n"/>
      <c r="E334" s="16" t="n"/>
      <c r="F334" s="16" t="n"/>
      <c r="G334" s="43" t="n"/>
      <c r="H334" s="16" t="n"/>
      <c r="I334" s="16" t="n"/>
      <c r="J334" s="16" t="n"/>
      <c r="K334" s="44" t="n"/>
      <c r="L334" s="44" t="n"/>
      <c r="M334" s="44" t="n"/>
      <c r="N334" s="45" t="n"/>
      <c r="O334" s="20" t="n"/>
      <c r="P334" s="46">
        <f>IFERROR(IF(AND($B334="Prospect actif",$N334&lt;&gt;"",$O334&lt;&gt;""),$N334*$O334,""),"")</f>
        <v/>
      </c>
      <c r="Q334" s="16" t="n"/>
      <c r="R334" s="22" t="n"/>
      <c r="S334" s="23">
        <f>IFERROR(IF($L334="","",MAX(0,TODAY()-$L334)),"")</f>
        <v/>
      </c>
      <c r="T334" s="24">
        <f>IFERROR(IF(OR($B334="Client actif",$B334="En pause",$B334="Perdu"),"Sans suivi",IF($M334="","À planifier",IF($M334&lt;TODAY(),"En retard",IF($M334&lt;=TODAY()+'Paramètres'!$B$4,"À relancer bientôt","Planifiée")))),"")</f>
        <v/>
      </c>
      <c r="U334" s="22" t="n"/>
    </row>
    <row r="335" ht="32" customHeight="1">
      <c r="A335" s="16" t="n"/>
      <c r="B335" s="16" t="n"/>
      <c r="C335" s="16" t="n"/>
      <c r="D335" s="16" t="n"/>
      <c r="E335" s="16" t="n"/>
      <c r="F335" s="16" t="n"/>
      <c r="G335" s="43" t="n"/>
      <c r="H335" s="16" t="n"/>
      <c r="I335" s="16" t="n"/>
      <c r="J335" s="16" t="n"/>
      <c r="K335" s="44" t="n"/>
      <c r="L335" s="44" t="n"/>
      <c r="M335" s="44" t="n"/>
      <c r="N335" s="45" t="n"/>
      <c r="O335" s="20" t="n"/>
      <c r="P335" s="46">
        <f>IFERROR(IF(AND($B335="Prospect actif",$N335&lt;&gt;"",$O335&lt;&gt;""),$N335*$O335,""),"")</f>
        <v/>
      </c>
      <c r="Q335" s="16" t="n"/>
      <c r="R335" s="22" t="n"/>
      <c r="S335" s="23">
        <f>IFERROR(IF($L335="","",MAX(0,TODAY()-$L335)),"")</f>
        <v/>
      </c>
      <c r="T335" s="24">
        <f>IFERROR(IF(OR($B335="Client actif",$B335="En pause",$B335="Perdu"),"Sans suivi",IF($M335="","À planifier",IF($M335&lt;TODAY(),"En retard",IF($M335&lt;=TODAY()+'Paramètres'!$B$4,"À relancer bientôt","Planifiée")))),"")</f>
        <v/>
      </c>
      <c r="U335" s="22" t="n"/>
    </row>
    <row r="336" ht="32" customHeight="1">
      <c r="A336" s="16" t="n"/>
      <c r="B336" s="16" t="n"/>
      <c r="C336" s="16" t="n"/>
      <c r="D336" s="16" t="n"/>
      <c r="E336" s="16" t="n"/>
      <c r="F336" s="16" t="n"/>
      <c r="G336" s="43" t="n"/>
      <c r="H336" s="16" t="n"/>
      <c r="I336" s="16" t="n"/>
      <c r="J336" s="16" t="n"/>
      <c r="K336" s="44" t="n"/>
      <c r="L336" s="44" t="n"/>
      <c r="M336" s="44" t="n"/>
      <c r="N336" s="45" t="n"/>
      <c r="O336" s="20" t="n"/>
      <c r="P336" s="46">
        <f>IFERROR(IF(AND($B336="Prospect actif",$N336&lt;&gt;"",$O336&lt;&gt;""),$N336*$O336,""),"")</f>
        <v/>
      </c>
      <c r="Q336" s="16" t="n"/>
      <c r="R336" s="22" t="n"/>
      <c r="S336" s="23">
        <f>IFERROR(IF($L336="","",MAX(0,TODAY()-$L336)),"")</f>
        <v/>
      </c>
      <c r="T336" s="24">
        <f>IFERROR(IF(OR($B336="Client actif",$B336="En pause",$B336="Perdu"),"Sans suivi",IF($M336="","À planifier",IF($M336&lt;TODAY(),"En retard",IF($M336&lt;=TODAY()+'Paramètres'!$B$4,"À relancer bientôt","Planifiée")))),"")</f>
        <v/>
      </c>
      <c r="U336" s="22" t="n"/>
    </row>
    <row r="337" ht="32" customHeight="1">
      <c r="A337" s="16" t="n"/>
      <c r="B337" s="16" t="n"/>
      <c r="C337" s="16" t="n"/>
      <c r="D337" s="16" t="n"/>
      <c r="E337" s="16" t="n"/>
      <c r="F337" s="16" t="n"/>
      <c r="G337" s="43" t="n"/>
      <c r="H337" s="16" t="n"/>
      <c r="I337" s="16" t="n"/>
      <c r="J337" s="16" t="n"/>
      <c r="K337" s="44" t="n"/>
      <c r="L337" s="44" t="n"/>
      <c r="M337" s="44" t="n"/>
      <c r="N337" s="45" t="n"/>
      <c r="O337" s="20" t="n"/>
      <c r="P337" s="46">
        <f>IFERROR(IF(AND($B337="Prospect actif",$N337&lt;&gt;"",$O337&lt;&gt;""),$N337*$O337,""),"")</f>
        <v/>
      </c>
      <c r="Q337" s="16" t="n"/>
      <c r="R337" s="22" t="n"/>
      <c r="S337" s="23">
        <f>IFERROR(IF($L337="","",MAX(0,TODAY()-$L337)),"")</f>
        <v/>
      </c>
      <c r="T337" s="24">
        <f>IFERROR(IF(OR($B337="Client actif",$B337="En pause",$B337="Perdu"),"Sans suivi",IF($M337="","À planifier",IF($M337&lt;TODAY(),"En retard",IF($M337&lt;=TODAY()+'Paramètres'!$B$4,"À relancer bientôt","Planifiée")))),"")</f>
        <v/>
      </c>
      <c r="U337" s="22" t="n"/>
    </row>
    <row r="338" ht="32" customHeight="1">
      <c r="A338" s="16" t="n"/>
      <c r="B338" s="16" t="n"/>
      <c r="C338" s="16" t="n"/>
      <c r="D338" s="16" t="n"/>
      <c r="E338" s="16" t="n"/>
      <c r="F338" s="16" t="n"/>
      <c r="G338" s="43" t="n"/>
      <c r="H338" s="16" t="n"/>
      <c r="I338" s="16" t="n"/>
      <c r="J338" s="16" t="n"/>
      <c r="K338" s="44" t="n"/>
      <c r="L338" s="44" t="n"/>
      <c r="M338" s="44" t="n"/>
      <c r="N338" s="45" t="n"/>
      <c r="O338" s="20" t="n"/>
      <c r="P338" s="46">
        <f>IFERROR(IF(AND($B338="Prospect actif",$N338&lt;&gt;"",$O338&lt;&gt;""),$N338*$O338,""),"")</f>
        <v/>
      </c>
      <c r="Q338" s="16" t="n"/>
      <c r="R338" s="22" t="n"/>
      <c r="S338" s="23">
        <f>IFERROR(IF($L338="","",MAX(0,TODAY()-$L338)),"")</f>
        <v/>
      </c>
      <c r="T338" s="24">
        <f>IFERROR(IF(OR($B338="Client actif",$B338="En pause",$B338="Perdu"),"Sans suivi",IF($M338="","À planifier",IF($M338&lt;TODAY(),"En retard",IF($M338&lt;=TODAY()+'Paramètres'!$B$4,"À relancer bientôt","Planifiée")))),"")</f>
        <v/>
      </c>
      <c r="U338" s="22" t="n"/>
    </row>
    <row r="339" ht="32" customHeight="1">
      <c r="A339" s="16" t="n"/>
      <c r="B339" s="16" t="n"/>
      <c r="C339" s="16" t="n"/>
      <c r="D339" s="16" t="n"/>
      <c r="E339" s="16" t="n"/>
      <c r="F339" s="16" t="n"/>
      <c r="G339" s="43" t="n"/>
      <c r="H339" s="16" t="n"/>
      <c r="I339" s="16" t="n"/>
      <c r="J339" s="16" t="n"/>
      <c r="K339" s="44" t="n"/>
      <c r="L339" s="44" t="n"/>
      <c r="M339" s="44" t="n"/>
      <c r="N339" s="45" t="n"/>
      <c r="O339" s="20" t="n"/>
      <c r="P339" s="46">
        <f>IFERROR(IF(AND($B339="Prospect actif",$N339&lt;&gt;"",$O339&lt;&gt;""),$N339*$O339,""),"")</f>
        <v/>
      </c>
      <c r="Q339" s="16" t="n"/>
      <c r="R339" s="22" t="n"/>
      <c r="S339" s="23">
        <f>IFERROR(IF($L339="","",MAX(0,TODAY()-$L339)),"")</f>
        <v/>
      </c>
      <c r="T339" s="24">
        <f>IFERROR(IF(OR($B339="Client actif",$B339="En pause",$B339="Perdu"),"Sans suivi",IF($M339="","À planifier",IF($M339&lt;TODAY(),"En retard",IF($M339&lt;=TODAY()+'Paramètres'!$B$4,"À relancer bientôt","Planifiée")))),"")</f>
        <v/>
      </c>
      <c r="U339" s="22" t="n"/>
    </row>
    <row r="340" ht="32" customHeight="1">
      <c r="A340" s="16" t="n"/>
      <c r="B340" s="16" t="n"/>
      <c r="C340" s="16" t="n"/>
      <c r="D340" s="16" t="n"/>
      <c r="E340" s="16" t="n"/>
      <c r="F340" s="16" t="n"/>
      <c r="G340" s="43" t="n"/>
      <c r="H340" s="16" t="n"/>
      <c r="I340" s="16" t="n"/>
      <c r="J340" s="16" t="n"/>
      <c r="K340" s="44" t="n"/>
      <c r="L340" s="44" t="n"/>
      <c r="M340" s="44" t="n"/>
      <c r="N340" s="45" t="n"/>
      <c r="O340" s="20" t="n"/>
      <c r="P340" s="46">
        <f>IFERROR(IF(AND($B340="Prospect actif",$N340&lt;&gt;"",$O340&lt;&gt;""),$N340*$O340,""),"")</f>
        <v/>
      </c>
      <c r="Q340" s="16" t="n"/>
      <c r="R340" s="22" t="n"/>
      <c r="S340" s="23">
        <f>IFERROR(IF($L340="","",MAX(0,TODAY()-$L340)),"")</f>
        <v/>
      </c>
      <c r="T340" s="24">
        <f>IFERROR(IF(OR($B340="Client actif",$B340="En pause",$B340="Perdu"),"Sans suivi",IF($M340="","À planifier",IF($M340&lt;TODAY(),"En retard",IF($M340&lt;=TODAY()+'Paramètres'!$B$4,"À relancer bientôt","Planifiée")))),"")</f>
        <v/>
      </c>
      <c r="U340" s="22" t="n"/>
    </row>
    <row r="341" ht="32" customHeight="1">
      <c r="A341" s="16" t="n"/>
      <c r="B341" s="16" t="n"/>
      <c r="C341" s="16" t="n"/>
      <c r="D341" s="16" t="n"/>
      <c r="E341" s="16" t="n"/>
      <c r="F341" s="16" t="n"/>
      <c r="G341" s="43" t="n"/>
      <c r="H341" s="16" t="n"/>
      <c r="I341" s="16" t="n"/>
      <c r="J341" s="16" t="n"/>
      <c r="K341" s="44" t="n"/>
      <c r="L341" s="44" t="n"/>
      <c r="M341" s="44" t="n"/>
      <c r="N341" s="45" t="n"/>
      <c r="O341" s="20" t="n"/>
      <c r="P341" s="46">
        <f>IFERROR(IF(AND($B341="Prospect actif",$N341&lt;&gt;"",$O341&lt;&gt;""),$N341*$O341,""),"")</f>
        <v/>
      </c>
      <c r="Q341" s="16" t="n"/>
      <c r="R341" s="22" t="n"/>
      <c r="S341" s="23">
        <f>IFERROR(IF($L341="","",MAX(0,TODAY()-$L341)),"")</f>
        <v/>
      </c>
      <c r="T341" s="24">
        <f>IFERROR(IF(OR($B341="Client actif",$B341="En pause",$B341="Perdu"),"Sans suivi",IF($M341="","À planifier",IF($M341&lt;TODAY(),"En retard",IF($M341&lt;=TODAY()+'Paramètres'!$B$4,"À relancer bientôt","Planifiée")))),"")</f>
        <v/>
      </c>
      <c r="U341" s="22" t="n"/>
    </row>
    <row r="342" ht="32" customHeight="1">
      <c r="A342" s="16" t="n"/>
      <c r="B342" s="16" t="n"/>
      <c r="C342" s="16" t="n"/>
      <c r="D342" s="16" t="n"/>
      <c r="E342" s="16" t="n"/>
      <c r="F342" s="16" t="n"/>
      <c r="G342" s="43" t="n"/>
      <c r="H342" s="16" t="n"/>
      <c r="I342" s="16" t="n"/>
      <c r="J342" s="16" t="n"/>
      <c r="K342" s="44" t="n"/>
      <c r="L342" s="44" t="n"/>
      <c r="M342" s="44" t="n"/>
      <c r="N342" s="45" t="n"/>
      <c r="O342" s="20" t="n"/>
      <c r="P342" s="46">
        <f>IFERROR(IF(AND($B342="Prospect actif",$N342&lt;&gt;"",$O342&lt;&gt;""),$N342*$O342,""),"")</f>
        <v/>
      </c>
      <c r="Q342" s="16" t="n"/>
      <c r="R342" s="22" t="n"/>
      <c r="S342" s="23">
        <f>IFERROR(IF($L342="","",MAX(0,TODAY()-$L342)),"")</f>
        <v/>
      </c>
      <c r="T342" s="24">
        <f>IFERROR(IF(OR($B342="Client actif",$B342="En pause",$B342="Perdu"),"Sans suivi",IF($M342="","À planifier",IF($M342&lt;TODAY(),"En retard",IF($M342&lt;=TODAY()+'Paramètres'!$B$4,"À relancer bientôt","Planifiée")))),"")</f>
        <v/>
      </c>
      <c r="U342" s="22" t="n"/>
    </row>
    <row r="343" ht="32" customHeight="1">
      <c r="A343" s="16" t="n"/>
      <c r="B343" s="16" t="n"/>
      <c r="C343" s="16" t="n"/>
      <c r="D343" s="16" t="n"/>
      <c r="E343" s="16" t="n"/>
      <c r="F343" s="16" t="n"/>
      <c r="G343" s="43" t="n"/>
      <c r="H343" s="16" t="n"/>
      <c r="I343" s="16" t="n"/>
      <c r="J343" s="16" t="n"/>
      <c r="K343" s="44" t="n"/>
      <c r="L343" s="44" t="n"/>
      <c r="M343" s="44" t="n"/>
      <c r="N343" s="45" t="n"/>
      <c r="O343" s="20" t="n"/>
      <c r="P343" s="46">
        <f>IFERROR(IF(AND($B343="Prospect actif",$N343&lt;&gt;"",$O343&lt;&gt;""),$N343*$O343,""),"")</f>
        <v/>
      </c>
      <c r="Q343" s="16" t="n"/>
      <c r="R343" s="22" t="n"/>
      <c r="S343" s="23">
        <f>IFERROR(IF($L343="","",MAX(0,TODAY()-$L343)),"")</f>
        <v/>
      </c>
      <c r="T343" s="24">
        <f>IFERROR(IF(OR($B343="Client actif",$B343="En pause",$B343="Perdu"),"Sans suivi",IF($M343="","À planifier",IF($M343&lt;TODAY(),"En retard",IF($M343&lt;=TODAY()+'Paramètres'!$B$4,"À relancer bientôt","Planifiée")))),"")</f>
        <v/>
      </c>
      <c r="U343" s="22" t="n"/>
    </row>
    <row r="344" ht="32" customHeight="1">
      <c r="A344" s="16" t="n"/>
      <c r="B344" s="16" t="n"/>
      <c r="C344" s="16" t="n"/>
      <c r="D344" s="16" t="n"/>
      <c r="E344" s="16" t="n"/>
      <c r="F344" s="16" t="n"/>
      <c r="G344" s="43" t="n"/>
      <c r="H344" s="16" t="n"/>
      <c r="I344" s="16" t="n"/>
      <c r="J344" s="16" t="n"/>
      <c r="K344" s="44" t="n"/>
      <c r="L344" s="44" t="n"/>
      <c r="M344" s="44" t="n"/>
      <c r="N344" s="45" t="n"/>
      <c r="O344" s="20" t="n"/>
      <c r="P344" s="46">
        <f>IFERROR(IF(AND($B344="Prospect actif",$N344&lt;&gt;"",$O344&lt;&gt;""),$N344*$O344,""),"")</f>
        <v/>
      </c>
      <c r="Q344" s="16" t="n"/>
      <c r="R344" s="22" t="n"/>
      <c r="S344" s="23">
        <f>IFERROR(IF($L344="","",MAX(0,TODAY()-$L344)),"")</f>
        <v/>
      </c>
      <c r="T344" s="24">
        <f>IFERROR(IF(OR($B344="Client actif",$B344="En pause",$B344="Perdu"),"Sans suivi",IF($M344="","À planifier",IF($M344&lt;TODAY(),"En retard",IF($M344&lt;=TODAY()+'Paramètres'!$B$4,"À relancer bientôt","Planifiée")))),"")</f>
        <v/>
      </c>
      <c r="U344" s="22" t="n"/>
    </row>
    <row r="345" ht="32" customHeight="1">
      <c r="A345" s="16" t="n"/>
      <c r="B345" s="16" t="n"/>
      <c r="C345" s="16" t="n"/>
      <c r="D345" s="16" t="n"/>
      <c r="E345" s="16" t="n"/>
      <c r="F345" s="16" t="n"/>
      <c r="G345" s="43" t="n"/>
      <c r="H345" s="16" t="n"/>
      <c r="I345" s="16" t="n"/>
      <c r="J345" s="16" t="n"/>
      <c r="K345" s="44" t="n"/>
      <c r="L345" s="44" t="n"/>
      <c r="M345" s="44" t="n"/>
      <c r="N345" s="45" t="n"/>
      <c r="O345" s="20" t="n"/>
      <c r="P345" s="46">
        <f>IFERROR(IF(AND($B345="Prospect actif",$N345&lt;&gt;"",$O345&lt;&gt;""),$N345*$O345,""),"")</f>
        <v/>
      </c>
      <c r="Q345" s="16" t="n"/>
      <c r="R345" s="22" t="n"/>
      <c r="S345" s="23">
        <f>IFERROR(IF($L345="","",MAX(0,TODAY()-$L345)),"")</f>
        <v/>
      </c>
      <c r="T345" s="24">
        <f>IFERROR(IF(OR($B345="Client actif",$B345="En pause",$B345="Perdu"),"Sans suivi",IF($M345="","À planifier",IF($M345&lt;TODAY(),"En retard",IF($M345&lt;=TODAY()+'Paramètres'!$B$4,"À relancer bientôt","Planifiée")))),"")</f>
        <v/>
      </c>
      <c r="U345" s="22" t="n"/>
    </row>
    <row r="346" ht="32" customHeight="1">
      <c r="A346" s="16" t="n"/>
      <c r="B346" s="16" t="n"/>
      <c r="C346" s="16" t="n"/>
      <c r="D346" s="16" t="n"/>
      <c r="E346" s="16" t="n"/>
      <c r="F346" s="16" t="n"/>
      <c r="G346" s="43" t="n"/>
      <c r="H346" s="16" t="n"/>
      <c r="I346" s="16" t="n"/>
      <c r="J346" s="16" t="n"/>
      <c r="K346" s="44" t="n"/>
      <c r="L346" s="44" t="n"/>
      <c r="M346" s="44" t="n"/>
      <c r="N346" s="45" t="n"/>
      <c r="O346" s="20" t="n"/>
      <c r="P346" s="46">
        <f>IFERROR(IF(AND($B346="Prospect actif",$N346&lt;&gt;"",$O346&lt;&gt;""),$N346*$O346,""),"")</f>
        <v/>
      </c>
      <c r="Q346" s="16" t="n"/>
      <c r="R346" s="22" t="n"/>
      <c r="S346" s="23">
        <f>IFERROR(IF($L346="","",MAX(0,TODAY()-$L346)),"")</f>
        <v/>
      </c>
      <c r="T346" s="24">
        <f>IFERROR(IF(OR($B346="Client actif",$B346="En pause",$B346="Perdu"),"Sans suivi",IF($M346="","À planifier",IF($M346&lt;TODAY(),"En retard",IF($M346&lt;=TODAY()+'Paramètres'!$B$4,"À relancer bientôt","Planifiée")))),"")</f>
        <v/>
      </c>
      <c r="U346" s="22" t="n"/>
    </row>
    <row r="347" ht="32" customHeight="1">
      <c r="A347" s="16" t="n"/>
      <c r="B347" s="16" t="n"/>
      <c r="C347" s="16" t="n"/>
      <c r="D347" s="16" t="n"/>
      <c r="E347" s="16" t="n"/>
      <c r="F347" s="16" t="n"/>
      <c r="G347" s="43" t="n"/>
      <c r="H347" s="16" t="n"/>
      <c r="I347" s="16" t="n"/>
      <c r="J347" s="16" t="n"/>
      <c r="K347" s="44" t="n"/>
      <c r="L347" s="44" t="n"/>
      <c r="M347" s="44" t="n"/>
      <c r="N347" s="45" t="n"/>
      <c r="O347" s="20" t="n"/>
      <c r="P347" s="46">
        <f>IFERROR(IF(AND($B347="Prospect actif",$N347&lt;&gt;"",$O347&lt;&gt;""),$N347*$O347,""),"")</f>
        <v/>
      </c>
      <c r="Q347" s="16" t="n"/>
      <c r="R347" s="22" t="n"/>
      <c r="S347" s="23">
        <f>IFERROR(IF($L347="","",MAX(0,TODAY()-$L347)),"")</f>
        <v/>
      </c>
      <c r="T347" s="24">
        <f>IFERROR(IF(OR($B347="Client actif",$B347="En pause",$B347="Perdu"),"Sans suivi",IF($M347="","À planifier",IF($M347&lt;TODAY(),"En retard",IF($M347&lt;=TODAY()+'Paramètres'!$B$4,"À relancer bientôt","Planifiée")))),"")</f>
        <v/>
      </c>
      <c r="U347" s="22" t="n"/>
    </row>
    <row r="348" ht="32" customHeight="1">
      <c r="A348" s="16" t="n"/>
      <c r="B348" s="16" t="n"/>
      <c r="C348" s="16" t="n"/>
      <c r="D348" s="16" t="n"/>
      <c r="E348" s="16" t="n"/>
      <c r="F348" s="16" t="n"/>
      <c r="G348" s="43" t="n"/>
      <c r="H348" s="16" t="n"/>
      <c r="I348" s="16" t="n"/>
      <c r="J348" s="16" t="n"/>
      <c r="K348" s="44" t="n"/>
      <c r="L348" s="44" t="n"/>
      <c r="M348" s="44" t="n"/>
      <c r="N348" s="45" t="n"/>
      <c r="O348" s="20" t="n"/>
      <c r="P348" s="46">
        <f>IFERROR(IF(AND($B348="Prospect actif",$N348&lt;&gt;"",$O348&lt;&gt;""),$N348*$O348,""),"")</f>
        <v/>
      </c>
      <c r="Q348" s="16" t="n"/>
      <c r="R348" s="22" t="n"/>
      <c r="S348" s="23">
        <f>IFERROR(IF($L348="","",MAX(0,TODAY()-$L348)),"")</f>
        <v/>
      </c>
      <c r="T348" s="24">
        <f>IFERROR(IF(OR($B348="Client actif",$B348="En pause",$B348="Perdu"),"Sans suivi",IF($M348="","À planifier",IF($M348&lt;TODAY(),"En retard",IF($M348&lt;=TODAY()+'Paramètres'!$B$4,"À relancer bientôt","Planifiée")))),"")</f>
        <v/>
      </c>
      <c r="U348" s="22" t="n"/>
    </row>
    <row r="349" ht="32" customHeight="1">
      <c r="A349" s="16" t="n"/>
      <c r="B349" s="16" t="n"/>
      <c r="C349" s="16" t="n"/>
      <c r="D349" s="16" t="n"/>
      <c r="E349" s="16" t="n"/>
      <c r="F349" s="16" t="n"/>
      <c r="G349" s="43" t="n"/>
      <c r="H349" s="16" t="n"/>
      <c r="I349" s="16" t="n"/>
      <c r="J349" s="16" t="n"/>
      <c r="K349" s="44" t="n"/>
      <c r="L349" s="44" t="n"/>
      <c r="M349" s="44" t="n"/>
      <c r="N349" s="45" t="n"/>
      <c r="O349" s="20" t="n"/>
      <c r="P349" s="46">
        <f>IFERROR(IF(AND($B349="Prospect actif",$N349&lt;&gt;"",$O349&lt;&gt;""),$N349*$O349,""),"")</f>
        <v/>
      </c>
      <c r="Q349" s="16" t="n"/>
      <c r="R349" s="22" t="n"/>
      <c r="S349" s="23">
        <f>IFERROR(IF($L349="","",MAX(0,TODAY()-$L349)),"")</f>
        <v/>
      </c>
      <c r="T349" s="24">
        <f>IFERROR(IF(OR($B349="Client actif",$B349="En pause",$B349="Perdu"),"Sans suivi",IF($M349="","À planifier",IF($M349&lt;TODAY(),"En retard",IF($M349&lt;=TODAY()+'Paramètres'!$B$4,"À relancer bientôt","Planifiée")))),"")</f>
        <v/>
      </c>
      <c r="U349" s="22" t="n"/>
    </row>
    <row r="350" ht="32" customHeight="1">
      <c r="A350" s="16" t="n"/>
      <c r="B350" s="16" t="n"/>
      <c r="C350" s="16" t="n"/>
      <c r="D350" s="16" t="n"/>
      <c r="E350" s="16" t="n"/>
      <c r="F350" s="16" t="n"/>
      <c r="G350" s="43" t="n"/>
      <c r="H350" s="16" t="n"/>
      <c r="I350" s="16" t="n"/>
      <c r="J350" s="16" t="n"/>
      <c r="K350" s="44" t="n"/>
      <c r="L350" s="44" t="n"/>
      <c r="M350" s="44" t="n"/>
      <c r="N350" s="45" t="n"/>
      <c r="O350" s="20" t="n"/>
      <c r="P350" s="46">
        <f>IFERROR(IF(AND($B350="Prospect actif",$N350&lt;&gt;"",$O350&lt;&gt;""),$N350*$O350,""),"")</f>
        <v/>
      </c>
      <c r="Q350" s="16" t="n"/>
      <c r="R350" s="22" t="n"/>
      <c r="S350" s="23">
        <f>IFERROR(IF($L350="","",MAX(0,TODAY()-$L350)),"")</f>
        <v/>
      </c>
      <c r="T350" s="24">
        <f>IFERROR(IF(OR($B350="Client actif",$B350="En pause",$B350="Perdu"),"Sans suivi",IF($M350="","À planifier",IF($M350&lt;TODAY(),"En retard",IF($M350&lt;=TODAY()+'Paramètres'!$B$4,"À relancer bientôt","Planifiée")))),"")</f>
        <v/>
      </c>
      <c r="U350" s="22" t="n"/>
    </row>
    <row r="351" ht="32" customHeight="1">
      <c r="A351" s="16" t="n"/>
      <c r="B351" s="16" t="n"/>
      <c r="C351" s="16" t="n"/>
      <c r="D351" s="16" t="n"/>
      <c r="E351" s="16" t="n"/>
      <c r="F351" s="16" t="n"/>
      <c r="G351" s="43" t="n"/>
      <c r="H351" s="16" t="n"/>
      <c r="I351" s="16" t="n"/>
      <c r="J351" s="16" t="n"/>
      <c r="K351" s="44" t="n"/>
      <c r="L351" s="44" t="n"/>
      <c r="M351" s="44" t="n"/>
      <c r="N351" s="45" t="n"/>
      <c r="O351" s="20" t="n"/>
      <c r="P351" s="46">
        <f>IFERROR(IF(AND($B351="Prospect actif",$N351&lt;&gt;"",$O351&lt;&gt;""),$N351*$O351,""),"")</f>
        <v/>
      </c>
      <c r="Q351" s="16" t="n"/>
      <c r="R351" s="22" t="n"/>
      <c r="S351" s="23">
        <f>IFERROR(IF($L351="","",MAX(0,TODAY()-$L351)),"")</f>
        <v/>
      </c>
      <c r="T351" s="24">
        <f>IFERROR(IF(OR($B351="Client actif",$B351="En pause",$B351="Perdu"),"Sans suivi",IF($M351="","À planifier",IF($M351&lt;TODAY(),"En retard",IF($M351&lt;=TODAY()+'Paramètres'!$B$4,"À relancer bientôt","Planifiée")))),"")</f>
        <v/>
      </c>
      <c r="U351" s="22" t="n"/>
    </row>
    <row r="352" ht="32" customHeight="1">
      <c r="A352" s="16" t="n"/>
      <c r="B352" s="16" t="n"/>
      <c r="C352" s="16" t="n"/>
      <c r="D352" s="16" t="n"/>
      <c r="E352" s="16" t="n"/>
      <c r="F352" s="16" t="n"/>
      <c r="G352" s="43" t="n"/>
      <c r="H352" s="16" t="n"/>
      <c r="I352" s="16" t="n"/>
      <c r="J352" s="16" t="n"/>
      <c r="K352" s="44" t="n"/>
      <c r="L352" s="44" t="n"/>
      <c r="M352" s="44" t="n"/>
      <c r="N352" s="45" t="n"/>
      <c r="O352" s="20" t="n"/>
      <c r="P352" s="46">
        <f>IFERROR(IF(AND($B352="Prospect actif",$N352&lt;&gt;"",$O352&lt;&gt;""),$N352*$O352,""),"")</f>
        <v/>
      </c>
      <c r="Q352" s="16" t="n"/>
      <c r="R352" s="22" t="n"/>
      <c r="S352" s="23">
        <f>IFERROR(IF($L352="","",MAX(0,TODAY()-$L352)),"")</f>
        <v/>
      </c>
      <c r="T352" s="24">
        <f>IFERROR(IF(OR($B352="Client actif",$B352="En pause",$B352="Perdu"),"Sans suivi",IF($M352="","À planifier",IF($M352&lt;TODAY(),"En retard",IF($M352&lt;=TODAY()+'Paramètres'!$B$4,"À relancer bientôt","Planifiée")))),"")</f>
        <v/>
      </c>
      <c r="U352" s="22" t="n"/>
    </row>
    <row r="353" ht="32" customHeight="1">
      <c r="A353" s="16" t="n"/>
      <c r="B353" s="16" t="n"/>
      <c r="C353" s="16" t="n"/>
      <c r="D353" s="16" t="n"/>
      <c r="E353" s="16" t="n"/>
      <c r="F353" s="16" t="n"/>
      <c r="G353" s="43" t="n"/>
      <c r="H353" s="16" t="n"/>
      <c r="I353" s="16" t="n"/>
      <c r="J353" s="16" t="n"/>
      <c r="K353" s="44" t="n"/>
      <c r="L353" s="44" t="n"/>
      <c r="M353" s="44" t="n"/>
      <c r="N353" s="45" t="n"/>
      <c r="O353" s="20" t="n"/>
      <c r="P353" s="46">
        <f>IFERROR(IF(AND($B353="Prospect actif",$N353&lt;&gt;"",$O353&lt;&gt;""),$N353*$O353,""),"")</f>
        <v/>
      </c>
      <c r="Q353" s="16" t="n"/>
      <c r="R353" s="22" t="n"/>
      <c r="S353" s="23">
        <f>IFERROR(IF($L353="","",MAX(0,TODAY()-$L353)),"")</f>
        <v/>
      </c>
      <c r="T353" s="24">
        <f>IFERROR(IF(OR($B353="Client actif",$B353="En pause",$B353="Perdu"),"Sans suivi",IF($M353="","À planifier",IF($M353&lt;TODAY(),"En retard",IF($M353&lt;=TODAY()+'Paramètres'!$B$4,"À relancer bientôt","Planifiée")))),"")</f>
        <v/>
      </c>
      <c r="U353" s="22" t="n"/>
    </row>
    <row r="354" ht="32" customHeight="1">
      <c r="A354" s="16" t="n"/>
      <c r="B354" s="16" t="n"/>
      <c r="C354" s="16" t="n"/>
      <c r="D354" s="16" t="n"/>
      <c r="E354" s="16" t="n"/>
      <c r="F354" s="16" t="n"/>
      <c r="G354" s="43" t="n"/>
      <c r="H354" s="16" t="n"/>
      <c r="I354" s="16" t="n"/>
      <c r="J354" s="16" t="n"/>
      <c r="K354" s="44" t="n"/>
      <c r="L354" s="44" t="n"/>
      <c r="M354" s="44" t="n"/>
      <c r="N354" s="45" t="n"/>
      <c r="O354" s="20" t="n"/>
      <c r="P354" s="46">
        <f>IFERROR(IF(AND($B354="Prospect actif",$N354&lt;&gt;"",$O354&lt;&gt;""),$N354*$O354,""),"")</f>
        <v/>
      </c>
      <c r="Q354" s="16" t="n"/>
      <c r="R354" s="22" t="n"/>
      <c r="S354" s="23">
        <f>IFERROR(IF($L354="","",MAX(0,TODAY()-$L354)),"")</f>
        <v/>
      </c>
      <c r="T354" s="24">
        <f>IFERROR(IF(OR($B354="Client actif",$B354="En pause",$B354="Perdu"),"Sans suivi",IF($M354="","À planifier",IF($M354&lt;TODAY(),"En retard",IF($M354&lt;=TODAY()+'Paramètres'!$B$4,"À relancer bientôt","Planifiée")))),"")</f>
        <v/>
      </c>
      <c r="U354" s="22" t="n"/>
    </row>
    <row r="355" ht="32" customHeight="1">
      <c r="A355" s="16" t="n"/>
      <c r="B355" s="16" t="n"/>
      <c r="C355" s="16" t="n"/>
      <c r="D355" s="16" t="n"/>
      <c r="E355" s="16" t="n"/>
      <c r="F355" s="16" t="n"/>
      <c r="G355" s="43" t="n"/>
      <c r="H355" s="16" t="n"/>
      <c r="I355" s="16" t="n"/>
      <c r="J355" s="16" t="n"/>
      <c r="K355" s="44" t="n"/>
      <c r="L355" s="44" t="n"/>
      <c r="M355" s="44" t="n"/>
      <c r="N355" s="45" t="n"/>
      <c r="O355" s="20" t="n"/>
      <c r="P355" s="46">
        <f>IFERROR(IF(AND($B355="Prospect actif",$N355&lt;&gt;"",$O355&lt;&gt;""),$N355*$O355,""),"")</f>
        <v/>
      </c>
      <c r="Q355" s="16" t="n"/>
      <c r="R355" s="22" t="n"/>
      <c r="S355" s="23">
        <f>IFERROR(IF($L355="","",MAX(0,TODAY()-$L355)),"")</f>
        <v/>
      </c>
      <c r="T355" s="24">
        <f>IFERROR(IF(OR($B355="Client actif",$B355="En pause",$B355="Perdu"),"Sans suivi",IF($M355="","À planifier",IF($M355&lt;TODAY(),"En retard",IF($M355&lt;=TODAY()+'Paramètres'!$B$4,"À relancer bientôt","Planifiée")))),"")</f>
        <v/>
      </c>
      <c r="U355" s="22" t="n"/>
    </row>
    <row r="356" ht="32" customHeight="1">
      <c r="A356" s="16" t="n"/>
      <c r="B356" s="16" t="n"/>
      <c r="C356" s="16" t="n"/>
      <c r="D356" s="16" t="n"/>
      <c r="E356" s="16" t="n"/>
      <c r="F356" s="16" t="n"/>
      <c r="G356" s="43" t="n"/>
      <c r="H356" s="16" t="n"/>
      <c r="I356" s="16" t="n"/>
      <c r="J356" s="16" t="n"/>
      <c r="K356" s="44" t="n"/>
      <c r="L356" s="44" t="n"/>
      <c r="M356" s="44" t="n"/>
      <c r="N356" s="45" t="n"/>
      <c r="O356" s="20" t="n"/>
      <c r="P356" s="46">
        <f>IFERROR(IF(AND($B356="Prospect actif",$N356&lt;&gt;"",$O356&lt;&gt;""),$N356*$O356,""),"")</f>
        <v/>
      </c>
      <c r="Q356" s="16" t="n"/>
      <c r="R356" s="22" t="n"/>
      <c r="S356" s="23">
        <f>IFERROR(IF($L356="","",MAX(0,TODAY()-$L356)),"")</f>
        <v/>
      </c>
      <c r="T356" s="24">
        <f>IFERROR(IF(OR($B356="Client actif",$B356="En pause",$B356="Perdu"),"Sans suivi",IF($M356="","À planifier",IF($M356&lt;TODAY(),"En retard",IF($M356&lt;=TODAY()+'Paramètres'!$B$4,"À relancer bientôt","Planifiée")))),"")</f>
        <v/>
      </c>
      <c r="U356" s="22" t="n"/>
    </row>
    <row r="357" ht="32" customHeight="1">
      <c r="A357" s="16" t="n"/>
      <c r="B357" s="16" t="n"/>
      <c r="C357" s="16" t="n"/>
      <c r="D357" s="16" t="n"/>
      <c r="E357" s="16" t="n"/>
      <c r="F357" s="16" t="n"/>
      <c r="G357" s="43" t="n"/>
      <c r="H357" s="16" t="n"/>
      <c r="I357" s="16" t="n"/>
      <c r="J357" s="16" t="n"/>
      <c r="K357" s="44" t="n"/>
      <c r="L357" s="44" t="n"/>
      <c r="M357" s="44" t="n"/>
      <c r="N357" s="45" t="n"/>
      <c r="O357" s="20" t="n"/>
      <c r="P357" s="46">
        <f>IFERROR(IF(AND($B357="Prospect actif",$N357&lt;&gt;"",$O357&lt;&gt;""),$N357*$O357,""),"")</f>
        <v/>
      </c>
      <c r="Q357" s="16" t="n"/>
      <c r="R357" s="22" t="n"/>
      <c r="S357" s="23">
        <f>IFERROR(IF($L357="","",MAX(0,TODAY()-$L357)),"")</f>
        <v/>
      </c>
      <c r="T357" s="24">
        <f>IFERROR(IF(OR($B357="Client actif",$B357="En pause",$B357="Perdu"),"Sans suivi",IF($M357="","À planifier",IF($M357&lt;TODAY(),"En retard",IF($M357&lt;=TODAY()+'Paramètres'!$B$4,"À relancer bientôt","Planifiée")))),"")</f>
        <v/>
      </c>
      <c r="U357" s="22" t="n"/>
    </row>
    <row r="358" ht="32" customHeight="1">
      <c r="A358" s="16" t="n"/>
      <c r="B358" s="16" t="n"/>
      <c r="C358" s="16" t="n"/>
      <c r="D358" s="16" t="n"/>
      <c r="E358" s="16" t="n"/>
      <c r="F358" s="16" t="n"/>
      <c r="G358" s="43" t="n"/>
      <c r="H358" s="16" t="n"/>
      <c r="I358" s="16" t="n"/>
      <c r="J358" s="16" t="n"/>
      <c r="K358" s="44" t="n"/>
      <c r="L358" s="44" t="n"/>
      <c r="M358" s="44" t="n"/>
      <c r="N358" s="45" t="n"/>
      <c r="O358" s="20" t="n"/>
      <c r="P358" s="46">
        <f>IFERROR(IF(AND($B358="Prospect actif",$N358&lt;&gt;"",$O358&lt;&gt;""),$N358*$O358,""),"")</f>
        <v/>
      </c>
      <c r="Q358" s="16" t="n"/>
      <c r="R358" s="22" t="n"/>
      <c r="S358" s="23">
        <f>IFERROR(IF($L358="","",MAX(0,TODAY()-$L358)),"")</f>
        <v/>
      </c>
      <c r="T358" s="24">
        <f>IFERROR(IF(OR($B358="Client actif",$B358="En pause",$B358="Perdu"),"Sans suivi",IF($M358="","À planifier",IF($M358&lt;TODAY(),"En retard",IF($M358&lt;=TODAY()+'Paramètres'!$B$4,"À relancer bientôt","Planifiée")))),"")</f>
        <v/>
      </c>
      <c r="U358" s="22" t="n"/>
    </row>
    <row r="359" ht="32" customHeight="1">
      <c r="A359" s="16" t="n"/>
      <c r="B359" s="16" t="n"/>
      <c r="C359" s="16" t="n"/>
      <c r="D359" s="16" t="n"/>
      <c r="E359" s="16" t="n"/>
      <c r="F359" s="16" t="n"/>
      <c r="G359" s="43" t="n"/>
      <c r="H359" s="16" t="n"/>
      <c r="I359" s="16" t="n"/>
      <c r="J359" s="16" t="n"/>
      <c r="K359" s="44" t="n"/>
      <c r="L359" s="44" t="n"/>
      <c r="M359" s="44" t="n"/>
      <c r="N359" s="45" t="n"/>
      <c r="O359" s="20" t="n"/>
      <c r="P359" s="46">
        <f>IFERROR(IF(AND($B359="Prospect actif",$N359&lt;&gt;"",$O359&lt;&gt;""),$N359*$O359,""),"")</f>
        <v/>
      </c>
      <c r="Q359" s="16" t="n"/>
      <c r="R359" s="22" t="n"/>
      <c r="S359" s="23">
        <f>IFERROR(IF($L359="","",MAX(0,TODAY()-$L359)),"")</f>
        <v/>
      </c>
      <c r="T359" s="24">
        <f>IFERROR(IF(OR($B359="Client actif",$B359="En pause",$B359="Perdu"),"Sans suivi",IF($M359="","À planifier",IF($M359&lt;TODAY(),"En retard",IF($M359&lt;=TODAY()+'Paramètres'!$B$4,"À relancer bientôt","Planifiée")))),"")</f>
        <v/>
      </c>
      <c r="U359" s="22" t="n"/>
    </row>
    <row r="360" ht="32" customHeight="1">
      <c r="A360" s="16" t="n"/>
      <c r="B360" s="16" t="n"/>
      <c r="C360" s="16" t="n"/>
      <c r="D360" s="16" t="n"/>
      <c r="E360" s="16" t="n"/>
      <c r="F360" s="16" t="n"/>
      <c r="G360" s="43" t="n"/>
      <c r="H360" s="16" t="n"/>
      <c r="I360" s="16" t="n"/>
      <c r="J360" s="16" t="n"/>
      <c r="K360" s="44" t="n"/>
      <c r="L360" s="44" t="n"/>
      <c r="M360" s="44" t="n"/>
      <c r="N360" s="45" t="n"/>
      <c r="O360" s="20" t="n"/>
      <c r="P360" s="46">
        <f>IFERROR(IF(AND($B360="Prospect actif",$N360&lt;&gt;"",$O360&lt;&gt;""),$N360*$O360,""),"")</f>
        <v/>
      </c>
      <c r="Q360" s="16" t="n"/>
      <c r="R360" s="22" t="n"/>
      <c r="S360" s="23">
        <f>IFERROR(IF($L360="","",MAX(0,TODAY()-$L360)),"")</f>
        <v/>
      </c>
      <c r="T360" s="24">
        <f>IFERROR(IF(OR($B360="Client actif",$B360="En pause",$B360="Perdu"),"Sans suivi",IF($M360="","À planifier",IF($M360&lt;TODAY(),"En retard",IF($M360&lt;=TODAY()+'Paramètres'!$B$4,"À relancer bientôt","Planifiée")))),"")</f>
        <v/>
      </c>
      <c r="U360" s="22" t="n"/>
    </row>
    <row r="361" ht="32" customHeight="1">
      <c r="A361" s="16" t="n"/>
      <c r="B361" s="16" t="n"/>
      <c r="C361" s="16" t="n"/>
      <c r="D361" s="16" t="n"/>
      <c r="E361" s="16" t="n"/>
      <c r="F361" s="16" t="n"/>
      <c r="G361" s="43" t="n"/>
      <c r="H361" s="16" t="n"/>
      <c r="I361" s="16" t="n"/>
      <c r="J361" s="16" t="n"/>
      <c r="K361" s="44" t="n"/>
      <c r="L361" s="44" t="n"/>
      <c r="M361" s="44" t="n"/>
      <c r="N361" s="45" t="n"/>
      <c r="O361" s="20" t="n"/>
      <c r="P361" s="46">
        <f>IFERROR(IF(AND($B361="Prospect actif",$N361&lt;&gt;"",$O361&lt;&gt;""),$N361*$O361,""),"")</f>
        <v/>
      </c>
      <c r="Q361" s="16" t="n"/>
      <c r="R361" s="22" t="n"/>
      <c r="S361" s="23">
        <f>IFERROR(IF($L361="","",MAX(0,TODAY()-$L361)),"")</f>
        <v/>
      </c>
      <c r="T361" s="24">
        <f>IFERROR(IF(OR($B361="Client actif",$B361="En pause",$B361="Perdu"),"Sans suivi",IF($M361="","À planifier",IF($M361&lt;TODAY(),"En retard",IF($M361&lt;=TODAY()+'Paramètres'!$B$4,"À relancer bientôt","Planifiée")))),"")</f>
        <v/>
      </c>
      <c r="U361" s="22" t="n"/>
    </row>
    <row r="362" ht="32" customHeight="1">
      <c r="A362" s="16" t="n"/>
      <c r="B362" s="16" t="n"/>
      <c r="C362" s="16" t="n"/>
      <c r="D362" s="16" t="n"/>
      <c r="E362" s="16" t="n"/>
      <c r="F362" s="16" t="n"/>
      <c r="G362" s="43" t="n"/>
      <c r="H362" s="16" t="n"/>
      <c r="I362" s="16" t="n"/>
      <c r="J362" s="16" t="n"/>
      <c r="K362" s="44" t="n"/>
      <c r="L362" s="44" t="n"/>
      <c r="M362" s="44" t="n"/>
      <c r="N362" s="45" t="n"/>
      <c r="O362" s="20" t="n"/>
      <c r="P362" s="46">
        <f>IFERROR(IF(AND($B362="Prospect actif",$N362&lt;&gt;"",$O362&lt;&gt;""),$N362*$O362,""),"")</f>
        <v/>
      </c>
      <c r="Q362" s="16" t="n"/>
      <c r="R362" s="22" t="n"/>
      <c r="S362" s="23">
        <f>IFERROR(IF($L362="","",MAX(0,TODAY()-$L362)),"")</f>
        <v/>
      </c>
      <c r="T362" s="24">
        <f>IFERROR(IF(OR($B362="Client actif",$B362="En pause",$B362="Perdu"),"Sans suivi",IF($M362="","À planifier",IF($M362&lt;TODAY(),"En retard",IF($M362&lt;=TODAY()+'Paramètres'!$B$4,"À relancer bientôt","Planifiée")))),"")</f>
        <v/>
      </c>
      <c r="U362" s="22" t="n"/>
    </row>
    <row r="363" ht="32" customHeight="1">
      <c r="A363" s="16" t="n"/>
      <c r="B363" s="16" t="n"/>
      <c r="C363" s="16" t="n"/>
      <c r="D363" s="16" t="n"/>
      <c r="E363" s="16" t="n"/>
      <c r="F363" s="16" t="n"/>
      <c r="G363" s="43" t="n"/>
      <c r="H363" s="16" t="n"/>
      <c r="I363" s="16" t="n"/>
      <c r="J363" s="16" t="n"/>
      <c r="K363" s="44" t="n"/>
      <c r="L363" s="44" t="n"/>
      <c r="M363" s="44" t="n"/>
      <c r="N363" s="45" t="n"/>
      <c r="O363" s="20" t="n"/>
      <c r="P363" s="46">
        <f>IFERROR(IF(AND($B363="Prospect actif",$N363&lt;&gt;"",$O363&lt;&gt;""),$N363*$O363,""),"")</f>
        <v/>
      </c>
      <c r="Q363" s="16" t="n"/>
      <c r="R363" s="22" t="n"/>
      <c r="S363" s="23">
        <f>IFERROR(IF($L363="","",MAX(0,TODAY()-$L363)),"")</f>
        <v/>
      </c>
      <c r="T363" s="24">
        <f>IFERROR(IF(OR($B363="Client actif",$B363="En pause",$B363="Perdu"),"Sans suivi",IF($M363="","À planifier",IF($M363&lt;TODAY(),"En retard",IF($M363&lt;=TODAY()+'Paramètres'!$B$4,"À relancer bientôt","Planifiée")))),"")</f>
        <v/>
      </c>
      <c r="U363" s="22" t="n"/>
    </row>
    <row r="364" ht="32" customHeight="1">
      <c r="A364" s="16" t="n"/>
      <c r="B364" s="16" t="n"/>
      <c r="C364" s="16" t="n"/>
      <c r="D364" s="16" t="n"/>
      <c r="E364" s="16" t="n"/>
      <c r="F364" s="16" t="n"/>
      <c r="G364" s="43" t="n"/>
      <c r="H364" s="16" t="n"/>
      <c r="I364" s="16" t="n"/>
      <c r="J364" s="16" t="n"/>
      <c r="K364" s="44" t="n"/>
      <c r="L364" s="44" t="n"/>
      <c r="M364" s="44" t="n"/>
      <c r="N364" s="45" t="n"/>
      <c r="O364" s="20" t="n"/>
      <c r="P364" s="46">
        <f>IFERROR(IF(AND($B364="Prospect actif",$N364&lt;&gt;"",$O364&lt;&gt;""),$N364*$O364,""),"")</f>
        <v/>
      </c>
      <c r="Q364" s="16" t="n"/>
      <c r="R364" s="22" t="n"/>
      <c r="S364" s="23">
        <f>IFERROR(IF($L364="","",MAX(0,TODAY()-$L364)),"")</f>
        <v/>
      </c>
      <c r="T364" s="24">
        <f>IFERROR(IF(OR($B364="Client actif",$B364="En pause",$B364="Perdu"),"Sans suivi",IF($M364="","À planifier",IF($M364&lt;TODAY(),"En retard",IF($M364&lt;=TODAY()+'Paramètres'!$B$4,"À relancer bientôt","Planifiée")))),"")</f>
        <v/>
      </c>
      <c r="U364" s="22" t="n"/>
    </row>
    <row r="365" ht="32" customHeight="1">
      <c r="A365" s="16" t="n"/>
      <c r="B365" s="16" t="n"/>
      <c r="C365" s="16" t="n"/>
      <c r="D365" s="16" t="n"/>
      <c r="E365" s="16" t="n"/>
      <c r="F365" s="16" t="n"/>
      <c r="G365" s="43" t="n"/>
      <c r="H365" s="16" t="n"/>
      <c r="I365" s="16" t="n"/>
      <c r="J365" s="16" t="n"/>
      <c r="K365" s="44" t="n"/>
      <c r="L365" s="44" t="n"/>
      <c r="M365" s="44" t="n"/>
      <c r="N365" s="45" t="n"/>
      <c r="O365" s="20" t="n"/>
      <c r="P365" s="46">
        <f>IFERROR(IF(AND($B365="Prospect actif",$N365&lt;&gt;"",$O365&lt;&gt;""),$N365*$O365,""),"")</f>
        <v/>
      </c>
      <c r="Q365" s="16" t="n"/>
      <c r="R365" s="22" t="n"/>
      <c r="S365" s="23">
        <f>IFERROR(IF($L365="","",MAX(0,TODAY()-$L365)),"")</f>
        <v/>
      </c>
      <c r="T365" s="24">
        <f>IFERROR(IF(OR($B365="Client actif",$B365="En pause",$B365="Perdu"),"Sans suivi",IF($M365="","À planifier",IF($M365&lt;TODAY(),"En retard",IF($M365&lt;=TODAY()+'Paramètres'!$B$4,"À relancer bientôt","Planifiée")))),"")</f>
        <v/>
      </c>
      <c r="U365" s="22" t="n"/>
    </row>
    <row r="366" ht="32" customHeight="1">
      <c r="A366" s="16" t="n"/>
      <c r="B366" s="16" t="n"/>
      <c r="C366" s="16" t="n"/>
      <c r="D366" s="16" t="n"/>
      <c r="E366" s="16" t="n"/>
      <c r="F366" s="16" t="n"/>
      <c r="G366" s="43" t="n"/>
      <c r="H366" s="16" t="n"/>
      <c r="I366" s="16" t="n"/>
      <c r="J366" s="16" t="n"/>
      <c r="K366" s="44" t="n"/>
      <c r="L366" s="44" t="n"/>
      <c r="M366" s="44" t="n"/>
      <c r="N366" s="45" t="n"/>
      <c r="O366" s="20" t="n"/>
      <c r="P366" s="46">
        <f>IFERROR(IF(AND($B366="Prospect actif",$N366&lt;&gt;"",$O366&lt;&gt;""),$N366*$O366,""),"")</f>
        <v/>
      </c>
      <c r="Q366" s="16" t="n"/>
      <c r="R366" s="22" t="n"/>
      <c r="S366" s="23">
        <f>IFERROR(IF($L366="","",MAX(0,TODAY()-$L366)),"")</f>
        <v/>
      </c>
      <c r="T366" s="24">
        <f>IFERROR(IF(OR($B366="Client actif",$B366="En pause",$B366="Perdu"),"Sans suivi",IF($M366="","À planifier",IF($M366&lt;TODAY(),"En retard",IF($M366&lt;=TODAY()+'Paramètres'!$B$4,"À relancer bientôt","Planifiée")))),"")</f>
        <v/>
      </c>
      <c r="U366" s="22" t="n"/>
    </row>
    <row r="367" ht="32" customHeight="1">
      <c r="A367" s="16" t="n"/>
      <c r="B367" s="16" t="n"/>
      <c r="C367" s="16" t="n"/>
      <c r="D367" s="16" t="n"/>
      <c r="E367" s="16" t="n"/>
      <c r="F367" s="16" t="n"/>
      <c r="G367" s="43" t="n"/>
      <c r="H367" s="16" t="n"/>
      <c r="I367" s="16" t="n"/>
      <c r="J367" s="16" t="n"/>
      <c r="K367" s="44" t="n"/>
      <c r="L367" s="44" t="n"/>
      <c r="M367" s="44" t="n"/>
      <c r="N367" s="45" t="n"/>
      <c r="O367" s="20" t="n"/>
      <c r="P367" s="46">
        <f>IFERROR(IF(AND($B367="Prospect actif",$N367&lt;&gt;"",$O367&lt;&gt;""),$N367*$O367,""),"")</f>
        <v/>
      </c>
      <c r="Q367" s="16" t="n"/>
      <c r="R367" s="22" t="n"/>
      <c r="S367" s="23">
        <f>IFERROR(IF($L367="","",MAX(0,TODAY()-$L367)),"")</f>
        <v/>
      </c>
      <c r="T367" s="24">
        <f>IFERROR(IF(OR($B367="Client actif",$B367="En pause",$B367="Perdu"),"Sans suivi",IF($M367="","À planifier",IF($M367&lt;TODAY(),"En retard",IF($M367&lt;=TODAY()+'Paramètres'!$B$4,"À relancer bientôt","Planifiée")))),"")</f>
        <v/>
      </c>
      <c r="U367" s="22" t="n"/>
    </row>
    <row r="368" ht="32" customHeight="1">
      <c r="A368" s="16" t="n"/>
      <c r="B368" s="16" t="n"/>
      <c r="C368" s="16" t="n"/>
      <c r="D368" s="16" t="n"/>
      <c r="E368" s="16" t="n"/>
      <c r="F368" s="16" t="n"/>
      <c r="G368" s="43" t="n"/>
      <c r="H368" s="16" t="n"/>
      <c r="I368" s="16" t="n"/>
      <c r="J368" s="16" t="n"/>
      <c r="K368" s="44" t="n"/>
      <c r="L368" s="44" t="n"/>
      <c r="M368" s="44" t="n"/>
      <c r="N368" s="45" t="n"/>
      <c r="O368" s="20" t="n"/>
      <c r="P368" s="46">
        <f>IFERROR(IF(AND($B368="Prospect actif",$N368&lt;&gt;"",$O368&lt;&gt;""),$N368*$O368,""),"")</f>
        <v/>
      </c>
      <c r="Q368" s="16" t="n"/>
      <c r="R368" s="22" t="n"/>
      <c r="S368" s="23">
        <f>IFERROR(IF($L368="","",MAX(0,TODAY()-$L368)),"")</f>
        <v/>
      </c>
      <c r="T368" s="24">
        <f>IFERROR(IF(OR($B368="Client actif",$B368="En pause",$B368="Perdu"),"Sans suivi",IF($M368="","À planifier",IF($M368&lt;TODAY(),"En retard",IF($M368&lt;=TODAY()+'Paramètres'!$B$4,"À relancer bientôt","Planifiée")))),"")</f>
        <v/>
      </c>
      <c r="U368" s="22" t="n"/>
    </row>
    <row r="369" ht="32" customHeight="1">
      <c r="A369" s="16" t="n"/>
      <c r="B369" s="16" t="n"/>
      <c r="C369" s="16" t="n"/>
      <c r="D369" s="16" t="n"/>
      <c r="E369" s="16" t="n"/>
      <c r="F369" s="16" t="n"/>
      <c r="G369" s="43" t="n"/>
      <c r="H369" s="16" t="n"/>
      <c r="I369" s="16" t="n"/>
      <c r="J369" s="16" t="n"/>
      <c r="K369" s="44" t="n"/>
      <c r="L369" s="44" t="n"/>
      <c r="M369" s="44" t="n"/>
      <c r="N369" s="45" t="n"/>
      <c r="O369" s="20" t="n"/>
      <c r="P369" s="46">
        <f>IFERROR(IF(AND($B369="Prospect actif",$N369&lt;&gt;"",$O369&lt;&gt;""),$N369*$O369,""),"")</f>
        <v/>
      </c>
      <c r="Q369" s="16" t="n"/>
      <c r="R369" s="22" t="n"/>
      <c r="S369" s="23">
        <f>IFERROR(IF($L369="","",MAX(0,TODAY()-$L369)),"")</f>
        <v/>
      </c>
      <c r="T369" s="24">
        <f>IFERROR(IF(OR($B369="Client actif",$B369="En pause",$B369="Perdu"),"Sans suivi",IF($M369="","À planifier",IF($M369&lt;TODAY(),"En retard",IF($M369&lt;=TODAY()+'Paramètres'!$B$4,"À relancer bientôt","Planifiée")))),"")</f>
        <v/>
      </c>
      <c r="U369" s="22" t="n"/>
    </row>
    <row r="370" ht="32" customHeight="1">
      <c r="A370" s="16" t="n"/>
      <c r="B370" s="16" t="n"/>
      <c r="C370" s="16" t="n"/>
      <c r="D370" s="16" t="n"/>
      <c r="E370" s="16" t="n"/>
      <c r="F370" s="16" t="n"/>
      <c r="G370" s="43" t="n"/>
      <c r="H370" s="16" t="n"/>
      <c r="I370" s="16" t="n"/>
      <c r="J370" s="16" t="n"/>
      <c r="K370" s="44" t="n"/>
      <c r="L370" s="44" t="n"/>
      <c r="M370" s="44" t="n"/>
      <c r="N370" s="45" t="n"/>
      <c r="O370" s="20" t="n"/>
      <c r="P370" s="46">
        <f>IFERROR(IF(AND($B370="Prospect actif",$N370&lt;&gt;"",$O370&lt;&gt;""),$N370*$O370,""),"")</f>
        <v/>
      </c>
      <c r="Q370" s="16" t="n"/>
      <c r="R370" s="22" t="n"/>
      <c r="S370" s="23">
        <f>IFERROR(IF($L370="","",MAX(0,TODAY()-$L370)),"")</f>
        <v/>
      </c>
      <c r="T370" s="24">
        <f>IFERROR(IF(OR($B370="Client actif",$B370="En pause",$B370="Perdu"),"Sans suivi",IF($M370="","À planifier",IF($M370&lt;TODAY(),"En retard",IF($M370&lt;=TODAY()+'Paramètres'!$B$4,"À relancer bientôt","Planifiée")))),"")</f>
        <v/>
      </c>
      <c r="U370" s="22" t="n"/>
    </row>
    <row r="371" ht="32" customHeight="1">
      <c r="A371" s="16" t="n"/>
      <c r="B371" s="16" t="n"/>
      <c r="C371" s="16" t="n"/>
      <c r="D371" s="16" t="n"/>
      <c r="E371" s="16" t="n"/>
      <c r="F371" s="16" t="n"/>
      <c r="G371" s="43" t="n"/>
      <c r="H371" s="16" t="n"/>
      <c r="I371" s="16" t="n"/>
      <c r="J371" s="16" t="n"/>
      <c r="K371" s="44" t="n"/>
      <c r="L371" s="44" t="n"/>
      <c r="M371" s="44" t="n"/>
      <c r="N371" s="45" t="n"/>
      <c r="O371" s="20" t="n"/>
      <c r="P371" s="46">
        <f>IFERROR(IF(AND($B371="Prospect actif",$N371&lt;&gt;"",$O371&lt;&gt;""),$N371*$O371,""),"")</f>
        <v/>
      </c>
      <c r="Q371" s="16" t="n"/>
      <c r="R371" s="22" t="n"/>
      <c r="S371" s="23">
        <f>IFERROR(IF($L371="","",MAX(0,TODAY()-$L371)),"")</f>
        <v/>
      </c>
      <c r="T371" s="24">
        <f>IFERROR(IF(OR($B371="Client actif",$B371="En pause",$B371="Perdu"),"Sans suivi",IF($M371="","À planifier",IF($M371&lt;TODAY(),"En retard",IF($M371&lt;=TODAY()+'Paramètres'!$B$4,"À relancer bientôt","Planifiée")))),"")</f>
        <v/>
      </c>
      <c r="U371" s="22" t="n"/>
    </row>
    <row r="372" ht="32" customHeight="1">
      <c r="A372" s="16" t="n"/>
      <c r="B372" s="16" t="n"/>
      <c r="C372" s="16" t="n"/>
      <c r="D372" s="16" t="n"/>
      <c r="E372" s="16" t="n"/>
      <c r="F372" s="16" t="n"/>
      <c r="G372" s="43" t="n"/>
      <c r="H372" s="16" t="n"/>
      <c r="I372" s="16" t="n"/>
      <c r="J372" s="16" t="n"/>
      <c r="K372" s="44" t="n"/>
      <c r="L372" s="44" t="n"/>
      <c r="M372" s="44" t="n"/>
      <c r="N372" s="45" t="n"/>
      <c r="O372" s="20" t="n"/>
      <c r="P372" s="46">
        <f>IFERROR(IF(AND($B372="Prospect actif",$N372&lt;&gt;"",$O372&lt;&gt;""),$N372*$O372,""),"")</f>
        <v/>
      </c>
      <c r="Q372" s="16" t="n"/>
      <c r="R372" s="22" t="n"/>
      <c r="S372" s="23">
        <f>IFERROR(IF($L372="","",MAX(0,TODAY()-$L372)),"")</f>
        <v/>
      </c>
      <c r="T372" s="24">
        <f>IFERROR(IF(OR($B372="Client actif",$B372="En pause",$B372="Perdu"),"Sans suivi",IF($M372="","À planifier",IF($M372&lt;TODAY(),"En retard",IF($M372&lt;=TODAY()+'Paramètres'!$B$4,"À relancer bientôt","Planifiée")))),"")</f>
        <v/>
      </c>
      <c r="U372" s="22" t="n"/>
    </row>
    <row r="373" ht="32" customHeight="1">
      <c r="A373" s="16" t="n"/>
      <c r="B373" s="16" t="n"/>
      <c r="C373" s="16" t="n"/>
      <c r="D373" s="16" t="n"/>
      <c r="E373" s="16" t="n"/>
      <c r="F373" s="16" t="n"/>
      <c r="G373" s="43" t="n"/>
      <c r="H373" s="16" t="n"/>
      <c r="I373" s="16" t="n"/>
      <c r="J373" s="16" t="n"/>
      <c r="K373" s="44" t="n"/>
      <c r="L373" s="44" t="n"/>
      <c r="M373" s="44" t="n"/>
      <c r="N373" s="45" t="n"/>
      <c r="O373" s="20" t="n"/>
      <c r="P373" s="46">
        <f>IFERROR(IF(AND($B373="Prospect actif",$N373&lt;&gt;"",$O373&lt;&gt;""),$N373*$O373,""),"")</f>
        <v/>
      </c>
      <c r="Q373" s="16" t="n"/>
      <c r="R373" s="22" t="n"/>
      <c r="S373" s="23">
        <f>IFERROR(IF($L373="","",MAX(0,TODAY()-$L373)),"")</f>
        <v/>
      </c>
      <c r="T373" s="24">
        <f>IFERROR(IF(OR($B373="Client actif",$B373="En pause",$B373="Perdu"),"Sans suivi",IF($M373="","À planifier",IF($M373&lt;TODAY(),"En retard",IF($M373&lt;=TODAY()+'Paramètres'!$B$4,"À relancer bientôt","Planifiée")))),"")</f>
        <v/>
      </c>
      <c r="U373" s="22" t="n"/>
    </row>
    <row r="374" ht="32" customHeight="1">
      <c r="A374" s="16" t="n"/>
      <c r="B374" s="16" t="n"/>
      <c r="C374" s="16" t="n"/>
      <c r="D374" s="16" t="n"/>
      <c r="E374" s="16" t="n"/>
      <c r="F374" s="16" t="n"/>
      <c r="G374" s="43" t="n"/>
      <c r="H374" s="16" t="n"/>
      <c r="I374" s="16" t="n"/>
      <c r="J374" s="16" t="n"/>
      <c r="K374" s="44" t="n"/>
      <c r="L374" s="44" t="n"/>
      <c r="M374" s="44" t="n"/>
      <c r="N374" s="45" t="n"/>
      <c r="O374" s="20" t="n"/>
      <c r="P374" s="46">
        <f>IFERROR(IF(AND($B374="Prospect actif",$N374&lt;&gt;"",$O374&lt;&gt;""),$N374*$O374,""),"")</f>
        <v/>
      </c>
      <c r="Q374" s="16" t="n"/>
      <c r="R374" s="22" t="n"/>
      <c r="S374" s="23">
        <f>IFERROR(IF($L374="","",MAX(0,TODAY()-$L374)),"")</f>
        <v/>
      </c>
      <c r="T374" s="24">
        <f>IFERROR(IF(OR($B374="Client actif",$B374="En pause",$B374="Perdu"),"Sans suivi",IF($M374="","À planifier",IF($M374&lt;TODAY(),"En retard",IF($M374&lt;=TODAY()+'Paramètres'!$B$4,"À relancer bientôt","Planifiée")))),"")</f>
        <v/>
      </c>
      <c r="U374" s="22" t="n"/>
    </row>
    <row r="375" ht="32" customHeight="1">
      <c r="A375" s="16" t="n"/>
      <c r="B375" s="16" t="n"/>
      <c r="C375" s="16" t="n"/>
      <c r="D375" s="16" t="n"/>
      <c r="E375" s="16" t="n"/>
      <c r="F375" s="16" t="n"/>
      <c r="G375" s="43" t="n"/>
      <c r="H375" s="16" t="n"/>
      <c r="I375" s="16" t="n"/>
      <c r="J375" s="16" t="n"/>
      <c r="K375" s="44" t="n"/>
      <c r="L375" s="44" t="n"/>
      <c r="M375" s="44" t="n"/>
      <c r="N375" s="45" t="n"/>
      <c r="O375" s="20" t="n"/>
      <c r="P375" s="46">
        <f>IFERROR(IF(AND($B375="Prospect actif",$N375&lt;&gt;"",$O375&lt;&gt;""),$N375*$O375,""),"")</f>
        <v/>
      </c>
      <c r="Q375" s="16" t="n"/>
      <c r="R375" s="22" t="n"/>
      <c r="S375" s="23">
        <f>IFERROR(IF($L375="","",MAX(0,TODAY()-$L375)),"")</f>
        <v/>
      </c>
      <c r="T375" s="24">
        <f>IFERROR(IF(OR($B375="Client actif",$B375="En pause",$B375="Perdu"),"Sans suivi",IF($M375="","À planifier",IF($M375&lt;TODAY(),"En retard",IF($M375&lt;=TODAY()+'Paramètres'!$B$4,"À relancer bientôt","Planifiée")))),"")</f>
        <v/>
      </c>
      <c r="U375" s="22" t="n"/>
    </row>
    <row r="376" ht="32" customHeight="1">
      <c r="A376" s="16" t="n"/>
      <c r="B376" s="16" t="n"/>
      <c r="C376" s="16" t="n"/>
      <c r="D376" s="16" t="n"/>
      <c r="E376" s="16" t="n"/>
      <c r="F376" s="16" t="n"/>
      <c r="G376" s="43" t="n"/>
      <c r="H376" s="16" t="n"/>
      <c r="I376" s="16" t="n"/>
      <c r="J376" s="16" t="n"/>
      <c r="K376" s="44" t="n"/>
      <c r="L376" s="44" t="n"/>
      <c r="M376" s="44" t="n"/>
      <c r="N376" s="45" t="n"/>
      <c r="O376" s="20" t="n"/>
      <c r="P376" s="46">
        <f>IFERROR(IF(AND($B376="Prospect actif",$N376&lt;&gt;"",$O376&lt;&gt;""),$N376*$O376,""),"")</f>
        <v/>
      </c>
      <c r="Q376" s="16" t="n"/>
      <c r="R376" s="22" t="n"/>
      <c r="S376" s="23">
        <f>IFERROR(IF($L376="","",MAX(0,TODAY()-$L376)),"")</f>
        <v/>
      </c>
      <c r="T376" s="24">
        <f>IFERROR(IF(OR($B376="Client actif",$B376="En pause",$B376="Perdu"),"Sans suivi",IF($M376="","À planifier",IF($M376&lt;TODAY(),"En retard",IF($M376&lt;=TODAY()+'Paramètres'!$B$4,"À relancer bientôt","Planifiée")))),"")</f>
        <v/>
      </c>
      <c r="U376" s="22" t="n"/>
    </row>
    <row r="377" ht="32" customHeight="1">
      <c r="A377" s="16" t="n"/>
      <c r="B377" s="16" t="n"/>
      <c r="C377" s="16" t="n"/>
      <c r="D377" s="16" t="n"/>
      <c r="E377" s="16" t="n"/>
      <c r="F377" s="16" t="n"/>
      <c r="G377" s="43" t="n"/>
      <c r="H377" s="16" t="n"/>
      <c r="I377" s="16" t="n"/>
      <c r="J377" s="16" t="n"/>
      <c r="K377" s="44" t="n"/>
      <c r="L377" s="44" t="n"/>
      <c r="M377" s="44" t="n"/>
      <c r="N377" s="45" t="n"/>
      <c r="O377" s="20" t="n"/>
      <c r="P377" s="46">
        <f>IFERROR(IF(AND($B377="Prospect actif",$N377&lt;&gt;"",$O377&lt;&gt;""),$N377*$O377,""),"")</f>
        <v/>
      </c>
      <c r="Q377" s="16" t="n"/>
      <c r="R377" s="22" t="n"/>
      <c r="S377" s="23">
        <f>IFERROR(IF($L377="","",MAX(0,TODAY()-$L377)),"")</f>
        <v/>
      </c>
      <c r="T377" s="24">
        <f>IFERROR(IF(OR($B377="Client actif",$B377="En pause",$B377="Perdu"),"Sans suivi",IF($M377="","À planifier",IF($M377&lt;TODAY(),"En retard",IF($M377&lt;=TODAY()+'Paramètres'!$B$4,"À relancer bientôt","Planifiée")))),"")</f>
        <v/>
      </c>
      <c r="U377" s="22" t="n"/>
    </row>
    <row r="378" ht="32" customHeight="1">
      <c r="A378" s="16" t="n"/>
      <c r="B378" s="16" t="n"/>
      <c r="C378" s="16" t="n"/>
      <c r="D378" s="16" t="n"/>
      <c r="E378" s="16" t="n"/>
      <c r="F378" s="16" t="n"/>
      <c r="G378" s="43" t="n"/>
      <c r="H378" s="16" t="n"/>
      <c r="I378" s="16" t="n"/>
      <c r="J378" s="16" t="n"/>
      <c r="K378" s="44" t="n"/>
      <c r="L378" s="44" t="n"/>
      <c r="M378" s="44" t="n"/>
      <c r="N378" s="45" t="n"/>
      <c r="O378" s="20" t="n"/>
      <c r="P378" s="46">
        <f>IFERROR(IF(AND($B378="Prospect actif",$N378&lt;&gt;"",$O378&lt;&gt;""),$N378*$O378,""),"")</f>
        <v/>
      </c>
      <c r="Q378" s="16" t="n"/>
      <c r="R378" s="22" t="n"/>
      <c r="S378" s="23">
        <f>IFERROR(IF($L378="","",MAX(0,TODAY()-$L378)),"")</f>
        <v/>
      </c>
      <c r="T378" s="24">
        <f>IFERROR(IF(OR($B378="Client actif",$B378="En pause",$B378="Perdu"),"Sans suivi",IF($M378="","À planifier",IF($M378&lt;TODAY(),"En retard",IF($M378&lt;=TODAY()+'Paramètres'!$B$4,"À relancer bientôt","Planifiée")))),"")</f>
        <v/>
      </c>
      <c r="U378" s="22" t="n"/>
    </row>
    <row r="379" ht="32" customHeight="1">
      <c r="A379" s="16" t="n"/>
      <c r="B379" s="16" t="n"/>
      <c r="C379" s="16" t="n"/>
      <c r="D379" s="16" t="n"/>
      <c r="E379" s="16" t="n"/>
      <c r="F379" s="16" t="n"/>
      <c r="G379" s="43" t="n"/>
      <c r="H379" s="16" t="n"/>
      <c r="I379" s="16" t="n"/>
      <c r="J379" s="16" t="n"/>
      <c r="K379" s="44" t="n"/>
      <c r="L379" s="44" t="n"/>
      <c r="M379" s="44" t="n"/>
      <c r="N379" s="45" t="n"/>
      <c r="O379" s="20" t="n"/>
      <c r="P379" s="46">
        <f>IFERROR(IF(AND($B379="Prospect actif",$N379&lt;&gt;"",$O379&lt;&gt;""),$N379*$O379,""),"")</f>
        <v/>
      </c>
      <c r="Q379" s="16" t="n"/>
      <c r="R379" s="22" t="n"/>
      <c r="S379" s="23">
        <f>IFERROR(IF($L379="","",MAX(0,TODAY()-$L379)),"")</f>
        <v/>
      </c>
      <c r="T379" s="24">
        <f>IFERROR(IF(OR($B379="Client actif",$B379="En pause",$B379="Perdu"),"Sans suivi",IF($M379="","À planifier",IF($M379&lt;TODAY(),"En retard",IF($M379&lt;=TODAY()+'Paramètres'!$B$4,"À relancer bientôt","Planifiée")))),"")</f>
        <v/>
      </c>
      <c r="U379" s="22" t="n"/>
    </row>
    <row r="380" ht="32" customHeight="1">
      <c r="A380" s="16" t="n"/>
      <c r="B380" s="16" t="n"/>
      <c r="C380" s="16" t="n"/>
      <c r="D380" s="16" t="n"/>
      <c r="E380" s="16" t="n"/>
      <c r="F380" s="16" t="n"/>
      <c r="G380" s="43" t="n"/>
      <c r="H380" s="16" t="n"/>
      <c r="I380" s="16" t="n"/>
      <c r="J380" s="16" t="n"/>
      <c r="K380" s="44" t="n"/>
      <c r="L380" s="44" t="n"/>
      <c r="M380" s="44" t="n"/>
      <c r="N380" s="45" t="n"/>
      <c r="O380" s="20" t="n"/>
      <c r="P380" s="46">
        <f>IFERROR(IF(AND($B380="Prospect actif",$N380&lt;&gt;"",$O380&lt;&gt;""),$N380*$O380,""),"")</f>
        <v/>
      </c>
      <c r="Q380" s="16" t="n"/>
      <c r="R380" s="22" t="n"/>
      <c r="S380" s="23">
        <f>IFERROR(IF($L380="","",MAX(0,TODAY()-$L380)),"")</f>
        <v/>
      </c>
      <c r="T380" s="24">
        <f>IFERROR(IF(OR($B380="Client actif",$B380="En pause",$B380="Perdu"),"Sans suivi",IF($M380="","À planifier",IF($M380&lt;TODAY(),"En retard",IF($M380&lt;=TODAY()+'Paramètres'!$B$4,"À relancer bientôt","Planifiée")))),"")</f>
        <v/>
      </c>
      <c r="U380" s="22" t="n"/>
    </row>
    <row r="381" ht="32" customHeight="1">
      <c r="A381" s="16" t="n"/>
      <c r="B381" s="16" t="n"/>
      <c r="C381" s="16" t="n"/>
      <c r="D381" s="16" t="n"/>
      <c r="E381" s="16" t="n"/>
      <c r="F381" s="16" t="n"/>
      <c r="G381" s="43" t="n"/>
      <c r="H381" s="16" t="n"/>
      <c r="I381" s="16" t="n"/>
      <c r="J381" s="16" t="n"/>
      <c r="K381" s="44" t="n"/>
      <c r="L381" s="44" t="n"/>
      <c r="M381" s="44" t="n"/>
      <c r="N381" s="45" t="n"/>
      <c r="O381" s="20" t="n"/>
      <c r="P381" s="46">
        <f>IFERROR(IF(AND($B381="Prospect actif",$N381&lt;&gt;"",$O381&lt;&gt;""),$N381*$O381,""),"")</f>
        <v/>
      </c>
      <c r="Q381" s="16" t="n"/>
      <c r="R381" s="22" t="n"/>
      <c r="S381" s="23">
        <f>IFERROR(IF($L381="","",MAX(0,TODAY()-$L381)),"")</f>
        <v/>
      </c>
      <c r="T381" s="24">
        <f>IFERROR(IF(OR($B381="Client actif",$B381="En pause",$B381="Perdu"),"Sans suivi",IF($M381="","À planifier",IF($M381&lt;TODAY(),"En retard",IF($M381&lt;=TODAY()+'Paramètres'!$B$4,"À relancer bientôt","Planifiée")))),"")</f>
        <v/>
      </c>
      <c r="U381" s="22" t="n"/>
    </row>
    <row r="382" ht="32" customHeight="1">
      <c r="A382" s="16" t="n"/>
      <c r="B382" s="16" t="n"/>
      <c r="C382" s="16" t="n"/>
      <c r="D382" s="16" t="n"/>
      <c r="E382" s="16" t="n"/>
      <c r="F382" s="16" t="n"/>
      <c r="G382" s="43" t="n"/>
      <c r="H382" s="16" t="n"/>
      <c r="I382" s="16" t="n"/>
      <c r="J382" s="16" t="n"/>
      <c r="K382" s="44" t="n"/>
      <c r="L382" s="44" t="n"/>
      <c r="M382" s="44" t="n"/>
      <c r="N382" s="45" t="n"/>
      <c r="O382" s="20" t="n"/>
      <c r="P382" s="46">
        <f>IFERROR(IF(AND($B382="Prospect actif",$N382&lt;&gt;"",$O382&lt;&gt;""),$N382*$O382,""),"")</f>
        <v/>
      </c>
      <c r="Q382" s="16" t="n"/>
      <c r="R382" s="22" t="n"/>
      <c r="S382" s="23">
        <f>IFERROR(IF($L382="","",MAX(0,TODAY()-$L382)),"")</f>
        <v/>
      </c>
      <c r="T382" s="24">
        <f>IFERROR(IF(OR($B382="Client actif",$B382="En pause",$B382="Perdu"),"Sans suivi",IF($M382="","À planifier",IF($M382&lt;TODAY(),"En retard",IF($M382&lt;=TODAY()+'Paramètres'!$B$4,"À relancer bientôt","Planifiée")))),"")</f>
        <v/>
      </c>
      <c r="U382" s="22" t="n"/>
    </row>
    <row r="383" ht="32" customHeight="1">
      <c r="A383" s="16" t="n"/>
      <c r="B383" s="16" t="n"/>
      <c r="C383" s="16" t="n"/>
      <c r="D383" s="16" t="n"/>
      <c r="E383" s="16" t="n"/>
      <c r="F383" s="16" t="n"/>
      <c r="G383" s="43" t="n"/>
      <c r="H383" s="16" t="n"/>
      <c r="I383" s="16" t="n"/>
      <c r="J383" s="16" t="n"/>
      <c r="K383" s="44" t="n"/>
      <c r="L383" s="44" t="n"/>
      <c r="M383" s="44" t="n"/>
      <c r="N383" s="45" t="n"/>
      <c r="O383" s="20" t="n"/>
      <c r="P383" s="46">
        <f>IFERROR(IF(AND($B383="Prospect actif",$N383&lt;&gt;"",$O383&lt;&gt;""),$N383*$O383,""),"")</f>
        <v/>
      </c>
      <c r="Q383" s="16" t="n"/>
      <c r="R383" s="22" t="n"/>
      <c r="S383" s="23">
        <f>IFERROR(IF($L383="","",MAX(0,TODAY()-$L383)),"")</f>
        <v/>
      </c>
      <c r="T383" s="24">
        <f>IFERROR(IF(OR($B383="Client actif",$B383="En pause",$B383="Perdu"),"Sans suivi",IF($M383="","À planifier",IF($M383&lt;TODAY(),"En retard",IF($M383&lt;=TODAY()+'Paramètres'!$B$4,"À relancer bientôt","Planifiée")))),"")</f>
        <v/>
      </c>
      <c r="U383" s="22" t="n"/>
    </row>
    <row r="384" ht="32" customHeight="1">
      <c r="A384" s="16" t="n"/>
      <c r="B384" s="16" t="n"/>
      <c r="C384" s="16" t="n"/>
      <c r="D384" s="16" t="n"/>
      <c r="E384" s="16" t="n"/>
      <c r="F384" s="16" t="n"/>
      <c r="G384" s="43" t="n"/>
      <c r="H384" s="16" t="n"/>
      <c r="I384" s="16" t="n"/>
      <c r="J384" s="16" t="n"/>
      <c r="K384" s="44" t="n"/>
      <c r="L384" s="44" t="n"/>
      <c r="M384" s="44" t="n"/>
      <c r="N384" s="45" t="n"/>
      <c r="O384" s="20" t="n"/>
      <c r="P384" s="46">
        <f>IFERROR(IF(AND($B384="Prospect actif",$N384&lt;&gt;"",$O384&lt;&gt;""),$N384*$O384,""),"")</f>
        <v/>
      </c>
      <c r="Q384" s="16" t="n"/>
      <c r="R384" s="22" t="n"/>
      <c r="S384" s="23">
        <f>IFERROR(IF($L384="","",MAX(0,TODAY()-$L384)),"")</f>
        <v/>
      </c>
      <c r="T384" s="24">
        <f>IFERROR(IF(OR($B384="Client actif",$B384="En pause",$B384="Perdu"),"Sans suivi",IF($M384="","À planifier",IF($M384&lt;TODAY(),"En retard",IF($M384&lt;=TODAY()+'Paramètres'!$B$4,"À relancer bientôt","Planifiée")))),"")</f>
        <v/>
      </c>
      <c r="U384" s="22" t="n"/>
    </row>
    <row r="385" ht="32" customHeight="1">
      <c r="A385" s="16" t="n"/>
      <c r="B385" s="16" t="n"/>
      <c r="C385" s="16" t="n"/>
      <c r="D385" s="16" t="n"/>
      <c r="E385" s="16" t="n"/>
      <c r="F385" s="16" t="n"/>
      <c r="G385" s="43" t="n"/>
      <c r="H385" s="16" t="n"/>
      <c r="I385" s="16" t="n"/>
      <c r="J385" s="16" t="n"/>
      <c r="K385" s="44" t="n"/>
      <c r="L385" s="44" t="n"/>
      <c r="M385" s="44" t="n"/>
      <c r="N385" s="45" t="n"/>
      <c r="O385" s="20" t="n"/>
      <c r="P385" s="46">
        <f>IFERROR(IF(AND($B385="Prospect actif",$N385&lt;&gt;"",$O385&lt;&gt;""),$N385*$O385,""),"")</f>
        <v/>
      </c>
      <c r="Q385" s="16" t="n"/>
      <c r="R385" s="22" t="n"/>
      <c r="S385" s="23">
        <f>IFERROR(IF($L385="","",MAX(0,TODAY()-$L385)),"")</f>
        <v/>
      </c>
      <c r="T385" s="24">
        <f>IFERROR(IF(OR($B385="Client actif",$B385="En pause",$B385="Perdu"),"Sans suivi",IF($M385="","À planifier",IF($M385&lt;TODAY(),"En retard",IF($M385&lt;=TODAY()+'Paramètres'!$B$4,"À relancer bientôt","Planifiée")))),"")</f>
        <v/>
      </c>
      <c r="U385" s="22" t="n"/>
    </row>
    <row r="386" ht="32" customHeight="1">
      <c r="A386" s="16" t="n"/>
      <c r="B386" s="16" t="n"/>
      <c r="C386" s="16" t="n"/>
      <c r="D386" s="16" t="n"/>
      <c r="E386" s="16" t="n"/>
      <c r="F386" s="16" t="n"/>
      <c r="G386" s="43" t="n"/>
      <c r="H386" s="16" t="n"/>
      <c r="I386" s="16" t="n"/>
      <c r="J386" s="16" t="n"/>
      <c r="K386" s="44" t="n"/>
      <c r="L386" s="44" t="n"/>
      <c r="M386" s="44" t="n"/>
      <c r="N386" s="45" t="n"/>
      <c r="O386" s="20" t="n"/>
      <c r="P386" s="46">
        <f>IFERROR(IF(AND($B386="Prospect actif",$N386&lt;&gt;"",$O386&lt;&gt;""),$N386*$O386,""),"")</f>
        <v/>
      </c>
      <c r="Q386" s="16" t="n"/>
      <c r="R386" s="22" t="n"/>
      <c r="S386" s="23">
        <f>IFERROR(IF($L386="","",MAX(0,TODAY()-$L386)),"")</f>
        <v/>
      </c>
      <c r="T386" s="24">
        <f>IFERROR(IF(OR($B386="Client actif",$B386="En pause",$B386="Perdu"),"Sans suivi",IF($M386="","À planifier",IF($M386&lt;TODAY(),"En retard",IF($M386&lt;=TODAY()+'Paramètres'!$B$4,"À relancer bientôt","Planifiée")))),"")</f>
        <v/>
      </c>
      <c r="U386" s="22" t="n"/>
    </row>
    <row r="387" ht="32" customHeight="1">
      <c r="A387" s="16" t="n"/>
      <c r="B387" s="16" t="n"/>
      <c r="C387" s="16" t="n"/>
      <c r="D387" s="16" t="n"/>
      <c r="E387" s="16" t="n"/>
      <c r="F387" s="16" t="n"/>
      <c r="G387" s="43" t="n"/>
      <c r="H387" s="16" t="n"/>
      <c r="I387" s="16" t="n"/>
      <c r="J387" s="16" t="n"/>
      <c r="K387" s="44" t="n"/>
      <c r="L387" s="44" t="n"/>
      <c r="M387" s="44" t="n"/>
      <c r="N387" s="45" t="n"/>
      <c r="O387" s="20" t="n"/>
      <c r="P387" s="46">
        <f>IFERROR(IF(AND($B387="Prospect actif",$N387&lt;&gt;"",$O387&lt;&gt;""),$N387*$O387,""),"")</f>
        <v/>
      </c>
      <c r="Q387" s="16" t="n"/>
      <c r="R387" s="22" t="n"/>
      <c r="S387" s="23">
        <f>IFERROR(IF($L387="","",MAX(0,TODAY()-$L387)),"")</f>
        <v/>
      </c>
      <c r="T387" s="24">
        <f>IFERROR(IF(OR($B387="Client actif",$B387="En pause",$B387="Perdu"),"Sans suivi",IF($M387="","À planifier",IF($M387&lt;TODAY(),"En retard",IF($M387&lt;=TODAY()+'Paramètres'!$B$4,"À relancer bientôt","Planifiée")))),"")</f>
        <v/>
      </c>
      <c r="U387" s="22" t="n"/>
    </row>
    <row r="388" ht="32" customHeight="1">
      <c r="A388" s="16" t="n"/>
      <c r="B388" s="16" t="n"/>
      <c r="C388" s="16" t="n"/>
      <c r="D388" s="16" t="n"/>
      <c r="E388" s="16" t="n"/>
      <c r="F388" s="16" t="n"/>
      <c r="G388" s="43" t="n"/>
      <c r="H388" s="16" t="n"/>
      <c r="I388" s="16" t="n"/>
      <c r="J388" s="16" t="n"/>
      <c r="K388" s="44" t="n"/>
      <c r="L388" s="44" t="n"/>
      <c r="M388" s="44" t="n"/>
      <c r="N388" s="45" t="n"/>
      <c r="O388" s="20" t="n"/>
      <c r="P388" s="46">
        <f>IFERROR(IF(AND($B388="Prospect actif",$N388&lt;&gt;"",$O388&lt;&gt;""),$N388*$O388,""),"")</f>
        <v/>
      </c>
      <c r="Q388" s="16" t="n"/>
      <c r="R388" s="22" t="n"/>
      <c r="S388" s="23">
        <f>IFERROR(IF($L388="","",MAX(0,TODAY()-$L388)),"")</f>
        <v/>
      </c>
      <c r="T388" s="24">
        <f>IFERROR(IF(OR($B388="Client actif",$B388="En pause",$B388="Perdu"),"Sans suivi",IF($M388="","À planifier",IF($M388&lt;TODAY(),"En retard",IF($M388&lt;=TODAY()+'Paramètres'!$B$4,"À relancer bientôt","Planifiée")))),"")</f>
        <v/>
      </c>
      <c r="U388" s="22" t="n"/>
    </row>
    <row r="389" ht="32" customHeight="1">
      <c r="A389" s="16" t="n"/>
      <c r="B389" s="16" t="n"/>
      <c r="C389" s="16" t="n"/>
      <c r="D389" s="16" t="n"/>
      <c r="E389" s="16" t="n"/>
      <c r="F389" s="16" t="n"/>
      <c r="G389" s="43" t="n"/>
      <c r="H389" s="16" t="n"/>
      <c r="I389" s="16" t="n"/>
      <c r="J389" s="16" t="n"/>
      <c r="K389" s="44" t="n"/>
      <c r="L389" s="44" t="n"/>
      <c r="M389" s="44" t="n"/>
      <c r="N389" s="45" t="n"/>
      <c r="O389" s="20" t="n"/>
      <c r="P389" s="46">
        <f>IFERROR(IF(AND($B389="Prospect actif",$N389&lt;&gt;"",$O389&lt;&gt;""),$N389*$O389,""),"")</f>
        <v/>
      </c>
      <c r="Q389" s="16" t="n"/>
      <c r="R389" s="22" t="n"/>
      <c r="S389" s="23">
        <f>IFERROR(IF($L389="","",MAX(0,TODAY()-$L389)),"")</f>
        <v/>
      </c>
      <c r="T389" s="24">
        <f>IFERROR(IF(OR($B389="Client actif",$B389="En pause",$B389="Perdu"),"Sans suivi",IF($M389="","À planifier",IF($M389&lt;TODAY(),"En retard",IF($M389&lt;=TODAY()+'Paramètres'!$B$4,"À relancer bientôt","Planifiée")))),"")</f>
        <v/>
      </c>
      <c r="U389" s="22" t="n"/>
    </row>
    <row r="390" ht="32" customHeight="1">
      <c r="A390" s="16" t="n"/>
      <c r="B390" s="16" t="n"/>
      <c r="C390" s="16" t="n"/>
      <c r="D390" s="16" t="n"/>
      <c r="E390" s="16" t="n"/>
      <c r="F390" s="16" t="n"/>
      <c r="G390" s="43" t="n"/>
      <c r="H390" s="16" t="n"/>
      <c r="I390" s="16" t="n"/>
      <c r="J390" s="16" t="n"/>
      <c r="K390" s="44" t="n"/>
      <c r="L390" s="44" t="n"/>
      <c r="M390" s="44" t="n"/>
      <c r="N390" s="45" t="n"/>
      <c r="O390" s="20" t="n"/>
      <c r="P390" s="46">
        <f>IFERROR(IF(AND($B390="Prospect actif",$N390&lt;&gt;"",$O390&lt;&gt;""),$N390*$O390,""),"")</f>
        <v/>
      </c>
      <c r="Q390" s="16" t="n"/>
      <c r="R390" s="22" t="n"/>
      <c r="S390" s="23">
        <f>IFERROR(IF($L390="","",MAX(0,TODAY()-$L390)),"")</f>
        <v/>
      </c>
      <c r="T390" s="24">
        <f>IFERROR(IF(OR($B390="Client actif",$B390="En pause",$B390="Perdu"),"Sans suivi",IF($M390="","À planifier",IF($M390&lt;TODAY(),"En retard",IF($M390&lt;=TODAY()+'Paramètres'!$B$4,"À relancer bientôt","Planifiée")))),"")</f>
        <v/>
      </c>
      <c r="U390" s="22" t="n"/>
    </row>
    <row r="391" ht="32" customHeight="1">
      <c r="A391" s="16" t="n"/>
      <c r="B391" s="16" t="n"/>
      <c r="C391" s="16" t="n"/>
      <c r="D391" s="16" t="n"/>
      <c r="E391" s="16" t="n"/>
      <c r="F391" s="16" t="n"/>
      <c r="G391" s="43" t="n"/>
      <c r="H391" s="16" t="n"/>
      <c r="I391" s="16" t="n"/>
      <c r="J391" s="16" t="n"/>
      <c r="K391" s="44" t="n"/>
      <c r="L391" s="44" t="n"/>
      <c r="M391" s="44" t="n"/>
      <c r="N391" s="45" t="n"/>
      <c r="O391" s="20" t="n"/>
      <c r="P391" s="46">
        <f>IFERROR(IF(AND($B391="Prospect actif",$N391&lt;&gt;"",$O391&lt;&gt;""),$N391*$O391,""),"")</f>
        <v/>
      </c>
      <c r="Q391" s="16" t="n"/>
      <c r="R391" s="22" t="n"/>
      <c r="S391" s="23">
        <f>IFERROR(IF($L391="","",MAX(0,TODAY()-$L391)),"")</f>
        <v/>
      </c>
      <c r="T391" s="24">
        <f>IFERROR(IF(OR($B391="Client actif",$B391="En pause",$B391="Perdu"),"Sans suivi",IF($M391="","À planifier",IF($M391&lt;TODAY(),"En retard",IF($M391&lt;=TODAY()+'Paramètres'!$B$4,"À relancer bientôt","Planifiée")))),"")</f>
        <v/>
      </c>
      <c r="U391" s="22" t="n"/>
    </row>
    <row r="392" ht="32" customHeight="1">
      <c r="A392" s="16" t="n"/>
      <c r="B392" s="16" t="n"/>
      <c r="C392" s="16" t="n"/>
      <c r="D392" s="16" t="n"/>
      <c r="E392" s="16" t="n"/>
      <c r="F392" s="16" t="n"/>
      <c r="G392" s="43" t="n"/>
      <c r="H392" s="16" t="n"/>
      <c r="I392" s="16" t="n"/>
      <c r="J392" s="16" t="n"/>
      <c r="K392" s="44" t="n"/>
      <c r="L392" s="44" t="n"/>
      <c r="M392" s="44" t="n"/>
      <c r="N392" s="45" t="n"/>
      <c r="O392" s="20" t="n"/>
      <c r="P392" s="46">
        <f>IFERROR(IF(AND($B392="Prospect actif",$N392&lt;&gt;"",$O392&lt;&gt;""),$N392*$O392,""),"")</f>
        <v/>
      </c>
      <c r="Q392" s="16" t="n"/>
      <c r="R392" s="22" t="n"/>
      <c r="S392" s="23">
        <f>IFERROR(IF($L392="","",MAX(0,TODAY()-$L392)),"")</f>
        <v/>
      </c>
      <c r="T392" s="24">
        <f>IFERROR(IF(OR($B392="Client actif",$B392="En pause",$B392="Perdu"),"Sans suivi",IF($M392="","À planifier",IF($M392&lt;TODAY(),"En retard",IF($M392&lt;=TODAY()+'Paramètres'!$B$4,"À relancer bientôt","Planifiée")))),"")</f>
        <v/>
      </c>
      <c r="U392" s="22" t="n"/>
    </row>
    <row r="393" ht="32" customHeight="1">
      <c r="A393" s="16" t="n"/>
      <c r="B393" s="16" t="n"/>
      <c r="C393" s="16" t="n"/>
      <c r="D393" s="16" t="n"/>
      <c r="E393" s="16" t="n"/>
      <c r="F393" s="16" t="n"/>
      <c r="G393" s="43" t="n"/>
      <c r="H393" s="16" t="n"/>
      <c r="I393" s="16" t="n"/>
      <c r="J393" s="16" t="n"/>
      <c r="K393" s="44" t="n"/>
      <c r="L393" s="44" t="n"/>
      <c r="M393" s="44" t="n"/>
      <c r="N393" s="45" t="n"/>
      <c r="O393" s="20" t="n"/>
      <c r="P393" s="46">
        <f>IFERROR(IF(AND($B393="Prospect actif",$N393&lt;&gt;"",$O393&lt;&gt;""),$N393*$O393,""),"")</f>
        <v/>
      </c>
      <c r="Q393" s="16" t="n"/>
      <c r="R393" s="22" t="n"/>
      <c r="S393" s="23">
        <f>IFERROR(IF($L393="","",MAX(0,TODAY()-$L393)),"")</f>
        <v/>
      </c>
      <c r="T393" s="24">
        <f>IFERROR(IF(OR($B393="Client actif",$B393="En pause",$B393="Perdu"),"Sans suivi",IF($M393="","À planifier",IF($M393&lt;TODAY(),"En retard",IF($M393&lt;=TODAY()+'Paramètres'!$B$4,"À relancer bientôt","Planifiée")))),"")</f>
        <v/>
      </c>
      <c r="U393" s="22" t="n"/>
    </row>
    <row r="394" ht="32" customHeight="1">
      <c r="A394" s="16" t="n"/>
      <c r="B394" s="16" t="n"/>
      <c r="C394" s="16" t="n"/>
      <c r="D394" s="16" t="n"/>
      <c r="E394" s="16" t="n"/>
      <c r="F394" s="16" t="n"/>
      <c r="G394" s="43" t="n"/>
      <c r="H394" s="16" t="n"/>
      <c r="I394" s="16" t="n"/>
      <c r="J394" s="16" t="n"/>
      <c r="K394" s="44" t="n"/>
      <c r="L394" s="44" t="n"/>
      <c r="M394" s="44" t="n"/>
      <c r="N394" s="45" t="n"/>
      <c r="O394" s="20" t="n"/>
      <c r="P394" s="46">
        <f>IFERROR(IF(AND($B394="Prospect actif",$N394&lt;&gt;"",$O394&lt;&gt;""),$N394*$O394,""),"")</f>
        <v/>
      </c>
      <c r="Q394" s="16" t="n"/>
      <c r="R394" s="22" t="n"/>
      <c r="S394" s="23">
        <f>IFERROR(IF($L394="","",MAX(0,TODAY()-$L394)),"")</f>
        <v/>
      </c>
      <c r="T394" s="24">
        <f>IFERROR(IF(OR($B394="Client actif",$B394="En pause",$B394="Perdu"),"Sans suivi",IF($M394="","À planifier",IF($M394&lt;TODAY(),"En retard",IF($M394&lt;=TODAY()+'Paramètres'!$B$4,"À relancer bientôt","Planifiée")))),"")</f>
        <v/>
      </c>
      <c r="U394" s="22" t="n"/>
    </row>
    <row r="395" ht="32" customHeight="1">
      <c r="A395" s="16" t="n"/>
      <c r="B395" s="16" t="n"/>
      <c r="C395" s="16" t="n"/>
      <c r="D395" s="16" t="n"/>
      <c r="E395" s="16" t="n"/>
      <c r="F395" s="16" t="n"/>
      <c r="G395" s="43" t="n"/>
      <c r="H395" s="16" t="n"/>
      <c r="I395" s="16" t="n"/>
      <c r="J395" s="16" t="n"/>
      <c r="K395" s="44" t="n"/>
      <c r="L395" s="44" t="n"/>
      <c r="M395" s="44" t="n"/>
      <c r="N395" s="45" t="n"/>
      <c r="O395" s="20" t="n"/>
      <c r="P395" s="46">
        <f>IFERROR(IF(AND($B395="Prospect actif",$N395&lt;&gt;"",$O395&lt;&gt;""),$N395*$O395,""),"")</f>
        <v/>
      </c>
      <c r="Q395" s="16" t="n"/>
      <c r="R395" s="22" t="n"/>
      <c r="S395" s="23">
        <f>IFERROR(IF($L395="","",MAX(0,TODAY()-$L395)),"")</f>
        <v/>
      </c>
      <c r="T395" s="24">
        <f>IFERROR(IF(OR($B395="Client actif",$B395="En pause",$B395="Perdu"),"Sans suivi",IF($M395="","À planifier",IF($M395&lt;TODAY(),"En retard",IF($M395&lt;=TODAY()+'Paramètres'!$B$4,"À relancer bientôt","Planifiée")))),"")</f>
        <v/>
      </c>
      <c r="U395" s="22" t="n"/>
    </row>
    <row r="396" ht="32" customHeight="1">
      <c r="A396" s="16" t="n"/>
      <c r="B396" s="16" t="n"/>
      <c r="C396" s="16" t="n"/>
      <c r="D396" s="16" t="n"/>
      <c r="E396" s="16" t="n"/>
      <c r="F396" s="16" t="n"/>
      <c r="G396" s="43" t="n"/>
      <c r="H396" s="16" t="n"/>
      <c r="I396" s="16" t="n"/>
      <c r="J396" s="16" t="n"/>
      <c r="K396" s="44" t="n"/>
      <c r="L396" s="44" t="n"/>
      <c r="M396" s="44" t="n"/>
      <c r="N396" s="45" t="n"/>
      <c r="O396" s="20" t="n"/>
      <c r="P396" s="46">
        <f>IFERROR(IF(AND($B396="Prospect actif",$N396&lt;&gt;"",$O396&lt;&gt;""),$N396*$O396,""),"")</f>
        <v/>
      </c>
      <c r="Q396" s="16" t="n"/>
      <c r="R396" s="22" t="n"/>
      <c r="S396" s="23">
        <f>IFERROR(IF($L396="","",MAX(0,TODAY()-$L396)),"")</f>
        <v/>
      </c>
      <c r="T396" s="24">
        <f>IFERROR(IF(OR($B396="Client actif",$B396="En pause",$B396="Perdu"),"Sans suivi",IF($M396="","À planifier",IF($M396&lt;TODAY(),"En retard",IF($M396&lt;=TODAY()+'Paramètres'!$B$4,"À relancer bientôt","Planifiée")))),"")</f>
        <v/>
      </c>
      <c r="U396" s="22" t="n"/>
    </row>
    <row r="397" ht="32" customHeight="1">
      <c r="A397" s="16" t="n"/>
      <c r="B397" s="16" t="n"/>
      <c r="C397" s="16" t="n"/>
      <c r="D397" s="16" t="n"/>
      <c r="E397" s="16" t="n"/>
      <c r="F397" s="16" t="n"/>
      <c r="G397" s="43" t="n"/>
      <c r="H397" s="16" t="n"/>
      <c r="I397" s="16" t="n"/>
      <c r="J397" s="16" t="n"/>
      <c r="K397" s="44" t="n"/>
      <c r="L397" s="44" t="n"/>
      <c r="M397" s="44" t="n"/>
      <c r="N397" s="45" t="n"/>
      <c r="O397" s="20" t="n"/>
      <c r="P397" s="46">
        <f>IFERROR(IF(AND($B397="Prospect actif",$N397&lt;&gt;"",$O397&lt;&gt;""),$N397*$O397,""),"")</f>
        <v/>
      </c>
      <c r="Q397" s="16" t="n"/>
      <c r="R397" s="22" t="n"/>
      <c r="S397" s="23">
        <f>IFERROR(IF($L397="","",MAX(0,TODAY()-$L397)),"")</f>
        <v/>
      </c>
      <c r="T397" s="24">
        <f>IFERROR(IF(OR($B397="Client actif",$B397="En pause",$B397="Perdu"),"Sans suivi",IF($M397="","À planifier",IF($M397&lt;TODAY(),"En retard",IF($M397&lt;=TODAY()+'Paramètres'!$B$4,"À relancer bientôt","Planifiée")))),"")</f>
        <v/>
      </c>
      <c r="U397" s="22" t="n"/>
    </row>
    <row r="398" ht="32" customHeight="1">
      <c r="A398" s="16" t="n"/>
      <c r="B398" s="16" t="n"/>
      <c r="C398" s="16" t="n"/>
      <c r="D398" s="16" t="n"/>
      <c r="E398" s="16" t="n"/>
      <c r="F398" s="16" t="n"/>
      <c r="G398" s="43" t="n"/>
      <c r="H398" s="16" t="n"/>
      <c r="I398" s="16" t="n"/>
      <c r="J398" s="16" t="n"/>
      <c r="K398" s="44" t="n"/>
      <c r="L398" s="44" t="n"/>
      <c r="M398" s="44" t="n"/>
      <c r="N398" s="45" t="n"/>
      <c r="O398" s="20" t="n"/>
      <c r="P398" s="46">
        <f>IFERROR(IF(AND($B398="Prospect actif",$N398&lt;&gt;"",$O398&lt;&gt;""),$N398*$O398,""),"")</f>
        <v/>
      </c>
      <c r="Q398" s="16" t="n"/>
      <c r="R398" s="22" t="n"/>
      <c r="S398" s="23">
        <f>IFERROR(IF($L398="","",MAX(0,TODAY()-$L398)),"")</f>
        <v/>
      </c>
      <c r="T398" s="24">
        <f>IFERROR(IF(OR($B398="Client actif",$B398="En pause",$B398="Perdu"),"Sans suivi",IF($M398="","À planifier",IF($M398&lt;TODAY(),"En retard",IF($M398&lt;=TODAY()+'Paramètres'!$B$4,"À relancer bientôt","Planifiée")))),"")</f>
        <v/>
      </c>
      <c r="U398" s="22" t="n"/>
    </row>
    <row r="399" ht="32" customHeight="1">
      <c r="A399" s="16" t="n"/>
      <c r="B399" s="16" t="n"/>
      <c r="C399" s="16" t="n"/>
      <c r="D399" s="16" t="n"/>
      <c r="E399" s="16" t="n"/>
      <c r="F399" s="16" t="n"/>
      <c r="G399" s="43" t="n"/>
      <c r="H399" s="16" t="n"/>
      <c r="I399" s="16" t="n"/>
      <c r="J399" s="16" t="n"/>
      <c r="K399" s="44" t="n"/>
      <c r="L399" s="44" t="n"/>
      <c r="M399" s="44" t="n"/>
      <c r="N399" s="45" t="n"/>
      <c r="O399" s="20" t="n"/>
      <c r="P399" s="46">
        <f>IFERROR(IF(AND($B399="Prospect actif",$N399&lt;&gt;"",$O399&lt;&gt;""),$N399*$O399,""),"")</f>
        <v/>
      </c>
      <c r="Q399" s="16" t="n"/>
      <c r="R399" s="22" t="n"/>
      <c r="S399" s="23">
        <f>IFERROR(IF($L399="","",MAX(0,TODAY()-$L399)),"")</f>
        <v/>
      </c>
      <c r="T399" s="24">
        <f>IFERROR(IF(OR($B399="Client actif",$B399="En pause",$B399="Perdu"),"Sans suivi",IF($M399="","À planifier",IF($M399&lt;TODAY(),"En retard",IF($M399&lt;=TODAY()+'Paramètres'!$B$4,"À relancer bientôt","Planifiée")))),"")</f>
        <v/>
      </c>
      <c r="U399" s="22" t="n"/>
    </row>
    <row r="400" ht="32" customHeight="1">
      <c r="A400" s="16" t="n"/>
      <c r="B400" s="16" t="n"/>
      <c r="C400" s="16" t="n"/>
      <c r="D400" s="16" t="n"/>
      <c r="E400" s="16" t="n"/>
      <c r="F400" s="16" t="n"/>
      <c r="G400" s="43" t="n"/>
      <c r="H400" s="16" t="n"/>
      <c r="I400" s="16" t="n"/>
      <c r="J400" s="16" t="n"/>
      <c r="K400" s="44" t="n"/>
      <c r="L400" s="44" t="n"/>
      <c r="M400" s="44" t="n"/>
      <c r="N400" s="45" t="n"/>
      <c r="O400" s="20" t="n"/>
      <c r="P400" s="46">
        <f>IFERROR(IF(AND($B400="Prospect actif",$N400&lt;&gt;"",$O400&lt;&gt;""),$N400*$O400,""),"")</f>
        <v/>
      </c>
      <c r="Q400" s="16" t="n"/>
      <c r="R400" s="22" t="n"/>
      <c r="S400" s="23">
        <f>IFERROR(IF($L400="","",MAX(0,TODAY()-$L400)),"")</f>
        <v/>
      </c>
      <c r="T400" s="24">
        <f>IFERROR(IF(OR($B400="Client actif",$B400="En pause",$B400="Perdu"),"Sans suivi",IF($M400="","À planifier",IF($M400&lt;TODAY(),"En retard",IF($M400&lt;=TODAY()+'Paramètres'!$B$4,"À relancer bientôt","Planifiée")))),"")</f>
        <v/>
      </c>
      <c r="U400" s="22" t="n"/>
    </row>
    <row r="401" ht="32" customHeight="1">
      <c r="A401" s="16" t="n"/>
      <c r="B401" s="16" t="n"/>
      <c r="C401" s="16" t="n"/>
      <c r="D401" s="16" t="n"/>
      <c r="E401" s="16" t="n"/>
      <c r="F401" s="16" t="n"/>
      <c r="G401" s="43" t="n"/>
      <c r="H401" s="16" t="n"/>
      <c r="I401" s="16" t="n"/>
      <c r="J401" s="16" t="n"/>
      <c r="K401" s="44" t="n"/>
      <c r="L401" s="44" t="n"/>
      <c r="M401" s="44" t="n"/>
      <c r="N401" s="45" t="n"/>
      <c r="O401" s="20" t="n"/>
      <c r="P401" s="46">
        <f>IFERROR(IF(AND($B401="Prospect actif",$N401&lt;&gt;"",$O401&lt;&gt;""),$N401*$O401,""),"")</f>
        <v/>
      </c>
      <c r="Q401" s="16" t="n"/>
      <c r="R401" s="22" t="n"/>
      <c r="S401" s="23">
        <f>IFERROR(IF($L401="","",MAX(0,TODAY()-$L401)),"")</f>
        <v/>
      </c>
      <c r="T401" s="24">
        <f>IFERROR(IF(OR($B401="Client actif",$B401="En pause",$B401="Perdu"),"Sans suivi",IF($M401="","À planifier",IF($M401&lt;TODAY(),"En retard",IF($M401&lt;=TODAY()+'Paramètres'!$B$4,"À relancer bientôt","Planifiée")))),"")</f>
        <v/>
      </c>
      <c r="U401" s="22" t="n"/>
    </row>
    <row r="402" ht="32" customHeight="1">
      <c r="A402" s="16" t="n"/>
      <c r="B402" s="16" t="n"/>
      <c r="C402" s="16" t="n"/>
      <c r="D402" s="16" t="n"/>
      <c r="E402" s="16" t="n"/>
      <c r="F402" s="16" t="n"/>
      <c r="G402" s="43" t="n"/>
      <c r="H402" s="16" t="n"/>
      <c r="I402" s="16" t="n"/>
      <c r="J402" s="16" t="n"/>
      <c r="K402" s="44" t="n"/>
      <c r="L402" s="44" t="n"/>
      <c r="M402" s="44" t="n"/>
      <c r="N402" s="45" t="n"/>
      <c r="O402" s="20" t="n"/>
      <c r="P402" s="46">
        <f>IFERROR(IF(AND($B402="Prospect actif",$N402&lt;&gt;"",$O402&lt;&gt;""),$N402*$O402,""),"")</f>
        <v/>
      </c>
      <c r="Q402" s="16" t="n"/>
      <c r="R402" s="22" t="n"/>
      <c r="S402" s="23">
        <f>IFERROR(IF($L402="","",MAX(0,TODAY()-$L402)),"")</f>
        <v/>
      </c>
      <c r="T402" s="24">
        <f>IFERROR(IF(OR($B402="Client actif",$B402="En pause",$B402="Perdu"),"Sans suivi",IF($M402="","À planifier",IF($M402&lt;TODAY(),"En retard",IF($M402&lt;=TODAY()+'Paramètres'!$B$4,"À relancer bientôt","Planifiée")))),"")</f>
        <v/>
      </c>
      <c r="U402" s="22" t="n"/>
    </row>
    <row r="403" ht="32" customHeight="1">
      <c r="A403" s="16" t="n"/>
      <c r="B403" s="16" t="n"/>
      <c r="C403" s="16" t="n"/>
      <c r="D403" s="16" t="n"/>
      <c r="E403" s="16" t="n"/>
      <c r="F403" s="16" t="n"/>
      <c r="G403" s="43" t="n"/>
      <c r="H403" s="16" t="n"/>
      <c r="I403" s="16" t="n"/>
      <c r="J403" s="16" t="n"/>
      <c r="K403" s="44" t="n"/>
      <c r="L403" s="44" t="n"/>
      <c r="M403" s="44" t="n"/>
      <c r="N403" s="45" t="n"/>
      <c r="O403" s="20" t="n"/>
      <c r="P403" s="46">
        <f>IFERROR(IF(AND($B403="Prospect actif",$N403&lt;&gt;"",$O403&lt;&gt;""),$N403*$O403,""),"")</f>
        <v/>
      </c>
      <c r="Q403" s="16" t="n"/>
      <c r="R403" s="22" t="n"/>
      <c r="S403" s="23">
        <f>IFERROR(IF($L403="","",MAX(0,TODAY()-$L403)),"")</f>
        <v/>
      </c>
      <c r="T403" s="24">
        <f>IFERROR(IF(OR($B403="Client actif",$B403="En pause",$B403="Perdu"),"Sans suivi",IF($M403="","À planifier",IF($M403&lt;TODAY(),"En retard",IF($M403&lt;=TODAY()+'Paramètres'!$B$4,"À relancer bientôt","Planifiée")))),"")</f>
        <v/>
      </c>
      <c r="U403" s="22" t="n"/>
    </row>
    <row r="404" ht="32" customHeight="1">
      <c r="A404" s="16" t="n"/>
      <c r="B404" s="16" t="n"/>
      <c r="C404" s="16" t="n"/>
      <c r="D404" s="16" t="n"/>
      <c r="E404" s="16" t="n"/>
      <c r="F404" s="16" t="n"/>
      <c r="G404" s="43" t="n"/>
      <c r="H404" s="16" t="n"/>
      <c r="I404" s="16" t="n"/>
      <c r="J404" s="16" t="n"/>
      <c r="K404" s="44" t="n"/>
      <c r="L404" s="44" t="n"/>
      <c r="M404" s="44" t="n"/>
      <c r="N404" s="45" t="n"/>
      <c r="O404" s="20" t="n"/>
      <c r="P404" s="46">
        <f>IFERROR(IF(AND($B404="Prospect actif",$N404&lt;&gt;"",$O404&lt;&gt;""),$N404*$O404,""),"")</f>
        <v/>
      </c>
      <c r="Q404" s="16" t="n"/>
      <c r="R404" s="22" t="n"/>
      <c r="S404" s="23">
        <f>IFERROR(IF($L404="","",MAX(0,TODAY()-$L404)),"")</f>
        <v/>
      </c>
      <c r="T404" s="24">
        <f>IFERROR(IF(OR($B404="Client actif",$B404="En pause",$B404="Perdu"),"Sans suivi",IF($M404="","À planifier",IF($M404&lt;TODAY(),"En retard",IF($M404&lt;=TODAY()+'Paramètres'!$B$4,"À relancer bientôt","Planifiée")))),"")</f>
        <v/>
      </c>
      <c r="U404" s="22" t="n"/>
    </row>
    <row r="405" ht="32" customHeight="1">
      <c r="A405" s="16" t="n"/>
      <c r="B405" s="16" t="n"/>
      <c r="C405" s="16" t="n"/>
      <c r="D405" s="16" t="n"/>
      <c r="E405" s="16" t="n"/>
      <c r="F405" s="16" t="n"/>
      <c r="G405" s="43" t="n"/>
      <c r="H405" s="16" t="n"/>
      <c r="I405" s="16" t="n"/>
      <c r="J405" s="16" t="n"/>
      <c r="K405" s="44" t="n"/>
      <c r="L405" s="44" t="n"/>
      <c r="M405" s="44" t="n"/>
      <c r="N405" s="45" t="n"/>
      <c r="O405" s="20" t="n"/>
      <c r="P405" s="46">
        <f>IFERROR(IF(AND($B405="Prospect actif",$N405&lt;&gt;"",$O405&lt;&gt;""),$N405*$O405,""),"")</f>
        <v/>
      </c>
      <c r="Q405" s="16" t="n"/>
      <c r="R405" s="22" t="n"/>
      <c r="S405" s="23">
        <f>IFERROR(IF($L405="","",MAX(0,TODAY()-$L405)),"")</f>
        <v/>
      </c>
      <c r="T405" s="24">
        <f>IFERROR(IF(OR($B405="Client actif",$B405="En pause",$B405="Perdu"),"Sans suivi",IF($M405="","À planifier",IF($M405&lt;TODAY(),"En retard",IF($M405&lt;=TODAY()+'Paramètres'!$B$4,"À relancer bientôt","Planifiée")))),"")</f>
        <v/>
      </c>
      <c r="U405" s="22" t="n"/>
    </row>
    <row r="406" ht="32" customHeight="1">
      <c r="A406" s="16" t="n"/>
      <c r="B406" s="16" t="n"/>
      <c r="C406" s="16" t="n"/>
      <c r="D406" s="16" t="n"/>
      <c r="E406" s="16" t="n"/>
      <c r="F406" s="16" t="n"/>
      <c r="G406" s="43" t="n"/>
      <c r="H406" s="16" t="n"/>
      <c r="I406" s="16" t="n"/>
      <c r="J406" s="16" t="n"/>
      <c r="K406" s="44" t="n"/>
      <c r="L406" s="44" t="n"/>
      <c r="M406" s="44" t="n"/>
      <c r="N406" s="45" t="n"/>
      <c r="O406" s="20" t="n"/>
      <c r="P406" s="46">
        <f>IFERROR(IF(AND($B406="Prospect actif",$N406&lt;&gt;"",$O406&lt;&gt;""),$N406*$O406,""),"")</f>
        <v/>
      </c>
      <c r="Q406" s="16" t="n"/>
      <c r="R406" s="22" t="n"/>
      <c r="S406" s="23">
        <f>IFERROR(IF($L406="","",MAX(0,TODAY()-$L406)),"")</f>
        <v/>
      </c>
      <c r="T406" s="24">
        <f>IFERROR(IF(OR($B406="Client actif",$B406="En pause",$B406="Perdu"),"Sans suivi",IF($M406="","À planifier",IF($M406&lt;TODAY(),"En retard",IF($M406&lt;=TODAY()+'Paramètres'!$B$4,"À relancer bientôt","Planifiée")))),"")</f>
        <v/>
      </c>
      <c r="U406" s="22" t="n"/>
    </row>
    <row r="407" ht="32" customHeight="1">
      <c r="A407" s="16" t="n"/>
      <c r="B407" s="16" t="n"/>
      <c r="C407" s="16" t="n"/>
      <c r="D407" s="16" t="n"/>
      <c r="E407" s="16" t="n"/>
      <c r="F407" s="16" t="n"/>
      <c r="G407" s="43" t="n"/>
      <c r="H407" s="16" t="n"/>
      <c r="I407" s="16" t="n"/>
      <c r="J407" s="16" t="n"/>
      <c r="K407" s="44" t="n"/>
      <c r="L407" s="44" t="n"/>
      <c r="M407" s="44" t="n"/>
      <c r="N407" s="45" t="n"/>
      <c r="O407" s="20" t="n"/>
      <c r="P407" s="46">
        <f>IFERROR(IF(AND($B407="Prospect actif",$N407&lt;&gt;"",$O407&lt;&gt;""),$N407*$O407,""),"")</f>
        <v/>
      </c>
      <c r="Q407" s="16" t="n"/>
      <c r="R407" s="22" t="n"/>
      <c r="S407" s="23">
        <f>IFERROR(IF($L407="","",MAX(0,TODAY()-$L407)),"")</f>
        <v/>
      </c>
      <c r="T407" s="24">
        <f>IFERROR(IF(OR($B407="Client actif",$B407="En pause",$B407="Perdu"),"Sans suivi",IF($M407="","À planifier",IF($M407&lt;TODAY(),"En retard",IF($M407&lt;=TODAY()+'Paramètres'!$B$4,"À relancer bientôt","Planifiée")))),"")</f>
        <v/>
      </c>
      <c r="U407" s="22" t="n"/>
    </row>
    <row r="408" ht="32" customHeight="1">
      <c r="A408" s="16" t="n"/>
      <c r="B408" s="16" t="n"/>
      <c r="C408" s="16" t="n"/>
      <c r="D408" s="16" t="n"/>
      <c r="E408" s="16" t="n"/>
      <c r="F408" s="16" t="n"/>
      <c r="G408" s="43" t="n"/>
      <c r="H408" s="16" t="n"/>
      <c r="I408" s="16" t="n"/>
      <c r="J408" s="16" t="n"/>
      <c r="K408" s="44" t="n"/>
      <c r="L408" s="44" t="n"/>
      <c r="M408" s="44" t="n"/>
      <c r="N408" s="45" t="n"/>
      <c r="O408" s="20" t="n"/>
      <c r="P408" s="46">
        <f>IFERROR(IF(AND($B408="Prospect actif",$N408&lt;&gt;"",$O408&lt;&gt;""),$N408*$O408,""),"")</f>
        <v/>
      </c>
      <c r="Q408" s="16" t="n"/>
      <c r="R408" s="22" t="n"/>
      <c r="S408" s="23">
        <f>IFERROR(IF($L408="","",MAX(0,TODAY()-$L408)),"")</f>
        <v/>
      </c>
      <c r="T408" s="24">
        <f>IFERROR(IF(OR($B408="Client actif",$B408="En pause",$B408="Perdu"),"Sans suivi",IF($M408="","À planifier",IF($M408&lt;TODAY(),"En retard",IF($M408&lt;=TODAY()+'Paramètres'!$B$4,"À relancer bientôt","Planifiée")))),"")</f>
        <v/>
      </c>
      <c r="U408" s="22" t="n"/>
    </row>
    <row r="409" ht="32" customHeight="1">
      <c r="A409" s="16" t="n"/>
      <c r="B409" s="16" t="n"/>
      <c r="C409" s="16" t="n"/>
      <c r="D409" s="16" t="n"/>
      <c r="E409" s="16" t="n"/>
      <c r="F409" s="16" t="n"/>
      <c r="G409" s="43" t="n"/>
      <c r="H409" s="16" t="n"/>
      <c r="I409" s="16" t="n"/>
      <c r="J409" s="16" t="n"/>
      <c r="K409" s="44" t="n"/>
      <c r="L409" s="44" t="n"/>
      <c r="M409" s="44" t="n"/>
      <c r="N409" s="45" t="n"/>
      <c r="O409" s="20" t="n"/>
      <c r="P409" s="46">
        <f>IFERROR(IF(AND($B409="Prospect actif",$N409&lt;&gt;"",$O409&lt;&gt;""),$N409*$O409,""),"")</f>
        <v/>
      </c>
      <c r="Q409" s="16" t="n"/>
      <c r="R409" s="22" t="n"/>
      <c r="S409" s="23">
        <f>IFERROR(IF($L409="","",MAX(0,TODAY()-$L409)),"")</f>
        <v/>
      </c>
      <c r="T409" s="24">
        <f>IFERROR(IF(OR($B409="Client actif",$B409="En pause",$B409="Perdu"),"Sans suivi",IF($M409="","À planifier",IF($M409&lt;TODAY(),"En retard",IF($M409&lt;=TODAY()+'Paramètres'!$B$4,"À relancer bientôt","Planifiée")))),"")</f>
        <v/>
      </c>
      <c r="U409" s="22" t="n"/>
    </row>
    <row r="410" ht="32" customHeight="1">
      <c r="A410" s="16" t="n"/>
      <c r="B410" s="16" t="n"/>
      <c r="C410" s="16" t="n"/>
      <c r="D410" s="16" t="n"/>
      <c r="E410" s="16" t="n"/>
      <c r="F410" s="16" t="n"/>
      <c r="G410" s="43" t="n"/>
      <c r="H410" s="16" t="n"/>
      <c r="I410" s="16" t="n"/>
      <c r="J410" s="16" t="n"/>
      <c r="K410" s="44" t="n"/>
      <c r="L410" s="44" t="n"/>
      <c r="M410" s="44" t="n"/>
      <c r="N410" s="45" t="n"/>
      <c r="O410" s="20" t="n"/>
      <c r="P410" s="46">
        <f>IFERROR(IF(AND($B410="Prospect actif",$N410&lt;&gt;"",$O410&lt;&gt;""),$N410*$O410,""),"")</f>
        <v/>
      </c>
      <c r="Q410" s="16" t="n"/>
      <c r="R410" s="22" t="n"/>
      <c r="S410" s="23">
        <f>IFERROR(IF($L410="","",MAX(0,TODAY()-$L410)),"")</f>
        <v/>
      </c>
      <c r="T410" s="24">
        <f>IFERROR(IF(OR($B410="Client actif",$B410="En pause",$B410="Perdu"),"Sans suivi",IF($M410="","À planifier",IF($M410&lt;TODAY(),"En retard",IF($M410&lt;=TODAY()+'Paramètres'!$B$4,"À relancer bientôt","Planifiée")))),"")</f>
        <v/>
      </c>
      <c r="U410" s="22" t="n"/>
    </row>
    <row r="411" ht="32" customHeight="1">
      <c r="A411" s="16" t="n"/>
      <c r="B411" s="16" t="n"/>
      <c r="C411" s="16" t="n"/>
      <c r="D411" s="16" t="n"/>
      <c r="E411" s="16" t="n"/>
      <c r="F411" s="16" t="n"/>
      <c r="G411" s="43" t="n"/>
      <c r="H411" s="16" t="n"/>
      <c r="I411" s="16" t="n"/>
      <c r="J411" s="16" t="n"/>
      <c r="K411" s="44" t="n"/>
      <c r="L411" s="44" t="n"/>
      <c r="M411" s="44" t="n"/>
      <c r="N411" s="45" t="n"/>
      <c r="O411" s="20" t="n"/>
      <c r="P411" s="46">
        <f>IFERROR(IF(AND($B411="Prospect actif",$N411&lt;&gt;"",$O411&lt;&gt;""),$N411*$O411,""),"")</f>
        <v/>
      </c>
      <c r="Q411" s="16" t="n"/>
      <c r="R411" s="22" t="n"/>
      <c r="S411" s="23">
        <f>IFERROR(IF($L411="","",MAX(0,TODAY()-$L411)),"")</f>
        <v/>
      </c>
      <c r="T411" s="24">
        <f>IFERROR(IF(OR($B411="Client actif",$B411="En pause",$B411="Perdu"),"Sans suivi",IF($M411="","À planifier",IF($M411&lt;TODAY(),"En retard",IF($M411&lt;=TODAY()+'Paramètres'!$B$4,"À relancer bientôt","Planifiée")))),"")</f>
        <v/>
      </c>
      <c r="U411" s="22" t="n"/>
    </row>
    <row r="412" ht="32" customHeight="1">
      <c r="A412" s="16" t="n"/>
      <c r="B412" s="16" t="n"/>
      <c r="C412" s="16" t="n"/>
      <c r="D412" s="16" t="n"/>
      <c r="E412" s="16" t="n"/>
      <c r="F412" s="16" t="n"/>
      <c r="G412" s="43" t="n"/>
      <c r="H412" s="16" t="n"/>
      <c r="I412" s="16" t="n"/>
      <c r="J412" s="16" t="n"/>
      <c r="K412" s="44" t="n"/>
      <c r="L412" s="44" t="n"/>
      <c r="M412" s="44" t="n"/>
      <c r="N412" s="45" t="n"/>
      <c r="O412" s="20" t="n"/>
      <c r="P412" s="46">
        <f>IFERROR(IF(AND($B412="Prospect actif",$N412&lt;&gt;"",$O412&lt;&gt;""),$N412*$O412,""),"")</f>
        <v/>
      </c>
      <c r="Q412" s="16" t="n"/>
      <c r="R412" s="22" t="n"/>
      <c r="S412" s="23">
        <f>IFERROR(IF($L412="","",MAX(0,TODAY()-$L412)),"")</f>
        <v/>
      </c>
      <c r="T412" s="24">
        <f>IFERROR(IF(OR($B412="Client actif",$B412="En pause",$B412="Perdu"),"Sans suivi",IF($M412="","À planifier",IF($M412&lt;TODAY(),"En retard",IF($M412&lt;=TODAY()+'Paramètres'!$B$4,"À relancer bientôt","Planifiée")))),"")</f>
        <v/>
      </c>
      <c r="U412" s="22" t="n"/>
    </row>
    <row r="413" ht="32" customHeight="1">
      <c r="A413" s="16" t="n"/>
      <c r="B413" s="16" t="n"/>
      <c r="C413" s="16" t="n"/>
      <c r="D413" s="16" t="n"/>
      <c r="E413" s="16" t="n"/>
      <c r="F413" s="16" t="n"/>
      <c r="G413" s="43" t="n"/>
      <c r="H413" s="16" t="n"/>
      <c r="I413" s="16" t="n"/>
      <c r="J413" s="16" t="n"/>
      <c r="K413" s="44" t="n"/>
      <c r="L413" s="44" t="n"/>
      <c r="M413" s="44" t="n"/>
      <c r="N413" s="45" t="n"/>
      <c r="O413" s="20" t="n"/>
      <c r="P413" s="46">
        <f>IFERROR(IF(AND($B413="Prospect actif",$N413&lt;&gt;"",$O413&lt;&gt;""),$N413*$O413,""),"")</f>
        <v/>
      </c>
      <c r="Q413" s="16" t="n"/>
      <c r="R413" s="22" t="n"/>
      <c r="S413" s="23">
        <f>IFERROR(IF($L413="","",MAX(0,TODAY()-$L413)),"")</f>
        <v/>
      </c>
      <c r="T413" s="24">
        <f>IFERROR(IF(OR($B413="Client actif",$B413="En pause",$B413="Perdu"),"Sans suivi",IF($M413="","À planifier",IF($M413&lt;TODAY(),"En retard",IF($M413&lt;=TODAY()+'Paramètres'!$B$4,"À relancer bientôt","Planifiée")))),"")</f>
        <v/>
      </c>
      <c r="U413" s="22" t="n"/>
    </row>
    <row r="414" ht="32" customHeight="1">
      <c r="A414" s="16" t="n"/>
      <c r="B414" s="16" t="n"/>
      <c r="C414" s="16" t="n"/>
      <c r="D414" s="16" t="n"/>
      <c r="E414" s="16" t="n"/>
      <c r="F414" s="16" t="n"/>
      <c r="G414" s="43" t="n"/>
      <c r="H414" s="16" t="n"/>
      <c r="I414" s="16" t="n"/>
      <c r="J414" s="16" t="n"/>
      <c r="K414" s="44" t="n"/>
      <c r="L414" s="44" t="n"/>
      <c r="M414" s="44" t="n"/>
      <c r="N414" s="45" t="n"/>
      <c r="O414" s="20" t="n"/>
      <c r="P414" s="46">
        <f>IFERROR(IF(AND($B414="Prospect actif",$N414&lt;&gt;"",$O414&lt;&gt;""),$N414*$O414,""),"")</f>
        <v/>
      </c>
      <c r="Q414" s="16" t="n"/>
      <c r="R414" s="22" t="n"/>
      <c r="S414" s="23">
        <f>IFERROR(IF($L414="","",MAX(0,TODAY()-$L414)),"")</f>
        <v/>
      </c>
      <c r="T414" s="24">
        <f>IFERROR(IF(OR($B414="Client actif",$B414="En pause",$B414="Perdu"),"Sans suivi",IF($M414="","À planifier",IF($M414&lt;TODAY(),"En retard",IF($M414&lt;=TODAY()+'Paramètres'!$B$4,"À relancer bientôt","Planifiée")))),"")</f>
        <v/>
      </c>
      <c r="U414" s="22" t="n"/>
    </row>
    <row r="415" ht="32" customHeight="1">
      <c r="A415" s="16" t="n"/>
      <c r="B415" s="16" t="n"/>
      <c r="C415" s="16" t="n"/>
      <c r="D415" s="16" t="n"/>
      <c r="E415" s="16" t="n"/>
      <c r="F415" s="16" t="n"/>
      <c r="G415" s="43" t="n"/>
      <c r="H415" s="16" t="n"/>
      <c r="I415" s="16" t="n"/>
      <c r="J415" s="16" t="n"/>
      <c r="K415" s="44" t="n"/>
      <c r="L415" s="44" t="n"/>
      <c r="M415" s="44" t="n"/>
      <c r="N415" s="45" t="n"/>
      <c r="O415" s="20" t="n"/>
      <c r="P415" s="46">
        <f>IFERROR(IF(AND($B415="Prospect actif",$N415&lt;&gt;"",$O415&lt;&gt;""),$N415*$O415,""),"")</f>
        <v/>
      </c>
      <c r="Q415" s="16" t="n"/>
      <c r="R415" s="22" t="n"/>
      <c r="S415" s="23">
        <f>IFERROR(IF($L415="","",MAX(0,TODAY()-$L415)),"")</f>
        <v/>
      </c>
      <c r="T415" s="24">
        <f>IFERROR(IF(OR($B415="Client actif",$B415="En pause",$B415="Perdu"),"Sans suivi",IF($M415="","À planifier",IF($M415&lt;TODAY(),"En retard",IF($M415&lt;=TODAY()+'Paramètres'!$B$4,"À relancer bientôt","Planifiée")))),"")</f>
        <v/>
      </c>
      <c r="U415" s="22" t="n"/>
    </row>
    <row r="416" ht="32" customHeight="1">
      <c r="A416" s="16" t="n"/>
      <c r="B416" s="16" t="n"/>
      <c r="C416" s="16" t="n"/>
      <c r="D416" s="16" t="n"/>
      <c r="E416" s="16" t="n"/>
      <c r="F416" s="16" t="n"/>
      <c r="G416" s="43" t="n"/>
      <c r="H416" s="16" t="n"/>
      <c r="I416" s="16" t="n"/>
      <c r="J416" s="16" t="n"/>
      <c r="K416" s="44" t="n"/>
      <c r="L416" s="44" t="n"/>
      <c r="M416" s="44" t="n"/>
      <c r="N416" s="45" t="n"/>
      <c r="O416" s="20" t="n"/>
      <c r="P416" s="46">
        <f>IFERROR(IF(AND($B416="Prospect actif",$N416&lt;&gt;"",$O416&lt;&gt;""),$N416*$O416,""),"")</f>
        <v/>
      </c>
      <c r="Q416" s="16" t="n"/>
      <c r="R416" s="22" t="n"/>
      <c r="S416" s="23">
        <f>IFERROR(IF($L416="","",MAX(0,TODAY()-$L416)),"")</f>
        <v/>
      </c>
      <c r="T416" s="24">
        <f>IFERROR(IF(OR($B416="Client actif",$B416="En pause",$B416="Perdu"),"Sans suivi",IF($M416="","À planifier",IF($M416&lt;TODAY(),"En retard",IF($M416&lt;=TODAY()+'Paramètres'!$B$4,"À relancer bientôt","Planifiée")))),"")</f>
        <v/>
      </c>
      <c r="U416" s="22" t="n"/>
    </row>
    <row r="417" ht="32" customHeight="1">
      <c r="A417" s="16" t="n"/>
      <c r="B417" s="16" t="n"/>
      <c r="C417" s="16" t="n"/>
      <c r="D417" s="16" t="n"/>
      <c r="E417" s="16" t="n"/>
      <c r="F417" s="16" t="n"/>
      <c r="G417" s="43" t="n"/>
      <c r="H417" s="16" t="n"/>
      <c r="I417" s="16" t="n"/>
      <c r="J417" s="16" t="n"/>
      <c r="K417" s="44" t="n"/>
      <c r="L417" s="44" t="n"/>
      <c r="M417" s="44" t="n"/>
      <c r="N417" s="45" t="n"/>
      <c r="O417" s="20" t="n"/>
      <c r="P417" s="46">
        <f>IFERROR(IF(AND($B417="Prospect actif",$N417&lt;&gt;"",$O417&lt;&gt;""),$N417*$O417,""),"")</f>
        <v/>
      </c>
      <c r="Q417" s="16" t="n"/>
      <c r="R417" s="22" t="n"/>
      <c r="S417" s="23">
        <f>IFERROR(IF($L417="","",MAX(0,TODAY()-$L417)),"")</f>
        <v/>
      </c>
      <c r="T417" s="24">
        <f>IFERROR(IF(OR($B417="Client actif",$B417="En pause",$B417="Perdu"),"Sans suivi",IF($M417="","À planifier",IF($M417&lt;TODAY(),"En retard",IF($M417&lt;=TODAY()+'Paramètres'!$B$4,"À relancer bientôt","Planifiée")))),"")</f>
        <v/>
      </c>
      <c r="U417" s="22" t="n"/>
    </row>
    <row r="418" ht="32" customHeight="1">
      <c r="A418" s="16" t="n"/>
      <c r="B418" s="16" t="n"/>
      <c r="C418" s="16" t="n"/>
      <c r="D418" s="16" t="n"/>
      <c r="E418" s="16" t="n"/>
      <c r="F418" s="16" t="n"/>
      <c r="G418" s="43" t="n"/>
      <c r="H418" s="16" t="n"/>
      <c r="I418" s="16" t="n"/>
      <c r="J418" s="16" t="n"/>
      <c r="K418" s="44" t="n"/>
      <c r="L418" s="44" t="n"/>
      <c r="M418" s="44" t="n"/>
      <c r="N418" s="45" t="n"/>
      <c r="O418" s="20" t="n"/>
      <c r="P418" s="46">
        <f>IFERROR(IF(AND($B418="Prospect actif",$N418&lt;&gt;"",$O418&lt;&gt;""),$N418*$O418,""),"")</f>
        <v/>
      </c>
      <c r="Q418" s="16" t="n"/>
      <c r="R418" s="22" t="n"/>
      <c r="S418" s="23">
        <f>IFERROR(IF($L418="","",MAX(0,TODAY()-$L418)),"")</f>
        <v/>
      </c>
      <c r="T418" s="24">
        <f>IFERROR(IF(OR($B418="Client actif",$B418="En pause",$B418="Perdu"),"Sans suivi",IF($M418="","À planifier",IF($M418&lt;TODAY(),"En retard",IF($M418&lt;=TODAY()+'Paramètres'!$B$4,"À relancer bientôt","Planifiée")))),"")</f>
        <v/>
      </c>
      <c r="U418" s="22" t="n"/>
    </row>
    <row r="419" ht="32" customHeight="1">
      <c r="A419" s="16" t="n"/>
      <c r="B419" s="16" t="n"/>
      <c r="C419" s="16" t="n"/>
      <c r="D419" s="16" t="n"/>
      <c r="E419" s="16" t="n"/>
      <c r="F419" s="16" t="n"/>
      <c r="G419" s="43" t="n"/>
      <c r="H419" s="16" t="n"/>
      <c r="I419" s="16" t="n"/>
      <c r="J419" s="16" t="n"/>
      <c r="K419" s="44" t="n"/>
      <c r="L419" s="44" t="n"/>
      <c r="M419" s="44" t="n"/>
      <c r="N419" s="45" t="n"/>
      <c r="O419" s="20" t="n"/>
      <c r="P419" s="46">
        <f>IFERROR(IF(AND($B419="Prospect actif",$N419&lt;&gt;"",$O419&lt;&gt;""),$N419*$O419,""),"")</f>
        <v/>
      </c>
      <c r="Q419" s="16" t="n"/>
      <c r="R419" s="22" t="n"/>
      <c r="S419" s="23">
        <f>IFERROR(IF($L419="","",MAX(0,TODAY()-$L419)),"")</f>
        <v/>
      </c>
      <c r="T419" s="24">
        <f>IFERROR(IF(OR($B419="Client actif",$B419="En pause",$B419="Perdu"),"Sans suivi",IF($M419="","À planifier",IF($M419&lt;TODAY(),"En retard",IF($M419&lt;=TODAY()+'Paramètres'!$B$4,"À relancer bientôt","Planifiée")))),"")</f>
        <v/>
      </c>
      <c r="U419" s="22" t="n"/>
    </row>
    <row r="420" ht="32" customHeight="1">
      <c r="A420" s="16" t="n"/>
      <c r="B420" s="16" t="n"/>
      <c r="C420" s="16" t="n"/>
      <c r="D420" s="16" t="n"/>
      <c r="E420" s="16" t="n"/>
      <c r="F420" s="16" t="n"/>
      <c r="G420" s="43" t="n"/>
      <c r="H420" s="16" t="n"/>
      <c r="I420" s="16" t="n"/>
      <c r="J420" s="16" t="n"/>
      <c r="K420" s="44" t="n"/>
      <c r="L420" s="44" t="n"/>
      <c r="M420" s="44" t="n"/>
      <c r="N420" s="45" t="n"/>
      <c r="O420" s="20" t="n"/>
      <c r="P420" s="46">
        <f>IFERROR(IF(AND($B420="Prospect actif",$N420&lt;&gt;"",$O420&lt;&gt;""),$N420*$O420,""),"")</f>
        <v/>
      </c>
      <c r="Q420" s="16" t="n"/>
      <c r="R420" s="22" t="n"/>
      <c r="S420" s="23">
        <f>IFERROR(IF($L420="","",MAX(0,TODAY()-$L420)),"")</f>
        <v/>
      </c>
      <c r="T420" s="24">
        <f>IFERROR(IF(OR($B420="Client actif",$B420="En pause",$B420="Perdu"),"Sans suivi",IF($M420="","À planifier",IF($M420&lt;TODAY(),"En retard",IF($M420&lt;=TODAY()+'Paramètres'!$B$4,"À relancer bientôt","Planifiée")))),"")</f>
        <v/>
      </c>
      <c r="U420" s="22" t="n"/>
    </row>
    <row r="421" ht="32" customHeight="1">
      <c r="A421" s="16" t="n"/>
      <c r="B421" s="16" t="n"/>
      <c r="C421" s="16" t="n"/>
      <c r="D421" s="16" t="n"/>
      <c r="E421" s="16" t="n"/>
      <c r="F421" s="16" t="n"/>
      <c r="G421" s="43" t="n"/>
      <c r="H421" s="16" t="n"/>
      <c r="I421" s="16" t="n"/>
      <c r="J421" s="16" t="n"/>
      <c r="K421" s="44" t="n"/>
      <c r="L421" s="44" t="n"/>
      <c r="M421" s="44" t="n"/>
      <c r="N421" s="45" t="n"/>
      <c r="O421" s="20" t="n"/>
      <c r="P421" s="46">
        <f>IFERROR(IF(AND($B421="Prospect actif",$N421&lt;&gt;"",$O421&lt;&gt;""),$N421*$O421,""),"")</f>
        <v/>
      </c>
      <c r="Q421" s="16" t="n"/>
      <c r="R421" s="22" t="n"/>
      <c r="S421" s="23">
        <f>IFERROR(IF($L421="","",MAX(0,TODAY()-$L421)),"")</f>
        <v/>
      </c>
      <c r="T421" s="24">
        <f>IFERROR(IF(OR($B421="Client actif",$B421="En pause",$B421="Perdu"),"Sans suivi",IF($M421="","À planifier",IF($M421&lt;TODAY(),"En retard",IF($M421&lt;=TODAY()+'Paramètres'!$B$4,"À relancer bientôt","Planifiée")))),"")</f>
        <v/>
      </c>
      <c r="U421" s="22" t="n"/>
    </row>
    <row r="422" ht="32" customHeight="1">
      <c r="A422" s="16" t="n"/>
      <c r="B422" s="16" t="n"/>
      <c r="C422" s="16" t="n"/>
      <c r="D422" s="16" t="n"/>
      <c r="E422" s="16" t="n"/>
      <c r="F422" s="16" t="n"/>
      <c r="G422" s="43" t="n"/>
      <c r="H422" s="16" t="n"/>
      <c r="I422" s="16" t="n"/>
      <c r="J422" s="16" t="n"/>
      <c r="K422" s="44" t="n"/>
      <c r="L422" s="44" t="n"/>
      <c r="M422" s="44" t="n"/>
      <c r="N422" s="45" t="n"/>
      <c r="O422" s="20" t="n"/>
      <c r="P422" s="46">
        <f>IFERROR(IF(AND($B422="Prospect actif",$N422&lt;&gt;"",$O422&lt;&gt;""),$N422*$O422,""),"")</f>
        <v/>
      </c>
      <c r="Q422" s="16" t="n"/>
      <c r="R422" s="22" t="n"/>
      <c r="S422" s="23">
        <f>IFERROR(IF($L422="","",MAX(0,TODAY()-$L422)),"")</f>
        <v/>
      </c>
      <c r="T422" s="24">
        <f>IFERROR(IF(OR($B422="Client actif",$B422="En pause",$B422="Perdu"),"Sans suivi",IF($M422="","À planifier",IF($M422&lt;TODAY(),"En retard",IF($M422&lt;=TODAY()+'Paramètres'!$B$4,"À relancer bientôt","Planifiée")))),"")</f>
        <v/>
      </c>
      <c r="U422" s="22" t="n"/>
    </row>
    <row r="423" ht="32" customHeight="1">
      <c r="A423" s="16" t="n"/>
      <c r="B423" s="16" t="n"/>
      <c r="C423" s="16" t="n"/>
      <c r="D423" s="16" t="n"/>
      <c r="E423" s="16" t="n"/>
      <c r="F423" s="16" t="n"/>
      <c r="G423" s="43" t="n"/>
      <c r="H423" s="16" t="n"/>
      <c r="I423" s="16" t="n"/>
      <c r="J423" s="16" t="n"/>
      <c r="K423" s="44" t="n"/>
      <c r="L423" s="44" t="n"/>
      <c r="M423" s="44" t="n"/>
      <c r="N423" s="45" t="n"/>
      <c r="O423" s="20" t="n"/>
      <c r="P423" s="46">
        <f>IFERROR(IF(AND($B423="Prospect actif",$N423&lt;&gt;"",$O423&lt;&gt;""),$N423*$O423,""),"")</f>
        <v/>
      </c>
      <c r="Q423" s="16" t="n"/>
      <c r="R423" s="22" t="n"/>
      <c r="S423" s="23">
        <f>IFERROR(IF($L423="","",MAX(0,TODAY()-$L423)),"")</f>
        <v/>
      </c>
      <c r="T423" s="24">
        <f>IFERROR(IF(OR($B423="Client actif",$B423="En pause",$B423="Perdu"),"Sans suivi",IF($M423="","À planifier",IF($M423&lt;TODAY(),"En retard",IF($M423&lt;=TODAY()+'Paramètres'!$B$4,"À relancer bientôt","Planifiée")))),"")</f>
        <v/>
      </c>
      <c r="U423" s="22" t="n"/>
    </row>
    <row r="424" ht="32" customHeight="1">
      <c r="A424" s="16" t="n"/>
      <c r="B424" s="16" t="n"/>
      <c r="C424" s="16" t="n"/>
      <c r="D424" s="16" t="n"/>
      <c r="E424" s="16" t="n"/>
      <c r="F424" s="16" t="n"/>
      <c r="G424" s="43" t="n"/>
      <c r="H424" s="16" t="n"/>
      <c r="I424" s="16" t="n"/>
      <c r="J424" s="16" t="n"/>
      <c r="K424" s="44" t="n"/>
      <c r="L424" s="44" t="n"/>
      <c r="M424" s="44" t="n"/>
      <c r="N424" s="45" t="n"/>
      <c r="O424" s="20" t="n"/>
      <c r="P424" s="46">
        <f>IFERROR(IF(AND($B424="Prospect actif",$N424&lt;&gt;"",$O424&lt;&gt;""),$N424*$O424,""),"")</f>
        <v/>
      </c>
      <c r="Q424" s="16" t="n"/>
      <c r="R424" s="22" t="n"/>
      <c r="S424" s="23">
        <f>IFERROR(IF($L424="","",MAX(0,TODAY()-$L424)),"")</f>
        <v/>
      </c>
      <c r="T424" s="24">
        <f>IFERROR(IF(OR($B424="Client actif",$B424="En pause",$B424="Perdu"),"Sans suivi",IF($M424="","À planifier",IF($M424&lt;TODAY(),"En retard",IF($M424&lt;=TODAY()+'Paramètres'!$B$4,"À relancer bientôt","Planifiée")))),"")</f>
        <v/>
      </c>
      <c r="U424" s="22" t="n"/>
    </row>
    <row r="425" ht="32" customHeight="1">
      <c r="A425" s="16" t="n"/>
      <c r="B425" s="16" t="n"/>
      <c r="C425" s="16" t="n"/>
      <c r="D425" s="16" t="n"/>
      <c r="E425" s="16" t="n"/>
      <c r="F425" s="16" t="n"/>
      <c r="G425" s="43" t="n"/>
      <c r="H425" s="16" t="n"/>
      <c r="I425" s="16" t="n"/>
      <c r="J425" s="16" t="n"/>
      <c r="K425" s="44" t="n"/>
      <c r="L425" s="44" t="n"/>
      <c r="M425" s="44" t="n"/>
      <c r="N425" s="45" t="n"/>
      <c r="O425" s="20" t="n"/>
      <c r="P425" s="46">
        <f>IFERROR(IF(AND($B425="Prospect actif",$N425&lt;&gt;"",$O425&lt;&gt;""),$N425*$O425,""),"")</f>
        <v/>
      </c>
      <c r="Q425" s="16" t="n"/>
      <c r="R425" s="22" t="n"/>
      <c r="S425" s="23">
        <f>IFERROR(IF($L425="","",MAX(0,TODAY()-$L425)),"")</f>
        <v/>
      </c>
      <c r="T425" s="24">
        <f>IFERROR(IF(OR($B425="Client actif",$B425="En pause",$B425="Perdu"),"Sans suivi",IF($M425="","À planifier",IF($M425&lt;TODAY(),"En retard",IF($M425&lt;=TODAY()+'Paramètres'!$B$4,"À relancer bientôt","Planifiée")))),"")</f>
        <v/>
      </c>
      <c r="U425" s="22" t="n"/>
    </row>
    <row r="426" ht="32" customHeight="1">
      <c r="A426" s="16" t="n"/>
      <c r="B426" s="16" t="n"/>
      <c r="C426" s="16" t="n"/>
      <c r="D426" s="16" t="n"/>
      <c r="E426" s="16" t="n"/>
      <c r="F426" s="16" t="n"/>
      <c r="G426" s="43" t="n"/>
      <c r="H426" s="16" t="n"/>
      <c r="I426" s="16" t="n"/>
      <c r="J426" s="16" t="n"/>
      <c r="K426" s="44" t="n"/>
      <c r="L426" s="44" t="n"/>
      <c r="M426" s="44" t="n"/>
      <c r="N426" s="45" t="n"/>
      <c r="O426" s="20" t="n"/>
      <c r="P426" s="46">
        <f>IFERROR(IF(AND($B426="Prospect actif",$N426&lt;&gt;"",$O426&lt;&gt;""),$N426*$O426,""),"")</f>
        <v/>
      </c>
      <c r="Q426" s="16" t="n"/>
      <c r="R426" s="22" t="n"/>
      <c r="S426" s="23">
        <f>IFERROR(IF($L426="","",MAX(0,TODAY()-$L426)),"")</f>
        <v/>
      </c>
      <c r="T426" s="24">
        <f>IFERROR(IF(OR($B426="Client actif",$B426="En pause",$B426="Perdu"),"Sans suivi",IF($M426="","À planifier",IF($M426&lt;TODAY(),"En retard",IF($M426&lt;=TODAY()+'Paramètres'!$B$4,"À relancer bientôt","Planifiée")))),"")</f>
        <v/>
      </c>
      <c r="U426" s="22" t="n"/>
    </row>
    <row r="427" ht="32" customHeight="1">
      <c r="A427" s="16" t="n"/>
      <c r="B427" s="16" t="n"/>
      <c r="C427" s="16" t="n"/>
      <c r="D427" s="16" t="n"/>
      <c r="E427" s="16" t="n"/>
      <c r="F427" s="16" t="n"/>
      <c r="G427" s="43" t="n"/>
      <c r="H427" s="16" t="n"/>
      <c r="I427" s="16" t="n"/>
      <c r="J427" s="16" t="n"/>
      <c r="K427" s="44" t="n"/>
      <c r="L427" s="44" t="n"/>
      <c r="M427" s="44" t="n"/>
      <c r="N427" s="45" t="n"/>
      <c r="O427" s="20" t="n"/>
      <c r="P427" s="46">
        <f>IFERROR(IF(AND($B427="Prospect actif",$N427&lt;&gt;"",$O427&lt;&gt;""),$N427*$O427,""),"")</f>
        <v/>
      </c>
      <c r="Q427" s="16" t="n"/>
      <c r="R427" s="22" t="n"/>
      <c r="S427" s="23">
        <f>IFERROR(IF($L427="","",MAX(0,TODAY()-$L427)),"")</f>
        <v/>
      </c>
      <c r="T427" s="24">
        <f>IFERROR(IF(OR($B427="Client actif",$B427="En pause",$B427="Perdu"),"Sans suivi",IF($M427="","À planifier",IF($M427&lt;TODAY(),"En retard",IF($M427&lt;=TODAY()+'Paramètres'!$B$4,"À relancer bientôt","Planifiée")))),"")</f>
        <v/>
      </c>
      <c r="U427" s="22" t="n"/>
    </row>
    <row r="428" ht="32" customHeight="1">
      <c r="A428" s="16" t="n"/>
      <c r="B428" s="16" t="n"/>
      <c r="C428" s="16" t="n"/>
      <c r="D428" s="16" t="n"/>
      <c r="E428" s="16" t="n"/>
      <c r="F428" s="16" t="n"/>
      <c r="G428" s="43" t="n"/>
      <c r="H428" s="16" t="n"/>
      <c r="I428" s="16" t="n"/>
      <c r="J428" s="16" t="n"/>
      <c r="K428" s="44" t="n"/>
      <c r="L428" s="44" t="n"/>
      <c r="M428" s="44" t="n"/>
      <c r="N428" s="45" t="n"/>
      <c r="O428" s="20" t="n"/>
      <c r="P428" s="46">
        <f>IFERROR(IF(AND($B428="Prospect actif",$N428&lt;&gt;"",$O428&lt;&gt;""),$N428*$O428,""),"")</f>
        <v/>
      </c>
      <c r="Q428" s="16" t="n"/>
      <c r="R428" s="22" t="n"/>
      <c r="S428" s="23">
        <f>IFERROR(IF($L428="","",MAX(0,TODAY()-$L428)),"")</f>
        <v/>
      </c>
      <c r="T428" s="24">
        <f>IFERROR(IF(OR($B428="Client actif",$B428="En pause",$B428="Perdu"),"Sans suivi",IF($M428="","À planifier",IF($M428&lt;TODAY(),"En retard",IF($M428&lt;=TODAY()+'Paramètres'!$B$4,"À relancer bientôt","Planifiée")))),"")</f>
        <v/>
      </c>
      <c r="U428" s="22" t="n"/>
    </row>
    <row r="429" ht="32" customHeight="1">
      <c r="A429" s="16" t="n"/>
      <c r="B429" s="16" t="n"/>
      <c r="C429" s="16" t="n"/>
      <c r="D429" s="16" t="n"/>
      <c r="E429" s="16" t="n"/>
      <c r="F429" s="16" t="n"/>
      <c r="G429" s="43" t="n"/>
      <c r="H429" s="16" t="n"/>
      <c r="I429" s="16" t="n"/>
      <c r="J429" s="16" t="n"/>
      <c r="K429" s="44" t="n"/>
      <c r="L429" s="44" t="n"/>
      <c r="M429" s="44" t="n"/>
      <c r="N429" s="45" t="n"/>
      <c r="O429" s="20" t="n"/>
      <c r="P429" s="46">
        <f>IFERROR(IF(AND($B429="Prospect actif",$N429&lt;&gt;"",$O429&lt;&gt;""),$N429*$O429,""),"")</f>
        <v/>
      </c>
      <c r="Q429" s="16" t="n"/>
      <c r="R429" s="22" t="n"/>
      <c r="S429" s="23">
        <f>IFERROR(IF($L429="","",MAX(0,TODAY()-$L429)),"")</f>
        <v/>
      </c>
      <c r="T429" s="24">
        <f>IFERROR(IF(OR($B429="Client actif",$B429="En pause",$B429="Perdu"),"Sans suivi",IF($M429="","À planifier",IF($M429&lt;TODAY(),"En retard",IF($M429&lt;=TODAY()+'Paramètres'!$B$4,"À relancer bientôt","Planifiée")))),"")</f>
        <v/>
      </c>
      <c r="U429" s="22" t="n"/>
    </row>
    <row r="430" ht="32" customHeight="1">
      <c r="A430" s="16" t="n"/>
      <c r="B430" s="16" t="n"/>
      <c r="C430" s="16" t="n"/>
      <c r="D430" s="16" t="n"/>
      <c r="E430" s="16" t="n"/>
      <c r="F430" s="16" t="n"/>
      <c r="G430" s="43" t="n"/>
      <c r="H430" s="16" t="n"/>
      <c r="I430" s="16" t="n"/>
      <c r="J430" s="16" t="n"/>
      <c r="K430" s="44" t="n"/>
      <c r="L430" s="44" t="n"/>
      <c r="M430" s="44" t="n"/>
      <c r="N430" s="45" t="n"/>
      <c r="O430" s="20" t="n"/>
      <c r="P430" s="46">
        <f>IFERROR(IF(AND($B430="Prospect actif",$N430&lt;&gt;"",$O430&lt;&gt;""),$N430*$O430,""),"")</f>
        <v/>
      </c>
      <c r="Q430" s="16" t="n"/>
      <c r="R430" s="22" t="n"/>
      <c r="S430" s="23">
        <f>IFERROR(IF($L430="","",MAX(0,TODAY()-$L430)),"")</f>
        <v/>
      </c>
      <c r="T430" s="24">
        <f>IFERROR(IF(OR($B430="Client actif",$B430="En pause",$B430="Perdu"),"Sans suivi",IF($M430="","À planifier",IF($M430&lt;TODAY(),"En retard",IF($M430&lt;=TODAY()+'Paramètres'!$B$4,"À relancer bientôt","Planifiée")))),"")</f>
        <v/>
      </c>
      <c r="U430" s="22" t="n"/>
    </row>
    <row r="431" ht="32" customHeight="1">
      <c r="A431" s="16" t="n"/>
      <c r="B431" s="16" t="n"/>
      <c r="C431" s="16" t="n"/>
      <c r="D431" s="16" t="n"/>
      <c r="E431" s="16" t="n"/>
      <c r="F431" s="16" t="n"/>
      <c r="G431" s="43" t="n"/>
      <c r="H431" s="16" t="n"/>
      <c r="I431" s="16" t="n"/>
      <c r="J431" s="16" t="n"/>
      <c r="K431" s="44" t="n"/>
      <c r="L431" s="44" t="n"/>
      <c r="M431" s="44" t="n"/>
      <c r="N431" s="45" t="n"/>
      <c r="O431" s="20" t="n"/>
      <c r="P431" s="46">
        <f>IFERROR(IF(AND($B431="Prospect actif",$N431&lt;&gt;"",$O431&lt;&gt;""),$N431*$O431,""),"")</f>
        <v/>
      </c>
      <c r="Q431" s="16" t="n"/>
      <c r="R431" s="22" t="n"/>
      <c r="S431" s="23">
        <f>IFERROR(IF($L431="","",MAX(0,TODAY()-$L431)),"")</f>
        <v/>
      </c>
      <c r="T431" s="24">
        <f>IFERROR(IF(OR($B431="Client actif",$B431="En pause",$B431="Perdu"),"Sans suivi",IF($M431="","À planifier",IF($M431&lt;TODAY(),"En retard",IF($M431&lt;=TODAY()+'Paramètres'!$B$4,"À relancer bientôt","Planifiée")))),"")</f>
        <v/>
      </c>
      <c r="U431" s="22" t="n"/>
    </row>
    <row r="432" ht="32" customHeight="1">
      <c r="A432" s="16" t="n"/>
      <c r="B432" s="16" t="n"/>
      <c r="C432" s="16" t="n"/>
      <c r="D432" s="16" t="n"/>
      <c r="E432" s="16" t="n"/>
      <c r="F432" s="16" t="n"/>
      <c r="G432" s="43" t="n"/>
      <c r="H432" s="16" t="n"/>
      <c r="I432" s="16" t="n"/>
      <c r="J432" s="16" t="n"/>
      <c r="K432" s="44" t="n"/>
      <c r="L432" s="44" t="n"/>
      <c r="M432" s="44" t="n"/>
      <c r="N432" s="45" t="n"/>
      <c r="O432" s="20" t="n"/>
      <c r="P432" s="46">
        <f>IFERROR(IF(AND($B432="Prospect actif",$N432&lt;&gt;"",$O432&lt;&gt;""),$N432*$O432,""),"")</f>
        <v/>
      </c>
      <c r="Q432" s="16" t="n"/>
      <c r="R432" s="22" t="n"/>
      <c r="S432" s="23">
        <f>IFERROR(IF($L432="","",MAX(0,TODAY()-$L432)),"")</f>
        <v/>
      </c>
      <c r="T432" s="24">
        <f>IFERROR(IF(OR($B432="Client actif",$B432="En pause",$B432="Perdu"),"Sans suivi",IF($M432="","À planifier",IF($M432&lt;TODAY(),"En retard",IF($M432&lt;=TODAY()+'Paramètres'!$B$4,"À relancer bientôt","Planifiée")))),"")</f>
        <v/>
      </c>
      <c r="U432" s="22" t="n"/>
    </row>
    <row r="433" ht="32" customHeight="1">
      <c r="A433" s="16" t="n"/>
      <c r="B433" s="16" t="n"/>
      <c r="C433" s="16" t="n"/>
      <c r="D433" s="16" t="n"/>
      <c r="E433" s="16" t="n"/>
      <c r="F433" s="16" t="n"/>
      <c r="G433" s="43" t="n"/>
      <c r="H433" s="16" t="n"/>
      <c r="I433" s="16" t="n"/>
      <c r="J433" s="16" t="n"/>
      <c r="K433" s="44" t="n"/>
      <c r="L433" s="44" t="n"/>
      <c r="M433" s="44" t="n"/>
      <c r="N433" s="45" t="n"/>
      <c r="O433" s="20" t="n"/>
      <c r="P433" s="46">
        <f>IFERROR(IF(AND($B433="Prospect actif",$N433&lt;&gt;"",$O433&lt;&gt;""),$N433*$O433,""),"")</f>
        <v/>
      </c>
      <c r="Q433" s="16" t="n"/>
      <c r="R433" s="22" t="n"/>
      <c r="S433" s="23">
        <f>IFERROR(IF($L433="","",MAX(0,TODAY()-$L433)),"")</f>
        <v/>
      </c>
      <c r="T433" s="24">
        <f>IFERROR(IF(OR($B433="Client actif",$B433="En pause",$B433="Perdu"),"Sans suivi",IF($M433="","À planifier",IF($M433&lt;TODAY(),"En retard",IF($M433&lt;=TODAY()+'Paramètres'!$B$4,"À relancer bientôt","Planifiée")))),"")</f>
        <v/>
      </c>
      <c r="U433" s="22" t="n"/>
    </row>
    <row r="434" ht="32" customHeight="1">
      <c r="A434" s="16" t="n"/>
      <c r="B434" s="16" t="n"/>
      <c r="C434" s="16" t="n"/>
      <c r="D434" s="16" t="n"/>
      <c r="E434" s="16" t="n"/>
      <c r="F434" s="16" t="n"/>
      <c r="G434" s="43" t="n"/>
      <c r="H434" s="16" t="n"/>
      <c r="I434" s="16" t="n"/>
      <c r="J434" s="16" t="n"/>
      <c r="K434" s="44" t="n"/>
      <c r="L434" s="44" t="n"/>
      <c r="M434" s="44" t="n"/>
      <c r="N434" s="45" t="n"/>
      <c r="O434" s="20" t="n"/>
      <c r="P434" s="46">
        <f>IFERROR(IF(AND($B434="Prospect actif",$N434&lt;&gt;"",$O434&lt;&gt;""),$N434*$O434,""),"")</f>
        <v/>
      </c>
      <c r="Q434" s="16" t="n"/>
      <c r="R434" s="22" t="n"/>
      <c r="S434" s="23">
        <f>IFERROR(IF($L434="","",MAX(0,TODAY()-$L434)),"")</f>
        <v/>
      </c>
      <c r="T434" s="24">
        <f>IFERROR(IF(OR($B434="Client actif",$B434="En pause",$B434="Perdu"),"Sans suivi",IF($M434="","À planifier",IF($M434&lt;TODAY(),"En retard",IF($M434&lt;=TODAY()+'Paramètres'!$B$4,"À relancer bientôt","Planifiée")))),"")</f>
        <v/>
      </c>
      <c r="U434" s="22" t="n"/>
    </row>
    <row r="435" ht="32" customHeight="1">
      <c r="A435" s="16" t="n"/>
      <c r="B435" s="16" t="n"/>
      <c r="C435" s="16" t="n"/>
      <c r="D435" s="16" t="n"/>
      <c r="E435" s="16" t="n"/>
      <c r="F435" s="16" t="n"/>
      <c r="G435" s="43" t="n"/>
      <c r="H435" s="16" t="n"/>
      <c r="I435" s="16" t="n"/>
      <c r="J435" s="16" t="n"/>
      <c r="K435" s="44" t="n"/>
      <c r="L435" s="44" t="n"/>
      <c r="M435" s="44" t="n"/>
      <c r="N435" s="45" t="n"/>
      <c r="O435" s="20" t="n"/>
      <c r="P435" s="46">
        <f>IFERROR(IF(AND($B435="Prospect actif",$N435&lt;&gt;"",$O435&lt;&gt;""),$N435*$O435,""),"")</f>
        <v/>
      </c>
      <c r="Q435" s="16" t="n"/>
      <c r="R435" s="22" t="n"/>
      <c r="S435" s="23">
        <f>IFERROR(IF($L435="","",MAX(0,TODAY()-$L435)),"")</f>
        <v/>
      </c>
      <c r="T435" s="24">
        <f>IFERROR(IF(OR($B435="Client actif",$B435="En pause",$B435="Perdu"),"Sans suivi",IF($M435="","À planifier",IF($M435&lt;TODAY(),"En retard",IF($M435&lt;=TODAY()+'Paramètres'!$B$4,"À relancer bientôt","Planifiée")))),"")</f>
        <v/>
      </c>
      <c r="U435" s="22" t="n"/>
    </row>
    <row r="436" ht="32" customHeight="1">
      <c r="A436" s="16" t="n"/>
      <c r="B436" s="16" t="n"/>
      <c r="C436" s="16" t="n"/>
      <c r="D436" s="16" t="n"/>
      <c r="E436" s="16" t="n"/>
      <c r="F436" s="16" t="n"/>
      <c r="G436" s="43" t="n"/>
      <c r="H436" s="16" t="n"/>
      <c r="I436" s="16" t="n"/>
      <c r="J436" s="16" t="n"/>
      <c r="K436" s="44" t="n"/>
      <c r="L436" s="44" t="n"/>
      <c r="M436" s="44" t="n"/>
      <c r="N436" s="45" t="n"/>
      <c r="O436" s="20" t="n"/>
      <c r="P436" s="46">
        <f>IFERROR(IF(AND($B436="Prospect actif",$N436&lt;&gt;"",$O436&lt;&gt;""),$N436*$O436,""),"")</f>
        <v/>
      </c>
      <c r="Q436" s="16" t="n"/>
      <c r="R436" s="22" t="n"/>
      <c r="S436" s="23">
        <f>IFERROR(IF($L436="","",MAX(0,TODAY()-$L436)),"")</f>
        <v/>
      </c>
      <c r="T436" s="24">
        <f>IFERROR(IF(OR($B436="Client actif",$B436="En pause",$B436="Perdu"),"Sans suivi",IF($M436="","À planifier",IF($M436&lt;TODAY(),"En retard",IF($M436&lt;=TODAY()+'Paramètres'!$B$4,"À relancer bientôt","Planifiée")))),"")</f>
        <v/>
      </c>
      <c r="U436" s="22" t="n"/>
    </row>
    <row r="437" ht="32" customHeight="1">
      <c r="A437" s="16" t="n"/>
      <c r="B437" s="16" t="n"/>
      <c r="C437" s="16" t="n"/>
      <c r="D437" s="16" t="n"/>
      <c r="E437" s="16" t="n"/>
      <c r="F437" s="16" t="n"/>
      <c r="G437" s="43" t="n"/>
      <c r="H437" s="16" t="n"/>
      <c r="I437" s="16" t="n"/>
      <c r="J437" s="16" t="n"/>
      <c r="K437" s="44" t="n"/>
      <c r="L437" s="44" t="n"/>
      <c r="M437" s="44" t="n"/>
      <c r="N437" s="45" t="n"/>
      <c r="O437" s="20" t="n"/>
      <c r="P437" s="46">
        <f>IFERROR(IF(AND($B437="Prospect actif",$N437&lt;&gt;"",$O437&lt;&gt;""),$N437*$O437,""),"")</f>
        <v/>
      </c>
      <c r="Q437" s="16" t="n"/>
      <c r="R437" s="22" t="n"/>
      <c r="S437" s="23">
        <f>IFERROR(IF($L437="","",MAX(0,TODAY()-$L437)),"")</f>
        <v/>
      </c>
      <c r="T437" s="24">
        <f>IFERROR(IF(OR($B437="Client actif",$B437="En pause",$B437="Perdu"),"Sans suivi",IF($M437="","À planifier",IF($M437&lt;TODAY(),"En retard",IF($M437&lt;=TODAY()+'Paramètres'!$B$4,"À relancer bientôt","Planifiée")))),"")</f>
        <v/>
      </c>
      <c r="U437" s="22" t="n"/>
    </row>
    <row r="438" ht="32" customHeight="1">
      <c r="A438" s="16" t="n"/>
      <c r="B438" s="16" t="n"/>
      <c r="C438" s="16" t="n"/>
      <c r="D438" s="16" t="n"/>
      <c r="E438" s="16" t="n"/>
      <c r="F438" s="16" t="n"/>
      <c r="G438" s="43" t="n"/>
      <c r="H438" s="16" t="n"/>
      <c r="I438" s="16" t="n"/>
      <c r="J438" s="16" t="n"/>
      <c r="K438" s="44" t="n"/>
      <c r="L438" s="44" t="n"/>
      <c r="M438" s="44" t="n"/>
      <c r="N438" s="45" t="n"/>
      <c r="O438" s="20" t="n"/>
      <c r="P438" s="46">
        <f>IFERROR(IF(AND($B438="Prospect actif",$N438&lt;&gt;"",$O438&lt;&gt;""),$N438*$O438,""),"")</f>
        <v/>
      </c>
      <c r="Q438" s="16" t="n"/>
      <c r="R438" s="22" t="n"/>
      <c r="S438" s="23">
        <f>IFERROR(IF($L438="","",MAX(0,TODAY()-$L438)),"")</f>
        <v/>
      </c>
      <c r="T438" s="24">
        <f>IFERROR(IF(OR($B438="Client actif",$B438="En pause",$B438="Perdu"),"Sans suivi",IF($M438="","À planifier",IF($M438&lt;TODAY(),"En retard",IF($M438&lt;=TODAY()+'Paramètres'!$B$4,"À relancer bientôt","Planifiée")))),"")</f>
        <v/>
      </c>
      <c r="U438" s="22" t="n"/>
    </row>
    <row r="439" ht="32" customHeight="1">
      <c r="A439" s="16" t="n"/>
      <c r="B439" s="16" t="n"/>
      <c r="C439" s="16" t="n"/>
      <c r="D439" s="16" t="n"/>
      <c r="E439" s="16" t="n"/>
      <c r="F439" s="16" t="n"/>
      <c r="G439" s="43" t="n"/>
      <c r="H439" s="16" t="n"/>
      <c r="I439" s="16" t="n"/>
      <c r="J439" s="16" t="n"/>
      <c r="K439" s="44" t="n"/>
      <c r="L439" s="44" t="n"/>
      <c r="M439" s="44" t="n"/>
      <c r="N439" s="45" t="n"/>
      <c r="O439" s="20" t="n"/>
      <c r="P439" s="46">
        <f>IFERROR(IF(AND($B439="Prospect actif",$N439&lt;&gt;"",$O439&lt;&gt;""),$N439*$O439,""),"")</f>
        <v/>
      </c>
      <c r="Q439" s="16" t="n"/>
      <c r="R439" s="22" t="n"/>
      <c r="S439" s="23">
        <f>IFERROR(IF($L439="","",MAX(0,TODAY()-$L439)),"")</f>
        <v/>
      </c>
      <c r="T439" s="24">
        <f>IFERROR(IF(OR($B439="Client actif",$B439="En pause",$B439="Perdu"),"Sans suivi",IF($M439="","À planifier",IF($M439&lt;TODAY(),"En retard",IF($M439&lt;=TODAY()+'Paramètres'!$B$4,"À relancer bientôt","Planifiée")))),"")</f>
        <v/>
      </c>
      <c r="U439" s="22" t="n"/>
    </row>
    <row r="440" ht="32" customHeight="1">
      <c r="A440" s="16" t="n"/>
      <c r="B440" s="16" t="n"/>
      <c r="C440" s="16" t="n"/>
      <c r="D440" s="16" t="n"/>
      <c r="E440" s="16" t="n"/>
      <c r="F440" s="16" t="n"/>
      <c r="G440" s="43" t="n"/>
      <c r="H440" s="16" t="n"/>
      <c r="I440" s="16" t="n"/>
      <c r="J440" s="16" t="n"/>
      <c r="K440" s="44" t="n"/>
      <c r="L440" s="44" t="n"/>
      <c r="M440" s="44" t="n"/>
      <c r="N440" s="45" t="n"/>
      <c r="O440" s="20" t="n"/>
      <c r="P440" s="46">
        <f>IFERROR(IF(AND($B440="Prospect actif",$N440&lt;&gt;"",$O440&lt;&gt;""),$N440*$O440,""),"")</f>
        <v/>
      </c>
      <c r="Q440" s="16" t="n"/>
      <c r="R440" s="22" t="n"/>
      <c r="S440" s="23">
        <f>IFERROR(IF($L440="","",MAX(0,TODAY()-$L440)),"")</f>
        <v/>
      </c>
      <c r="T440" s="24">
        <f>IFERROR(IF(OR($B440="Client actif",$B440="En pause",$B440="Perdu"),"Sans suivi",IF($M440="","À planifier",IF($M440&lt;TODAY(),"En retard",IF($M440&lt;=TODAY()+'Paramètres'!$B$4,"À relancer bientôt","Planifiée")))),"")</f>
        <v/>
      </c>
      <c r="U440" s="22" t="n"/>
    </row>
    <row r="441" ht="32" customHeight="1">
      <c r="A441" s="16" t="n"/>
      <c r="B441" s="16" t="n"/>
      <c r="C441" s="16" t="n"/>
      <c r="D441" s="16" t="n"/>
      <c r="E441" s="16" t="n"/>
      <c r="F441" s="16" t="n"/>
      <c r="G441" s="43" t="n"/>
      <c r="H441" s="16" t="n"/>
      <c r="I441" s="16" t="n"/>
      <c r="J441" s="16" t="n"/>
      <c r="K441" s="44" t="n"/>
      <c r="L441" s="44" t="n"/>
      <c r="M441" s="44" t="n"/>
      <c r="N441" s="45" t="n"/>
      <c r="O441" s="20" t="n"/>
      <c r="P441" s="46">
        <f>IFERROR(IF(AND($B441="Prospect actif",$N441&lt;&gt;"",$O441&lt;&gt;""),$N441*$O441,""),"")</f>
        <v/>
      </c>
      <c r="Q441" s="16" t="n"/>
      <c r="R441" s="22" t="n"/>
      <c r="S441" s="23">
        <f>IFERROR(IF($L441="","",MAX(0,TODAY()-$L441)),"")</f>
        <v/>
      </c>
      <c r="T441" s="24">
        <f>IFERROR(IF(OR($B441="Client actif",$B441="En pause",$B441="Perdu"),"Sans suivi",IF($M441="","À planifier",IF($M441&lt;TODAY(),"En retard",IF($M441&lt;=TODAY()+'Paramètres'!$B$4,"À relancer bientôt","Planifiée")))),"")</f>
        <v/>
      </c>
      <c r="U441" s="22" t="n"/>
    </row>
    <row r="442" ht="32" customHeight="1">
      <c r="A442" s="16" t="n"/>
      <c r="B442" s="16" t="n"/>
      <c r="C442" s="16" t="n"/>
      <c r="D442" s="16" t="n"/>
      <c r="E442" s="16" t="n"/>
      <c r="F442" s="16" t="n"/>
      <c r="G442" s="43" t="n"/>
      <c r="H442" s="16" t="n"/>
      <c r="I442" s="16" t="n"/>
      <c r="J442" s="16" t="n"/>
      <c r="K442" s="44" t="n"/>
      <c r="L442" s="44" t="n"/>
      <c r="M442" s="44" t="n"/>
      <c r="N442" s="45" t="n"/>
      <c r="O442" s="20" t="n"/>
      <c r="P442" s="46">
        <f>IFERROR(IF(AND($B442="Prospect actif",$N442&lt;&gt;"",$O442&lt;&gt;""),$N442*$O442,""),"")</f>
        <v/>
      </c>
      <c r="Q442" s="16" t="n"/>
      <c r="R442" s="22" t="n"/>
      <c r="S442" s="23">
        <f>IFERROR(IF($L442="","",MAX(0,TODAY()-$L442)),"")</f>
        <v/>
      </c>
      <c r="T442" s="24">
        <f>IFERROR(IF(OR($B442="Client actif",$B442="En pause",$B442="Perdu"),"Sans suivi",IF($M442="","À planifier",IF($M442&lt;TODAY(),"En retard",IF($M442&lt;=TODAY()+'Paramètres'!$B$4,"À relancer bientôt","Planifiée")))),"")</f>
        <v/>
      </c>
      <c r="U442" s="22" t="n"/>
    </row>
    <row r="443" ht="32" customHeight="1">
      <c r="A443" s="16" t="n"/>
      <c r="B443" s="16" t="n"/>
      <c r="C443" s="16" t="n"/>
      <c r="D443" s="16" t="n"/>
      <c r="E443" s="16" t="n"/>
      <c r="F443" s="16" t="n"/>
      <c r="G443" s="43" t="n"/>
      <c r="H443" s="16" t="n"/>
      <c r="I443" s="16" t="n"/>
      <c r="J443" s="16" t="n"/>
      <c r="K443" s="44" t="n"/>
      <c r="L443" s="44" t="n"/>
      <c r="M443" s="44" t="n"/>
      <c r="N443" s="45" t="n"/>
      <c r="O443" s="20" t="n"/>
      <c r="P443" s="46">
        <f>IFERROR(IF(AND($B443="Prospect actif",$N443&lt;&gt;"",$O443&lt;&gt;""),$N443*$O443,""),"")</f>
        <v/>
      </c>
      <c r="Q443" s="16" t="n"/>
      <c r="R443" s="22" t="n"/>
      <c r="S443" s="23">
        <f>IFERROR(IF($L443="","",MAX(0,TODAY()-$L443)),"")</f>
        <v/>
      </c>
      <c r="T443" s="24">
        <f>IFERROR(IF(OR($B443="Client actif",$B443="En pause",$B443="Perdu"),"Sans suivi",IF($M443="","À planifier",IF($M443&lt;TODAY(),"En retard",IF($M443&lt;=TODAY()+'Paramètres'!$B$4,"À relancer bientôt","Planifiée")))),"")</f>
        <v/>
      </c>
      <c r="U443" s="22" t="n"/>
    </row>
    <row r="444" ht="32" customHeight="1">
      <c r="A444" s="16" t="n"/>
      <c r="B444" s="16" t="n"/>
      <c r="C444" s="16" t="n"/>
      <c r="D444" s="16" t="n"/>
      <c r="E444" s="16" t="n"/>
      <c r="F444" s="16" t="n"/>
      <c r="G444" s="43" t="n"/>
      <c r="H444" s="16" t="n"/>
      <c r="I444" s="16" t="n"/>
      <c r="J444" s="16" t="n"/>
      <c r="K444" s="44" t="n"/>
      <c r="L444" s="44" t="n"/>
      <c r="M444" s="44" t="n"/>
      <c r="N444" s="45" t="n"/>
      <c r="O444" s="20" t="n"/>
      <c r="P444" s="46">
        <f>IFERROR(IF(AND($B444="Prospect actif",$N444&lt;&gt;"",$O444&lt;&gt;""),$N444*$O444,""),"")</f>
        <v/>
      </c>
      <c r="Q444" s="16" t="n"/>
      <c r="R444" s="22" t="n"/>
      <c r="S444" s="23">
        <f>IFERROR(IF($L444="","",MAX(0,TODAY()-$L444)),"")</f>
        <v/>
      </c>
      <c r="T444" s="24">
        <f>IFERROR(IF(OR($B444="Client actif",$B444="En pause",$B444="Perdu"),"Sans suivi",IF($M444="","À planifier",IF($M444&lt;TODAY(),"En retard",IF($M444&lt;=TODAY()+'Paramètres'!$B$4,"À relancer bientôt","Planifiée")))),"")</f>
        <v/>
      </c>
      <c r="U444" s="22" t="n"/>
    </row>
    <row r="445" ht="32" customHeight="1">
      <c r="A445" s="16" t="n"/>
      <c r="B445" s="16" t="n"/>
      <c r="C445" s="16" t="n"/>
      <c r="D445" s="16" t="n"/>
      <c r="E445" s="16" t="n"/>
      <c r="F445" s="16" t="n"/>
      <c r="G445" s="43" t="n"/>
      <c r="H445" s="16" t="n"/>
      <c r="I445" s="16" t="n"/>
      <c r="J445" s="16" t="n"/>
      <c r="K445" s="44" t="n"/>
      <c r="L445" s="44" t="n"/>
      <c r="M445" s="44" t="n"/>
      <c r="N445" s="45" t="n"/>
      <c r="O445" s="20" t="n"/>
      <c r="P445" s="46">
        <f>IFERROR(IF(AND($B445="Prospect actif",$N445&lt;&gt;"",$O445&lt;&gt;""),$N445*$O445,""),"")</f>
        <v/>
      </c>
      <c r="Q445" s="16" t="n"/>
      <c r="R445" s="22" t="n"/>
      <c r="S445" s="23">
        <f>IFERROR(IF($L445="","",MAX(0,TODAY()-$L445)),"")</f>
        <v/>
      </c>
      <c r="T445" s="24">
        <f>IFERROR(IF(OR($B445="Client actif",$B445="En pause",$B445="Perdu"),"Sans suivi",IF($M445="","À planifier",IF($M445&lt;TODAY(),"En retard",IF($M445&lt;=TODAY()+'Paramètres'!$B$4,"À relancer bientôt","Planifiée")))),"")</f>
        <v/>
      </c>
      <c r="U445" s="22" t="n"/>
    </row>
    <row r="446" ht="32" customHeight="1">
      <c r="A446" s="16" t="n"/>
      <c r="B446" s="16" t="n"/>
      <c r="C446" s="16" t="n"/>
      <c r="D446" s="16" t="n"/>
      <c r="E446" s="16" t="n"/>
      <c r="F446" s="16" t="n"/>
      <c r="G446" s="43" t="n"/>
      <c r="H446" s="16" t="n"/>
      <c r="I446" s="16" t="n"/>
      <c r="J446" s="16" t="n"/>
      <c r="K446" s="44" t="n"/>
      <c r="L446" s="44" t="n"/>
      <c r="M446" s="44" t="n"/>
      <c r="N446" s="45" t="n"/>
      <c r="O446" s="20" t="n"/>
      <c r="P446" s="46">
        <f>IFERROR(IF(AND($B446="Prospect actif",$N446&lt;&gt;"",$O446&lt;&gt;""),$N446*$O446,""),"")</f>
        <v/>
      </c>
      <c r="Q446" s="16" t="n"/>
      <c r="R446" s="22" t="n"/>
      <c r="S446" s="23">
        <f>IFERROR(IF($L446="","",MAX(0,TODAY()-$L446)),"")</f>
        <v/>
      </c>
      <c r="T446" s="24">
        <f>IFERROR(IF(OR($B446="Client actif",$B446="En pause",$B446="Perdu"),"Sans suivi",IF($M446="","À planifier",IF($M446&lt;TODAY(),"En retard",IF($M446&lt;=TODAY()+'Paramètres'!$B$4,"À relancer bientôt","Planifiée")))),"")</f>
        <v/>
      </c>
      <c r="U446" s="22" t="n"/>
    </row>
    <row r="447" ht="32" customHeight="1">
      <c r="A447" s="16" t="n"/>
      <c r="B447" s="16" t="n"/>
      <c r="C447" s="16" t="n"/>
      <c r="D447" s="16" t="n"/>
      <c r="E447" s="16" t="n"/>
      <c r="F447" s="16" t="n"/>
      <c r="G447" s="43" t="n"/>
      <c r="H447" s="16" t="n"/>
      <c r="I447" s="16" t="n"/>
      <c r="J447" s="16" t="n"/>
      <c r="K447" s="44" t="n"/>
      <c r="L447" s="44" t="n"/>
      <c r="M447" s="44" t="n"/>
      <c r="N447" s="45" t="n"/>
      <c r="O447" s="20" t="n"/>
      <c r="P447" s="46">
        <f>IFERROR(IF(AND($B447="Prospect actif",$N447&lt;&gt;"",$O447&lt;&gt;""),$N447*$O447,""),"")</f>
        <v/>
      </c>
      <c r="Q447" s="16" t="n"/>
      <c r="R447" s="22" t="n"/>
      <c r="S447" s="23">
        <f>IFERROR(IF($L447="","",MAX(0,TODAY()-$L447)),"")</f>
        <v/>
      </c>
      <c r="T447" s="24">
        <f>IFERROR(IF(OR($B447="Client actif",$B447="En pause",$B447="Perdu"),"Sans suivi",IF($M447="","À planifier",IF($M447&lt;TODAY(),"En retard",IF($M447&lt;=TODAY()+'Paramètres'!$B$4,"À relancer bientôt","Planifiée")))),"")</f>
        <v/>
      </c>
      <c r="U447" s="22" t="n"/>
    </row>
    <row r="448" ht="32" customHeight="1">
      <c r="A448" s="16" t="n"/>
      <c r="B448" s="16" t="n"/>
      <c r="C448" s="16" t="n"/>
      <c r="D448" s="16" t="n"/>
      <c r="E448" s="16" t="n"/>
      <c r="F448" s="16" t="n"/>
      <c r="G448" s="43" t="n"/>
      <c r="H448" s="16" t="n"/>
      <c r="I448" s="16" t="n"/>
      <c r="J448" s="16" t="n"/>
      <c r="K448" s="44" t="n"/>
      <c r="L448" s="44" t="n"/>
      <c r="M448" s="44" t="n"/>
      <c r="N448" s="45" t="n"/>
      <c r="O448" s="20" t="n"/>
      <c r="P448" s="46">
        <f>IFERROR(IF(AND($B448="Prospect actif",$N448&lt;&gt;"",$O448&lt;&gt;""),$N448*$O448,""),"")</f>
        <v/>
      </c>
      <c r="Q448" s="16" t="n"/>
      <c r="R448" s="22" t="n"/>
      <c r="S448" s="23">
        <f>IFERROR(IF($L448="","",MAX(0,TODAY()-$L448)),"")</f>
        <v/>
      </c>
      <c r="T448" s="24">
        <f>IFERROR(IF(OR($B448="Client actif",$B448="En pause",$B448="Perdu"),"Sans suivi",IF($M448="","À planifier",IF($M448&lt;TODAY(),"En retard",IF($M448&lt;=TODAY()+'Paramètres'!$B$4,"À relancer bientôt","Planifiée")))),"")</f>
        <v/>
      </c>
      <c r="U448" s="22" t="n"/>
    </row>
    <row r="449" ht="32" customHeight="1">
      <c r="A449" s="16" t="n"/>
      <c r="B449" s="16" t="n"/>
      <c r="C449" s="16" t="n"/>
      <c r="D449" s="16" t="n"/>
      <c r="E449" s="16" t="n"/>
      <c r="F449" s="16" t="n"/>
      <c r="G449" s="43" t="n"/>
      <c r="H449" s="16" t="n"/>
      <c r="I449" s="16" t="n"/>
      <c r="J449" s="16" t="n"/>
      <c r="K449" s="44" t="n"/>
      <c r="L449" s="44" t="n"/>
      <c r="M449" s="44" t="n"/>
      <c r="N449" s="45" t="n"/>
      <c r="O449" s="20" t="n"/>
      <c r="P449" s="46">
        <f>IFERROR(IF(AND($B449="Prospect actif",$N449&lt;&gt;"",$O449&lt;&gt;""),$N449*$O449,""),"")</f>
        <v/>
      </c>
      <c r="Q449" s="16" t="n"/>
      <c r="R449" s="22" t="n"/>
      <c r="S449" s="23">
        <f>IFERROR(IF($L449="","",MAX(0,TODAY()-$L449)),"")</f>
        <v/>
      </c>
      <c r="T449" s="24">
        <f>IFERROR(IF(OR($B449="Client actif",$B449="En pause",$B449="Perdu"),"Sans suivi",IF($M449="","À planifier",IF($M449&lt;TODAY(),"En retard",IF($M449&lt;=TODAY()+'Paramètres'!$B$4,"À relancer bientôt","Planifiée")))),"")</f>
        <v/>
      </c>
      <c r="U449" s="22" t="n"/>
    </row>
    <row r="450" ht="32" customHeight="1">
      <c r="A450" s="16" t="n"/>
      <c r="B450" s="16" t="n"/>
      <c r="C450" s="16" t="n"/>
      <c r="D450" s="16" t="n"/>
      <c r="E450" s="16" t="n"/>
      <c r="F450" s="16" t="n"/>
      <c r="G450" s="43" t="n"/>
      <c r="H450" s="16" t="n"/>
      <c r="I450" s="16" t="n"/>
      <c r="J450" s="16" t="n"/>
      <c r="K450" s="44" t="n"/>
      <c r="L450" s="44" t="n"/>
      <c r="M450" s="44" t="n"/>
      <c r="N450" s="45" t="n"/>
      <c r="O450" s="20" t="n"/>
      <c r="P450" s="46">
        <f>IFERROR(IF(AND($B450="Prospect actif",$N450&lt;&gt;"",$O450&lt;&gt;""),$N450*$O450,""),"")</f>
        <v/>
      </c>
      <c r="Q450" s="16" t="n"/>
      <c r="R450" s="22" t="n"/>
      <c r="S450" s="23">
        <f>IFERROR(IF($L450="","",MAX(0,TODAY()-$L450)),"")</f>
        <v/>
      </c>
      <c r="T450" s="24">
        <f>IFERROR(IF(OR($B450="Client actif",$B450="En pause",$B450="Perdu"),"Sans suivi",IF($M450="","À planifier",IF($M450&lt;TODAY(),"En retard",IF($M450&lt;=TODAY()+'Paramètres'!$B$4,"À relancer bientôt","Planifiée")))),"")</f>
        <v/>
      </c>
      <c r="U450" s="22" t="n"/>
    </row>
    <row r="451" ht="32" customHeight="1">
      <c r="A451" s="16" t="n"/>
      <c r="B451" s="16" t="n"/>
      <c r="C451" s="16" t="n"/>
      <c r="D451" s="16" t="n"/>
      <c r="E451" s="16" t="n"/>
      <c r="F451" s="16" t="n"/>
      <c r="G451" s="43" t="n"/>
      <c r="H451" s="16" t="n"/>
      <c r="I451" s="16" t="n"/>
      <c r="J451" s="16" t="n"/>
      <c r="K451" s="44" t="n"/>
      <c r="L451" s="44" t="n"/>
      <c r="M451" s="44" t="n"/>
      <c r="N451" s="45" t="n"/>
      <c r="O451" s="20" t="n"/>
      <c r="P451" s="46">
        <f>IFERROR(IF(AND($B451="Prospect actif",$N451&lt;&gt;"",$O451&lt;&gt;""),$N451*$O451,""),"")</f>
        <v/>
      </c>
      <c r="Q451" s="16" t="n"/>
      <c r="R451" s="22" t="n"/>
      <c r="S451" s="23">
        <f>IFERROR(IF($L451="","",MAX(0,TODAY()-$L451)),"")</f>
        <v/>
      </c>
      <c r="T451" s="24">
        <f>IFERROR(IF(OR($B451="Client actif",$B451="En pause",$B451="Perdu"),"Sans suivi",IF($M451="","À planifier",IF($M451&lt;TODAY(),"En retard",IF($M451&lt;=TODAY()+'Paramètres'!$B$4,"À relancer bientôt","Planifiée")))),"")</f>
        <v/>
      </c>
      <c r="U451" s="22" t="n"/>
    </row>
    <row r="452" ht="32" customHeight="1">
      <c r="A452" s="16" t="n"/>
      <c r="B452" s="16" t="n"/>
      <c r="C452" s="16" t="n"/>
      <c r="D452" s="16" t="n"/>
      <c r="E452" s="16" t="n"/>
      <c r="F452" s="16" t="n"/>
      <c r="G452" s="43" t="n"/>
      <c r="H452" s="16" t="n"/>
      <c r="I452" s="16" t="n"/>
      <c r="J452" s="16" t="n"/>
      <c r="K452" s="44" t="n"/>
      <c r="L452" s="44" t="n"/>
      <c r="M452" s="44" t="n"/>
      <c r="N452" s="45" t="n"/>
      <c r="O452" s="20" t="n"/>
      <c r="P452" s="46">
        <f>IFERROR(IF(AND($B452="Prospect actif",$N452&lt;&gt;"",$O452&lt;&gt;""),$N452*$O452,""),"")</f>
        <v/>
      </c>
      <c r="Q452" s="16" t="n"/>
      <c r="R452" s="22" t="n"/>
      <c r="S452" s="23">
        <f>IFERROR(IF($L452="","",MAX(0,TODAY()-$L452)),"")</f>
        <v/>
      </c>
      <c r="T452" s="24">
        <f>IFERROR(IF(OR($B452="Client actif",$B452="En pause",$B452="Perdu"),"Sans suivi",IF($M452="","À planifier",IF($M452&lt;TODAY(),"En retard",IF($M452&lt;=TODAY()+'Paramètres'!$B$4,"À relancer bientôt","Planifiée")))),"")</f>
        <v/>
      </c>
      <c r="U452" s="22" t="n"/>
    </row>
    <row r="453" ht="32" customHeight="1">
      <c r="A453" s="16" t="n"/>
      <c r="B453" s="16" t="n"/>
      <c r="C453" s="16" t="n"/>
      <c r="D453" s="16" t="n"/>
      <c r="E453" s="16" t="n"/>
      <c r="F453" s="16" t="n"/>
      <c r="G453" s="43" t="n"/>
      <c r="H453" s="16" t="n"/>
      <c r="I453" s="16" t="n"/>
      <c r="J453" s="16" t="n"/>
      <c r="K453" s="44" t="n"/>
      <c r="L453" s="44" t="n"/>
      <c r="M453" s="44" t="n"/>
      <c r="N453" s="45" t="n"/>
      <c r="O453" s="20" t="n"/>
      <c r="P453" s="46">
        <f>IFERROR(IF(AND($B453="Prospect actif",$N453&lt;&gt;"",$O453&lt;&gt;""),$N453*$O453,""),"")</f>
        <v/>
      </c>
      <c r="Q453" s="16" t="n"/>
      <c r="R453" s="22" t="n"/>
      <c r="S453" s="23">
        <f>IFERROR(IF($L453="","",MAX(0,TODAY()-$L453)),"")</f>
        <v/>
      </c>
      <c r="T453" s="24">
        <f>IFERROR(IF(OR($B453="Client actif",$B453="En pause",$B453="Perdu"),"Sans suivi",IF($M453="","À planifier",IF($M453&lt;TODAY(),"En retard",IF($M453&lt;=TODAY()+'Paramètres'!$B$4,"À relancer bientôt","Planifiée")))),"")</f>
        <v/>
      </c>
      <c r="U453" s="22" t="n"/>
    </row>
    <row r="454" ht="32" customHeight="1">
      <c r="A454" s="16" t="n"/>
      <c r="B454" s="16" t="n"/>
      <c r="C454" s="16" t="n"/>
      <c r="D454" s="16" t="n"/>
      <c r="E454" s="16" t="n"/>
      <c r="F454" s="16" t="n"/>
      <c r="G454" s="43" t="n"/>
      <c r="H454" s="16" t="n"/>
      <c r="I454" s="16" t="n"/>
      <c r="J454" s="16" t="n"/>
      <c r="K454" s="44" t="n"/>
      <c r="L454" s="44" t="n"/>
      <c r="M454" s="44" t="n"/>
      <c r="N454" s="45" t="n"/>
      <c r="O454" s="20" t="n"/>
      <c r="P454" s="46">
        <f>IFERROR(IF(AND($B454="Prospect actif",$N454&lt;&gt;"",$O454&lt;&gt;""),$N454*$O454,""),"")</f>
        <v/>
      </c>
      <c r="Q454" s="16" t="n"/>
      <c r="R454" s="22" t="n"/>
      <c r="S454" s="23">
        <f>IFERROR(IF($L454="","",MAX(0,TODAY()-$L454)),"")</f>
        <v/>
      </c>
      <c r="T454" s="24">
        <f>IFERROR(IF(OR($B454="Client actif",$B454="En pause",$B454="Perdu"),"Sans suivi",IF($M454="","À planifier",IF($M454&lt;TODAY(),"En retard",IF($M454&lt;=TODAY()+'Paramètres'!$B$4,"À relancer bientôt","Planifiée")))),"")</f>
        <v/>
      </c>
      <c r="U454" s="22" t="n"/>
    </row>
    <row r="455" ht="32" customHeight="1">
      <c r="A455" s="16" t="n"/>
      <c r="B455" s="16" t="n"/>
      <c r="C455" s="16" t="n"/>
      <c r="D455" s="16" t="n"/>
      <c r="E455" s="16" t="n"/>
      <c r="F455" s="16" t="n"/>
      <c r="G455" s="43" t="n"/>
      <c r="H455" s="16" t="n"/>
      <c r="I455" s="16" t="n"/>
      <c r="J455" s="16" t="n"/>
      <c r="K455" s="44" t="n"/>
      <c r="L455" s="44" t="n"/>
      <c r="M455" s="44" t="n"/>
      <c r="N455" s="45" t="n"/>
      <c r="O455" s="20" t="n"/>
      <c r="P455" s="46">
        <f>IFERROR(IF(AND($B455="Prospect actif",$N455&lt;&gt;"",$O455&lt;&gt;""),$N455*$O455,""),"")</f>
        <v/>
      </c>
      <c r="Q455" s="16" t="n"/>
      <c r="R455" s="22" t="n"/>
      <c r="S455" s="23">
        <f>IFERROR(IF($L455="","",MAX(0,TODAY()-$L455)),"")</f>
        <v/>
      </c>
      <c r="T455" s="24">
        <f>IFERROR(IF(OR($B455="Client actif",$B455="En pause",$B455="Perdu"),"Sans suivi",IF($M455="","À planifier",IF($M455&lt;TODAY(),"En retard",IF($M455&lt;=TODAY()+'Paramètres'!$B$4,"À relancer bientôt","Planifiée")))),"")</f>
        <v/>
      </c>
      <c r="U455" s="22" t="n"/>
    </row>
    <row r="456" ht="32" customHeight="1">
      <c r="A456" s="16" t="n"/>
      <c r="B456" s="16" t="n"/>
      <c r="C456" s="16" t="n"/>
      <c r="D456" s="16" t="n"/>
      <c r="E456" s="16" t="n"/>
      <c r="F456" s="16" t="n"/>
      <c r="G456" s="43" t="n"/>
      <c r="H456" s="16" t="n"/>
      <c r="I456" s="16" t="n"/>
      <c r="J456" s="16" t="n"/>
      <c r="K456" s="44" t="n"/>
      <c r="L456" s="44" t="n"/>
      <c r="M456" s="44" t="n"/>
      <c r="N456" s="45" t="n"/>
      <c r="O456" s="20" t="n"/>
      <c r="P456" s="46">
        <f>IFERROR(IF(AND($B456="Prospect actif",$N456&lt;&gt;"",$O456&lt;&gt;""),$N456*$O456,""),"")</f>
        <v/>
      </c>
      <c r="Q456" s="16" t="n"/>
      <c r="R456" s="22" t="n"/>
      <c r="S456" s="23">
        <f>IFERROR(IF($L456="","",MAX(0,TODAY()-$L456)),"")</f>
        <v/>
      </c>
      <c r="T456" s="24">
        <f>IFERROR(IF(OR($B456="Client actif",$B456="En pause",$B456="Perdu"),"Sans suivi",IF($M456="","À planifier",IF($M456&lt;TODAY(),"En retard",IF($M456&lt;=TODAY()+'Paramètres'!$B$4,"À relancer bientôt","Planifiée")))),"")</f>
        <v/>
      </c>
      <c r="U456" s="22" t="n"/>
    </row>
    <row r="457" ht="32" customHeight="1">
      <c r="A457" s="16" t="n"/>
      <c r="B457" s="16" t="n"/>
      <c r="C457" s="16" t="n"/>
      <c r="D457" s="16" t="n"/>
      <c r="E457" s="16" t="n"/>
      <c r="F457" s="16" t="n"/>
      <c r="G457" s="43" t="n"/>
      <c r="H457" s="16" t="n"/>
      <c r="I457" s="16" t="n"/>
      <c r="J457" s="16" t="n"/>
      <c r="K457" s="44" t="n"/>
      <c r="L457" s="44" t="n"/>
      <c r="M457" s="44" t="n"/>
      <c r="N457" s="45" t="n"/>
      <c r="O457" s="20" t="n"/>
      <c r="P457" s="46">
        <f>IFERROR(IF(AND($B457="Prospect actif",$N457&lt;&gt;"",$O457&lt;&gt;""),$N457*$O457,""),"")</f>
        <v/>
      </c>
      <c r="Q457" s="16" t="n"/>
      <c r="R457" s="22" t="n"/>
      <c r="S457" s="23">
        <f>IFERROR(IF($L457="","",MAX(0,TODAY()-$L457)),"")</f>
        <v/>
      </c>
      <c r="T457" s="24">
        <f>IFERROR(IF(OR($B457="Client actif",$B457="En pause",$B457="Perdu"),"Sans suivi",IF($M457="","À planifier",IF($M457&lt;TODAY(),"En retard",IF($M457&lt;=TODAY()+'Paramètres'!$B$4,"À relancer bientôt","Planifiée")))),"")</f>
        <v/>
      </c>
      <c r="U457" s="22" t="n"/>
    </row>
    <row r="458" ht="32" customHeight="1">
      <c r="A458" s="16" t="n"/>
      <c r="B458" s="16" t="n"/>
      <c r="C458" s="16" t="n"/>
      <c r="D458" s="16" t="n"/>
      <c r="E458" s="16" t="n"/>
      <c r="F458" s="16" t="n"/>
      <c r="G458" s="43" t="n"/>
      <c r="H458" s="16" t="n"/>
      <c r="I458" s="16" t="n"/>
      <c r="J458" s="16" t="n"/>
      <c r="K458" s="44" t="n"/>
      <c r="L458" s="44" t="n"/>
      <c r="M458" s="44" t="n"/>
      <c r="N458" s="45" t="n"/>
      <c r="O458" s="20" t="n"/>
      <c r="P458" s="46">
        <f>IFERROR(IF(AND($B458="Prospect actif",$N458&lt;&gt;"",$O458&lt;&gt;""),$N458*$O458,""),"")</f>
        <v/>
      </c>
      <c r="Q458" s="16" t="n"/>
      <c r="R458" s="22" t="n"/>
      <c r="S458" s="23">
        <f>IFERROR(IF($L458="","",MAX(0,TODAY()-$L458)),"")</f>
        <v/>
      </c>
      <c r="T458" s="24">
        <f>IFERROR(IF(OR($B458="Client actif",$B458="En pause",$B458="Perdu"),"Sans suivi",IF($M458="","À planifier",IF($M458&lt;TODAY(),"En retard",IF($M458&lt;=TODAY()+'Paramètres'!$B$4,"À relancer bientôt","Planifiée")))),"")</f>
        <v/>
      </c>
      <c r="U458" s="22" t="n"/>
    </row>
    <row r="459" ht="32" customHeight="1">
      <c r="A459" s="16" t="n"/>
      <c r="B459" s="16" t="n"/>
      <c r="C459" s="16" t="n"/>
      <c r="D459" s="16" t="n"/>
      <c r="E459" s="16" t="n"/>
      <c r="F459" s="16" t="n"/>
      <c r="G459" s="43" t="n"/>
      <c r="H459" s="16" t="n"/>
      <c r="I459" s="16" t="n"/>
      <c r="J459" s="16" t="n"/>
      <c r="K459" s="44" t="n"/>
      <c r="L459" s="44" t="n"/>
      <c r="M459" s="44" t="n"/>
      <c r="N459" s="45" t="n"/>
      <c r="O459" s="20" t="n"/>
      <c r="P459" s="46">
        <f>IFERROR(IF(AND($B459="Prospect actif",$N459&lt;&gt;"",$O459&lt;&gt;""),$N459*$O459,""),"")</f>
        <v/>
      </c>
      <c r="Q459" s="16" t="n"/>
      <c r="R459" s="22" t="n"/>
      <c r="S459" s="23">
        <f>IFERROR(IF($L459="","",MAX(0,TODAY()-$L459)),"")</f>
        <v/>
      </c>
      <c r="T459" s="24">
        <f>IFERROR(IF(OR($B459="Client actif",$B459="En pause",$B459="Perdu"),"Sans suivi",IF($M459="","À planifier",IF($M459&lt;TODAY(),"En retard",IF($M459&lt;=TODAY()+'Paramètres'!$B$4,"À relancer bientôt","Planifiée")))),"")</f>
        <v/>
      </c>
      <c r="U459" s="22" t="n"/>
    </row>
    <row r="460" ht="32" customHeight="1">
      <c r="A460" s="16" t="n"/>
      <c r="B460" s="16" t="n"/>
      <c r="C460" s="16" t="n"/>
      <c r="D460" s="16" t="n"/>
      <c r="E460" s="16" t="n"/>
      <c r="F460" s="16" t="n"/>
      <c r="G460" s="43" t="n"/>
      <c r="H460" s="16" t="n"/>
      <c r="I460" s="16" t="n"/>
      <c r="J460" s="16" t="n"/>
      <c r="K460" s="44" t="n"/>
      <c r="L460" s="44" t="n"/>
      <c r="M460" s="44" t="n"/>
      <c r="N460" s="45" t="n"/>
      <c r="O460" s="20" t="n"/>
      <c r="P460" s="46">
        <f>IFERROR(IF(AND($B460="Prospect actif",$N460&lt;&gt;"",$O460&lt;&gt;""),$N460*$O460,""),"")</f>
        <v/>
      </c>
      <c r="Q460" s="16" t="n"/>
      <c r="R460" s="22" t="n"/>
      <c r="S460" s="23">
        <f>IFERROR(IF($L460="","",MAX(0,TODAY()-$L460)),"")</f>
        <v/>
      </c>
      <c r="T460" s="24">
        <f>IFERROR(IF(OR($B460="Client actif",$B460="En pause",$B460="Perdu"),"Sans suivi",IF($M460="","À planifier",IF($M460&lt;TODAY(),"En retard",IF($M460&lt;=TODAY()+'Paramètres'!$B$4,"À relancer bientôt","Planifiée")))),"")</f>
        <v/>
      </c>
      <c r="U460" s="22" t="n"/>
    </row>
    <row r="461" ht="32" customHeight="1">
      <c r="A461" s="16" t="n"/>
      <c r="B461" s="16" t="n"/>
      <c r="C461" s="16" t="n"/>
      <c r="D461" s="16" t="n"/>
      <c r="E461" s="16" t="n"/>
      <c r="F461" s="16" t="n"/>
      <c r="G461" s="43" t="n"/>
      <c r="H461" s="16" t="n"/>
      <c r="I461" s="16" t="n"/>
      <c r="J461" s="16" t="n"/>
      <c r="K461" s="44" t="n"/>
      <c r="L461" s="44" t="n"/>
      <c r="M461" s="44" t="n"/>
      <c r="N461" s="45" t="n"/>
      <c r="O461" s="20" t="n"/>
      <c r="P461" s="46">
        <f>IFERROR(IF(AND($B461="Prospect actif",$N461&lt;&gt;"",$O461&lt;&gt;""),$N461*$O461,""),"")</f>
        <v/>
      </c>
      <c r="Q461" s="16" t="n"/>
      <c r="R461" s="22" t="n"/>
      <c r="S461" s="23">
        <f>IFERROR(IF($L461="","",MAX(0,TODAY()-$L461)),"")</f>
        <v/>
      </c>
      <c r="T461" s="24">
        <f>IFERROR(IF(OR($B461="Client actif",$B461="En pause",$B461="Perdu"),"Sans suivi",IF($M461="","À planifier",IF($M461&lt;TODAY(),"En retard",IF($M461&lt;=TODAY()+'Paramètres'!$B$4,"À relancer bientôt","Planifiée")))),"")</f>
        <v/>
      </c>
      <c r="U461" s="22" t="n"/>
    </row>
    <row r="462" ht="32" customHeight="1">
      <c r="A462" s="16" t="n"/>
      <c r="B462" s="16" t="n"/>
      <c r="C462" s="16" t="n"/>
      <c r="D462" s="16" t="n"/>
      <c r="E462" s="16" t="n"/>
      <c r="F462" s="16" t="n"/>
      <c r="G462" s="43" t="n"/>
      <c r="H462" s="16" t="n"/>
      <c r="I462" s="16" t="n"/>
      <c r="J462" s="16" t="n"/>
      <c r="K462" s="44" t="n"/>
      <c r="L462" s="44" t="n"/>
      <c r="M462" s="44" t="n"/>
      <c r="N462" s="45" t="n"/>
      <c r="O462" s="20" t="n"/>
      <c r="P462" s="46">
        <f>IFERROR(IF(AND($B462="Prospect actif",$N462&lt;&gt;"",$O462&lt;&gt;""),$N462*$O462,""),"")</f>
        <v/>
      </c>
      <c r="Q462" s="16" t="n"/>
      <c r="R462" s="22" t="n"/>
      <c r="S462" s="23">
        <f>IFERROR(IF($L462="","",MAX(0,TODAY()-$L462)),"")</f>
        <v/>
      </c>
      <c r="T462" s="24">
        <f>IFERROR(IF(OR($B462="Client actif",$B462="En pause",$B462="Perdu"),"Sans suivi",IF($M462="","À planifier",IF($M462&lt;TODAY(),"En retard",IF($M462&lt;=TODAY()+'Paramètres'!$B$4,"À relancer bientôt","Planifiée")))),"")</f>
        <v/>
      </c>
      <c r="U462" s="22" t="n"/>
    </row>
    <row r="463" ht="32" customHeight="1">
      <c r="A463" s="16" t="n"/>
      <c r="B463" s="16" t="n"/>
      <c r="C463" s="16" t="n"/>
      <c r="D463" s="16" t="n"/>
      <c r="E463" s="16" t="n"/>
      <c r="F463" s="16" t="n"/>
      <c r="G463" s="43" t="n"/>
      <c r="H463" s="16" t="n"/>
      <c r="I463" s="16" t="n"/>
      <c r="J463" s="16" t="n"/>
      <c r="K463" s="44" t="n"/>
      <c r="L463" s="44" t="n"/>
      <c r="M463" s="44" t="n"/>
      <c r="N463" s="45" t="n"/>
      <c r="O463" s="20" t="n"/>
      <c r="P463" s="46">
        <f>IFERROR(IF(AND($B463="Prospect actif",$N463&lt;&gt;"",$O463&lt;&gt;""),$N463*$O463,""),"")</f>
        <v/>
      </c>
      <c r="Q463" s="16" t="n"/>
      <c r="R463" s="22" t="n"/>
      <c r="S463" s="23">
        <f>IFERROR(IF($L463="","",MAX(0,TODAY()-$L463)),"")</f>
        <v/>
      </c>
      <c r="T463" s="24">
        <f>IFERROR(IF(OR($B463="Client actif",$B463="En pause",$B463="Perdu"),"Sans suivi",IF($M463="","À planifier",IF($M463&lt;TODAY(),"En retard",IF($M463&lt;=TODAY()+'Paramètres'!$B$4,"À relancer bientôt","Planifiée")))),"")</f>
        <v/>
      </c>
      <c r="U463" s="22" t="n"/>
    </row>
    <row r="464" ht="32" customHeight="1">
      <c r="A464" s="16" t="n"/>
      <c r="B464" s="16" t="n"/>
      <c r="C464" s="16" t="n"/>
      <c r="D464" s="16" t="n"/>
      <c r="E464" s="16" t="n"/>
      <c r="F464" s="16" t="n"/>
      <c r="G464" s="43" t="n"/>
      <c r="H464" s="16" t="n"/>
      <c r="I464" s="16" t="n"/>
      <c r="J464" s="16" t="n"/>
      <c r="K464" s="44" t="n"/>
      <c r="L464" s="44" t="n"/>
      <c r="M464" s="44" t="n"/>
      <c r="N464" s="45" t="n"/>
      <c r="O464" s="20" t="n"/>
      <c r="P464" s="46">
        <f>IFERROR(IF(AND($B464="Prospect actif",$N464&lt;&gt;"",$O464&lt;&gt;""),$N464*$O464,""),"")</f>
        <v/>
      </c>
      <c r="Q464" s="16" t="n"/>
      <c r="R464" s="22" t="n"/>
      <c r="S464" s="23">
        <f>IFERROR(IF($L464="","",MAX(0,TODAY()-$L464)),"")</f>
        <v/>
      </c>
      <c r="T464" s="24">
        <f>IFERROR(IF(OR($B464="Client actif",$B464="En pause",$B464="Perdu"),"Sans suivi",IF($M464="","À planifier",IF($M464&lt;TODAY(),"En retard",IF($M464&lt;=TODAY()+'Paramètres'!$B$4,"À relancer bientôt","Planifiée")))),"")</f>
        <v/>
      </c>
      <c r="U464" s="22" t="n"/>
    </row>
    <row r="465" ht="32" customHeight="1">
      <c r="A465" s="16" t="n"/>
      <c r="B465" s="16" t="n"/>
      <c r="C465" s="16" t="n"/>
      <c r="D465" s="16" t="n"/>
      <c r="E465" s="16" t="n"/>
      <c r="F465" s="16" t="n"/>
      <c r="G465" s="43" t="n"/>
      <c r="H465" s="16" t="n"/>
      <c r="I465" s="16" t="n"/>
      <c r="J465" s="16" t="n"/>
      <c r="K465" s="44" t="n"/>
      <c r="L465" s="44" t="n"/>
      <c r="M465" s="44" t="n"/>
      <c r="N465" s="45" t="n"/>
      <c r="O465" s="20" t="n"/>
      <c r="P465" s="46">
        <f>IFERROR(IF(AND($B465="Prospect actif",$N465&lt;&gt;"",$O465&lt;&gt;""),$N465*$O465,""),"")</f>
        <v/>
      </c>
      <c r="Q465" s="16" t="n"/>
      <c r="R465" s="22" t="n"/>
      <c r="S465" s="23">
        <f>IFERROR(IF($L465="","",MAX(0,TODAY()-$L465)),"")</f>
        <v/>
      </c>
      <c r="T465" s="24">
        <f>IFERROR(IF(OR($B465="Client actif",$B465="En pause",$B465="Perdu"),"Sans suivi",IF($M465="","À planifier",IF($M465&lt;TODAY(),"En retard",IF($M465&lt;=TODAY()+'Paramètres'!$B$4,"À relancer bientôt","Planifiée")))),"")</f>
        <v/>
      </c>
      <c r="U465" s="22" t="n"/>
    </row>
    <row r="466" ht="32" customHeight="1">
      <c r="A466" s="16" t="n"/>
      <c r="B466" s="16" t="n"/>
      <c r="C466" s="16" t="n"/>
      <c r="D466" s="16" t="n"/>
      <c r="E466" s="16" t="n"/>
      <c r="F466" s="16" t="n"/>
      <c r="G466" s="43" t="n"/>
      <c r="H466" s="16" t="n"/>
      <c r="I466" s="16" t="n"/>
      <c r="J466" s="16" t="n"/>
      <c r="K466" s="44" t="n"/>
      <c r="L466" s="44" t="n"/>
      <c r="M466" s="44" t="n"/>
      <c r="N466" s="45" t="n"/>
      <c r="O466" s="20" t="n"/>
      <c r="P466" s="46">
        <f>IFERROR(IF(AND($B466="Prospect actif",$N466&lt;&gt;"",$O466&lt;&gt;""),$N466*$O466,""),"")</f>
        <v/>
      </c>
      <c r="Q466" s="16" t="n"/>
      <c r="R466" s="22" t="n"/>
      <c r="S466" s="23">
        <f>IFERROR(IF($L466="","",MAX(0,TODAY()-$L466)),"")</f>
        <v/>
      </c>
      <c r="T466" s="24">
        <f>IFERROR(IF(OR($B466="Client actif",$B466="En pause",$B466="Perdu"),"Sans suivi",IF($M466="","À planifier",IF($M466&lt;TODAY(),"En retard",IF($M466&lt;=TODAY()+'Paramètres'!$B$4,"À relancer bientôt","Planifiée")))),"")</f>
        <v/>
      </c>
      <c r="U466" s="22" t="n"/>
    </row>
    <row r="467" ht="32" customHeight="1">
      <c r="A467" s="16" t="n"/>
      <c r="B467" s="16" t="n"/>
      <c r="C467" s="16" t="n"/>
      <c r="D467" s="16" t="n"/>
      <c r="E467" s="16" t="n"/>
      <c r="F467" s="16" t="n"/>
      <c r="G467" s="43" t="n"/>
      <c r="H467" s="16" t="n"/>
      <c r="I467" s="16" t="n"/>
      <c r="J467" s="16" t="n"/>
      <c r="K467" s="44" t="n"/>
      <c r="L467" s="44" t="n"/>
      <c r="M467" s="44" t="n"/>
      <c r="N467" s="45" t="n"/>
      <c r="O467" s="20" t="n"/>
      <c r="P467" s="46">
        <f>IFERROR(IF(AND($B467="Prospect actif",$N467&lt;&gt;"",$O467&lt;&gt;""),$N467*$O467,""),"")</f>
        <v/>
      </c>
      <c r="Q467" s="16" t="n"/>
      <c r="R467" s="22" t="n"/>
      <c r="S467" s="23">
        <f>IFERROR(IF($L467="","",MAX(0,TODAY()-$L467)),"")</f>
        <v/>
      </c>
      <c r="T467" s="24">
        <f>IFERROR(IF(OR($B467="Client actif",$B467="En pause",$B467="Perdu"),"Sans suivi",IF($M467="","À planifier",IF($M467&lt;TODAY(),"En retard",IF($M467&lt;=TODAY()+'Paramètres'!$B$4,"À relancer bientôt","Planifiée")))),"")</f>
        <v/>
      </c>
      <c r="U467" s="22" t="n"/>
    </row>
    <row r="468" ht="32" customHeight="1">
      <c r="A468" s="16" t="n"/>
      <c r="B468" s="16" t="n"/>
      <c r="C468" s="16" t="n"/>
      <c r="D468" s="16" t="n"/>
      <c r="E468" s="16" t="n"/>
      <c r="F468" s="16" t="n"/>
      <c r="G468" s="43" t="n"/>
      <c r="H468" s="16" t="n"/>
      <c r="I468" s="16" t="n"/>
      <c r="J468" s="16" t="n"/>
      <c r="K468" s="44" t="n"/>
      <c r="L468" s="44" t="n"/>
      <c r="M468" s="44" t="n"/>
      <c r="N468" s="45" t="n"/>
      <c r="O468" s="20" t="n"/>
      <c r="P468" s="46">
        <f>IFERROR(IF(AND($B468="Prospect actif",$N468&lt;&gt;"",$O468&lt;&gt;""),$N468*$O468,""),"")</f>
        <v/>
      </c>
      <c r="Q468" s="16" t="n"/>
      <c r="R468" s="22" t="n"/>
      <c r="S468" s="23">
        <f>IFERROR(IF($L468="","",MAX(0,TODAY()-$L468)),"")</f>
        <v/>
      </c>
      <c r="T468" s="24">
        <f>IFERROR(IF(OR($B468="Client actif",$B468="En pause",$B468="Perdu"),"Sans suivi",IF($M468="","À planifier",IF($M468&lt;TODAY(),"En retard",IF($M468&lt;=TODAY()+'Paramètres'!$B$4,"À relancer bientôt","Planifiée")))),"")</f>
        <v/>
      </c>
      <c r="U468" s="22" t="n"/>
    </row>
    <row r="469" ht="32" customHeight="1">
      <c r="A469" s="16" t="n"/>
      <c r="B469" s="16" t="n"/>
      <c r="C469" s="16" t="n"/>
      <c r="D469" s="16" t="n"/>
      <c r="E469" s="16" t="n"/>
      <c r="F469" s="16" t="n"/>
      <c r="G469" s="43" t="n"/>
      <c r="H469" s="16" t="n"/>
      <c r="I469" s="16" t="n"/>
      <c r="J469" s="16" t="n"/>
      <c r="K469" s="44" t="n"/>
      <c r="L469" s="44" t="n"/>
      <c r="M469" s="44" t="n"/>
      <c r="N469" s="45" t="n"/>
      <c r="O469" s="20" t="n"/>
      <c r="P469" s="46">
        <f>IFERROR(IF(AND($B469="Prospect actif",$N469&lt;&gt;"",$O469&lt;&gt;""),$N469*$O469,""),"")</f>
        <v/>
      </c>
      <c r="Q469" s="16" t="n"/>
      <c r="R469" s="22" t="n"/>
      <c r="S469" s="23">
        <f>IFERROR(IF($L469="","",MAX(0,TODAY()-$L469)),"")</f>
        <v/>
      </c>
      <c r="T469" s="24">
        <f>IFERROR(IF(OR($B469="Client actif",$B469="En pause",$B469="Perdu"),"Sans suivi",IF($M469="","À planifier",IF($M469&lt;TODAY(),"En retard",IF($M469&lt;=TODAY()+'Paramètres'!$B$4,"À relancer bientôt","Planifiée")))),"")</f>
        <v/>
      </c>
      <c r="U469" s="22" t="n"/>
    </row>
    <row r="470" ht="32" customHeight="1">
      <c r="A470" s="16" t="n"/>
      <c r="B470" s="16" t="n"/>
      <c r="C470" s="16" t="n"/>
      <c r="D470" s="16" t="n"/>
      <c r="E470" s="16" t="n"/>
      <c r="F470" s="16" t="n"/>
      <c r="G470" s="43" t="n"/>
      <c r="H470" s="16" t="n"/>
      <c r="I470" s="16" t="n"/>
      <c r="J470" s="16" t="n"/>
      <c r="K470" s="44" t="n"/>
      <c r="L470" s="44" t="n"/>
      <c r="M470" s="44" t="n"/>
      <c r="N470" s="45" t="n"/>
      <c r="O470" s="20" t="n"/>
      <c r="P470" s="46">
        <f>IFERROR(IF(AND($B470="Prospect actif",$N470&lt;&gt;"",$O470&lt;&gt;""),$N470*$O470,""),"")</f>
        <v/>
      </c>
      <c r="Q470" s="16" t="n"/>
      <c r="R470" s="22" t="n"/>
      <c r="S470" s="23">
        <f>IFERROR(IF($L470="","",MAX(0,TODAY()-$L470)),"")</f>
        <v/>
      </c>
      <c r="T470" s="24">
        <f>IFERROR(IF(OR($B470="Client actif",$B470="En pause",$B470="Perdu"),"Sans suivi",IF($M470="","À planifier",IF($M470&lt;TODAY(),"En retard",IF($M470&lt;=TODAY()+'Paramètres'!$B$4,"À relancer bientôt","Planifiée")))),"")</f>
        <v/>
      </c>
      <c r="U470" s="22" t="n"/>
    </row>
    <row r="471" ht="32" customHeight="1">
      <c r="A471" s="16" t="n"/>
      <c r="B471" s="16" t="n"/>
      <c r="C471" s="16" t="n"/>
      <c r="D471" s="16" t="n"/>
      <c r="E471" s="16" t="n"/>
      <c r="F471" s="16" t="n"/>
      <c r="G471" s="43" t="n"/>
      <c r="H471" s="16" t="n"/>
      <c r="I471" s="16" t="n"/>
      <c r="J471" s="16" t="n"/>
      <c r="K471" s="44" t="n"/>
      <c r="L471" s="44" t="n"/>
      <c r="M471" s="44" t="n"/>
      <c r="N471" s="45" t="n"/>
      <c r="O471" s="20" t="n"/>
      <c r="P471" s="46">
        <f>IFERROR(IF(AND($B471="Prospect actif",$N471&lt;&gt;"",$O471&lt;&gt;""),$N471*$O471,""),"")</f>
        <v/>
      </c>
      <c r="Q471" s="16" t="n"/>
      <c r="R471" s="22" t="n"/>
      <c r="S471" s="23">
        <f>IFERROR(IF($L471="","",MAX(0,TODAY()-$L471)),"")</f>
        <v/>
      </c>
      <c r="T471" s="24">
        <f>IFERROR(IF(OR($B471="Client actif",$B471="En pause",$B471="Perdu"),"Sans suivi",IF($M471="","À planifier",IF($M471&lt;TODAY(),"En retard",IF($M471&lt;=TODAY()+'Paramètres'!$B$4,"À relancer bientôt","Planifiée")))),"")</f>
        <v/>
      </c>
      <c r="U471" s="22" t="n"/>
    </row>
    <row r="472" ht="32" customHeight="1">
      <c r="A472" s="16" t="n"/>
      <c r="B472" s="16" t="n"/>
      <c r="C472" s="16" t="n"/>
      <c r="D472" s="16" t="n"/>
      <c r="E472" s="16" t="n"/>
      <c r="F472" s="16" t="n"/>
      <c r="G472" s="43" t="n"/>
      <c r="H472" s="16" t="n"/>
      <c r="I472" s="16" t="n"/>
      <c r="J472" s="16" t="n"/>
      <c r="K472" s="44" t="n"/>
      <c r="L472" s="44" t="n"/>
      <c r="M472" s="44" t="n"/>
      <c r="N472" s="45" t="n"/>
      <c r="O472" s="20" t="n"/>
      <c r="P472" s="46">
        <f>IFERROR(IF(AND($B472="Prospect actif",$N472&lt;&gt;"",$O472&lt;&gt;""),$N472*$O472,""),"")</f>
        <v/>
      </c>
      <c r="Q472" s="16" t="n"/>
      <c r="R472" s="22" t="n"/>
      <c r="S472" s="23">
        <f>IFERROR(IF($L472="","",MAX(0,TODAY()-$L472)),"")</f>
        <v/>
      </c>
      <c r="T472" s="24">
        <f>IFERROR(IF(OR($B472="Client actif",$B472="En pause",$B472="Perdu"),"Sans suivi",IF($M472="","À planifier",IF($M472&lt;TODAY(),"En retard",IF($M472&lt;=TODAY()+'Paramètres'!$B$4,"À relancer bientôt","Planifiée")))),"")</f>
        <v/>
      </c>
      <c r="U472" s="22" t="n"/>
    </row>
    <row r="473" ht="32" customHeight="1">
      <c r="A473" s="16" t="n"/>
      <c r="B473" s="16" t="n"/>
      <c r="C473" s="16" t="n"/>
      <c r="D473" s="16" t="n"/>
      <c r="E473" s="16" t="n"/>
      <c r="F473" s="16" t="n"/>
      <c r="G473" s="43" t="n"/>
      <c r="H473" s="16" t="n"/>
      <c r="I473" s="16" t="n"/>
      <c r="J473" s="16" t="n"/>
      <c r="K473" s="44" t="n"/>
      <c r="L473" s="44" t="n"/>
      <c r="M473" s="44" t="n"/>
      <c r="N473" s="45" t="n"/>
      <c r="O473" s="20" t="n"/>
      <c r="P473" s="46">
        <f>IFERROR(IF(AND($B473="Prospect actif",$N473&lt;&gt;"",$O473&lt;&gt;""),$N473*$O473,""),"")</f>
        <v/>
      </c>
      <c r="Q473" s="16" t="n"/>
      <c r="R473" s="22" t="n"/>
      <c r="S473" s="23">
        <f>IFERROR(IF($L473="","",MAX(0,TODAY()-$L473)),"")</f>
        <v/>
      </c>
      <c r="T473" s="24">
        <f>IFERROR(IF(OR($B473="Client actif",$B473="En pause",$B473="Perdu"),"Sans suivi",IF($M473="","À planifier",IF($M473&lt;TODAY(),"En retard",IF($M473&lt;=TODAY()+'Paramètres'!$B$4,"À relancer bientôt","Planifiée")))),"")</f>
        <v/>
      </c>
      <c r="U473" s="22" t="n"/>
    </row>
    <row r="474" ht="32" customHeight="1">
      <c r="A474" s="16" t="n"/>
      <c r="B474" s="16" t="n"/>
      <c r="C474" s="16" t="n"/>
      <c r="D474" s="16" t="n"/>
      <c r="E474" s="16" t="n"/>
      <c r="F474" s="16" t="n"/>
      <c r="G474" s="43" t="n"/>
      <c r="H474" s="16" t="n"/>
      <c r="I474" s="16" t="n"/>
      <c r="J474" s="16" t="n"/>
      <c r="K474" s="44" t="n"/>
      <c r="L474" s="44" t="n"/>
      <c r="M474" s="44" t="n"/>
      <c r="N474" s="45" t="n"/>
      <c r="O474" s="20" t="n"/>
      <c r="P474" s="46">
        <f>IFERROR(IF(AND($B474="Prospect actif",$N474&lt;&gt;"",$O474&lt;&gt;""),$N474*$O474,""),"")</f>
        <v/>
      </c>
      <c r="Q474" s="16" t="n"/>
      <c r="R474" s="22" t="n"/>
      <c r="S474" s="23">
        <f>IFERROR(IF($L474="","",MAX(0,TODAY()-$L474)),"")</f>
        <v/>
      </c>
      <c r="T474" s="24">
        <f>IFERROR(IF(OR($B474="Client actif",$B474="En pause",$B474="Perdu"),"Sans suivi",IF($M474="","À planifier",IF($M474&lt;TODAY(),"En retard",IF($M474&lt;=TODAY()+'Paramètres'!$B$4,"À relancer bientôt","Planifiée")))),"")</f>
        <v/>
      </c>
      <c r="U474" s="22" t="n"/>
    </row>
    <row r="475" ht="32" customHeight="1">
      <c r="A475" s="16" t="n"/>
      <c r="B475" s="16" t="n"/>
      <c r="C475" s="16" t="n"/>
      <c r="D475" s="16" t="n"/>
      <c r="E475" s="16" t="n"/>
      <c r="F475" s="16" t="n"/>
      <c r="G475" s="43" t="n"/>
      <c r="H475" s="16" t="n"/>
      <c r="I475" s="16" t="n"/>
      <c r="J475" s="16" t="n"/>
      <c r="K475" s="44" t="n"/>
      <c r="L475" s="44" t="n"/>
      <c r="M475" s="44" t="n"/>
      <c r="N475" s="45" t="n"/>
      <c r="O475" s="20" t="n"/>
      <c r="P475" s="46">
        <f>IFERROR(IF(AND($B475="Prospect actif",$N475&lt;&gt;"",$O475&lt;&gt;""),$N475*$O475,""),"")</f>
        <v/>
      </c>
      <c r="Q475" s="16" t="n"/>
      <c r="R475" s="22" t="n"/>
      <c r="S475" s="23">
        <f>IFERROR(IF($L475="","",MAX(0,TODAY()-$L475)),"")</f>
        <v/>
      </c>
      <c r="T475" s="24">
        <f>IFERROR(IF(OR($B475="Client actif",$B475="En pause",$B475="Perdu"),"Sans suivi",IF($M475="","À planifier",IF($M475&lt;TODAY(),"En retard",IF($M475&lt;=TODAY()+'Paramètres'!$B$4,"À relancer bientôt","Planifiée")))),"")</f>
        <v/>
      </c>
      <c r="U475" s="22" t="n"/>
    </row>
    <row r="476" ht="32" customHeight="1">
      <c r="A476" s="16" t="n"/>
      <c r="B476" s="16" t="n"/>
      <c r="C476" s="16" t="n"/>
      <c r="D476" s="16" t="n"/>
      <c r="E476" s="16" t="n"/>
      <c r="F476" s="16" t="n"/>
      <c r="G476" s="43" t="n"/>
      <c r="H476" s="16" t="n"/>
      <c r="I476" s="16" t="n"/>
      <c r="J476" s="16" t="n"/>
      <c r="K476" s="44" t="n"/>
      <c r="L476" s="44" t="n"/>
      <c r="M476" s="44" t="n"/>
      <c r="N476" s="45" t="n"/>
      <c r="O476" s="20" t="n"/>
      <c r="P476" s="46">
        <f>IFERROR(IF(AND($B476="Prospect actif",$N476&lt;&gt;"",$O476&lt;&gt;""),$N476*$O476,""),"")</f>
        <v/>
      </c>
      <c r="Q476" s="16" t="n"/>
      <c r="R476" s="22" t="n"/>
      <c r="S476" s="23">
        <f>IFERROR(IF($L476="","",MAX(0,TODAY()-$L476)),"")</f>
        <v/>
      </c>
      <c r="T476" s="24">
        <f>IFERROR(IF(OR($B476="Client actif",$B476="En pause",$B476="Perdu"),"Sans suivi",IF($M476="","À planifier",IF($M476&lt;TODAY(),"En retard",IF($M476&lt;=TODAY()+'Paramètres'!$B$4,"À relancer bientôt","Planifiée")))),"")</f>
        <v/>
      </c>
      <c r="U476" s="22" t="n"/>
    </row>
    <row r="477" ht="32" customHeight="1">
      <c r="A477" s="16" t="n"/>
      <c r="B477" s="16" t="n"/>
      <c r="C477" s="16" t="n"/>
      <c r="D477" s="16" t="n"/>
      <c r="E477" s="16" t="n"/>
      <c r="F477" s="16" t="n"/>
      <c r="G477" s="43" t="n"/>
      <c r="H477" s="16" t="n"/>
      <c r="I477" s="16" t="n"/>
      <c r="J477" s="16" t="n"/>
      <c r="K477" s="44" t="n"/>
      <c r="L477" s="44" t="n"/>
      <c r="M477" s="44" t="n"/>
      <c r="N477" s="45" t="n"/>
      <c r="O477" s="20" t="n"/>
      <c r="P477" s="46">
        <f>IFERROR(IF(AND($B477="Prospect actif",$N477&lt;&gt;"",$O477&lt;&gt;""),$N477*$O477,""),"")</f>
        <v/>
      </c>
      <c r="Q477" s="16" t="n"/>
      <c r="R477" s="22" t="n"/>
      <c r="S477" s="23">
        <f>IFERROR(IF($L477="","",MAX(0,TODAY()-$L477)),"")</f>
        <v/>
      </c>
      <c r="T477" s="24">
        <f>IFERROR(IF(OR($B477="Client actif",$B477="En pause",$B477="Perdu"),"Sans suivi",IF($M477="","À planifier",IF($M477&lt;TODAY(),"En retard",IF($M477&lt;=TODAY()+'Paramètres'!$B$4,"À relancer bientôt","Planifiée")))),"")</f>
        <v/>
      </c>
      <c r="U477" s="22" t="n"/>
    </row>
    <row r="478" ht="32" customHeight="1">
      <c r="A478" s="16" t="n"/>
      <c r="B478" s="16" t="n"/>
      <c r="C478" s="16" t="n"/>
      <c r="D478" s="16" t="n"/>
      <c r="E478" s="16" t="n"/>
      <c r="F478" s="16" t="n"/>
      <c r="G478" s="43" t="n"/>
      <c r="H478" s="16" t="n"/>
      <c r="I478" s="16" t="n"/>
      <c r="J478" s="16" t="n"/>
      <c r="K478" s="44" t="n"/>
      <c r="L478" s="44" t="n"/>
      <c r="M478" s="44" t="n"/>
      <c r="N478" s="45" t="n"/>
      <c r="O478" s="20" t="n"/>
      <c r="P478" s="46">
        <f>IFERROR(IF(AND($B478="Prospect actif",$N478&lt;&gt;"",$O478&lt;&gt;""),$N478*$O478,""),"")</f>
        <v/>
      </c>
      <c r="Q478" s="16" t="n"/>
      <c r="R478" s="22" t="n"/>
      <c r="S478" s="23">
        <f>IFERROR(IF($L478="","",MAX(0,TODAY()-$L478)),"")</f>
        <v/>
      </c>
      <c r="T478" s="24">
        <f>IFERROR(IF(OR($B478="Client actif",$B478="En pause",$B478="Perdu"),"Sans suivi",IF($M478="","À planifier",IF($M478&lt;TODAY(),"En retard",IF($M478&lt;=TODAY()+'Paramètres'!$B$4,"À relancer bientôt","Planifiée")))),"")</f>
        <v/>
      </c>
      <c r="U478" s="22" t="n"/>
    </row>
    <row r="479" ht="32" customHeight="1">
      <c r="A479" s="16" t="n"/>
      <c r="B479" s="16" t="n"/>
      <c r="C479" s="16" t="n"/>
      <c r="D479" s="16" t="n"/>
      <c r="E479" s="16" t="n"/>
      <c r="F479" s="16" t="n"/>
      <c r="G479" s="43" t="n"/>
      <c r="H479" s="16" t="n"/>
      <c r="I479" s="16" t="n"/>
      <c r="J479" s="16" t="n"/>
      <c r="K479" s="44" t="n"/>
      <c r="L479" s="44" t="n"/>
      <c r="M479" s="44" t="n"/>
      <c r="N479" s="45" t="n"/>
      <c r="O479" s="20" t="n"/>
      <c r="P479" s="46">
        <f>IFERROR(IF(AND($B479="Prospect actif",$N479&lt;&gt;"",$O479&lt;&gt;""),$N479*$O479,""),"")</f>
        <v/>
      </c>
      <c r="Q479" s="16" t="n"/>
      <c r="R479" s="22" t="n"/>
      <c r="S479" s="23">
        <f>IFERROR(IF($L479="","",MAX(0,TODAY()-$L479)),"")</f>
        <v/>
      </c>
      <c r="T479" s="24">
        <f>IFERROR(IF(OR($B479="Client actif",$B479="En pause",$B479="Perdu"),"Sans suivi",IF($M479="","À planifier",IF($M479&lt;TODAY(),"En retard",IF($M479&lt;=TODAY()+'Paramètres'!$B$4,"À relancer bientôt","Planifiée")))),"")</f>
        <v/>
      </c>
      <c r="U479" s="22" t="n"/>
    </row>
    <row r="480" ht="32" customHeight="1">
      <c r="A480" s="16" t="n"/>
      <c r="B480" s="16" t="n"/>
      <c r="C480" s="16" t="n"/>
      <c r="D480" s="16" t="n"/>
      <c r="E480" s="16" t="n"/>
      <c r="F480" s="16" t="n"/>
      <c r="G480" s="43" t="n"/>
      <c r="H480" s="16" t="n"/>
      <c r="I480" s="16" t="n"/>
      <c r="J480" s="16" t="n"/>
      <c r="K480" s="44" t="n"/>
      <c r="L480" s="44" t="n"/>
      <c r="M480" s="44" t="n"/>
      <c r="N480" s="45" t="n"/>
      <c r="O480" s="20" t="n"/>
      <c r="P480" s="46">
        <f>IFERROR(IF(AND($B480="Prospect actif",$N480&lt;&gt;"",$O480&lt;&gt;""),$N480*$O480,""),"")</f>
        <v/>
      </c>
      <c r="Q480" s="16" t="n"/>
      <c r="R480" s="22" t="n"/>
      <c r="S480" s="23">
        <f>IFERROR(IF($L480="","",MAX(0,TODAY()-$L480)),"")</f>
        <v/>
      </c>
      <c r="T480" s="24">
        <f>IFERROR(IF(OR($B480="Client actif",$B480="En pause",$B480="Perdu"),"Sans suivi",IF($M480="","À planifier",IF($M480&lt;TODAY(),"En retard",IF($M480&lt;=TODAY()+'Paramètres'!$B$4,"À relancer bientôt","Planifiée")))),"")</f>
        <v/>
      </c>
      <c r="U480" s="22" t="n"/>
    </row>
    <row r="481" ht="32" customHeight="1">
      <c r="A481" s="16" t="n"/>
      <c r="B481" s="16" t="n"/>
      <c r="C481" s="16" t="n"/>
      <c r="D481" s="16" t="n"/>
      <c r="E481" s="16" t="n"/>
      <c r="F481" s="16" t="n"/>
      <c r="G481" s="43" t="n"/>
      <c r="H481" s="16" t="n"/>
      <c r="I481" s="16" t="n"/>
      <c r="J481" s="16" t="n"/>
      <c r="K481" s="44" t="n"/>
      <c r="L481" s="44" t="n"/>
      <c r="M481" s="44" t="n"/>
      <c r="N481" s="45" t="n"/>
      <c r="O481" s="20" t="n"/>
      <c r="P481" s="46">
        <f>IFERROR(IF(AND($B481="Prospect actif",$N481&lt;&gt;"",$O481&lt;&gt;""),$N481*$O481,""),"")</f>
        <v/>
      </c>
      <c r="Q481" s="16" t="n"/>
      <c r="R481" s="22" t="n"/>
      <c r="S481" s="23">
        <f>IFERROR(IF($L481="","",MAX(0,TODAY()-$L481)),"")</f>
        <v/>
      </c>
      <c r="T481" s="24">
        <f>IFERROR(IF(OR($B481="Client actif",$B481="En pause",$B481="Perdu"),"Sans suivi",IF($M481="","À planifier",IF($M481&lt;TODAY(),"En retard",IF($M481&lt;=TODAY()+'Paramètres'!$B$4,"À relancer bientôt","Planifiée")))),"")</f>
        <v/>
      </c>
      <c r="U481" s="22" t="n"/>
    </row>
    <row r="482" ht="32" customHeight="1">
      <c r="A482" s="16" t="n"/>
      <c r="B482" s="16" t="n"/>
      <c r="C482" s="16" t="n"/>
      <c r="D482" s="16" t="n"/>
      <c r="E482" s="16" t="n"/>
      <c r="F482" s="16" t="n"/>
      <c r="G482" s="43" t="n"/>
      <c r="H482" s="16" t="n"/>
      <c r="I482" s="16" t="n"/>
      <c r="J482" s="16" t="n"/>
      <c r="K482" s="44" t="n"/>
      <c r="L482" s="44" t="n"/>
      <c r="M482" s="44" t="n"/>
      <c r="N482" s="45" t="n"/>
      <c r="O482" s="20" t="n"/>
      <c r="P482" s="46">
        <f>IFERROR(IF(AND($B482="Prospect actif",$N482&lt;&gt;"",$O482&lt;&gt;""),$N482*$O482,""),"")</f>
        <v/>
      </c>
      <c r="Q482" s="16" t="n"/>
      <c r="R482" s="22" t="n"/>
      <c r="S482" s="23">
        <f>IFERROR(IF($L482="","",MAX(0,TODAY()-$L482)),"")</f>
        <v/>
      </c>
      <c r="T482" s="24">
        <f>IFERROR(IF(OR($B482="Client actif",$B482="En pause",$B482="Perdu"),"Sans suivi",IF($M482="","À planifier",IF($M482&lt;TODAY(),"En retard",IF($M482&lt;=TODAY()+'Paramètres'!$B$4,"À relancer bientôt","Planifiée")))),"")</f>
        <v/>
      </c>
      <c r="U482" s="22" t="n"/>
    </row>
    <row r="483" ht="32" customHeight="1">
      <c r="A483" s="16" t="n"/>
      <c r="B483" s="16" t="n"/>
      <c r="C483" s="16" t="n"/>
      <c r="D483" s="16" t="n"/>
      <c r="E483" s="16" t="n"/>
      <c r="F483" s="16" t="n"/>
      <c r="G483" s="43" t="n"/>
      <c r="H483" s="16" t="n"/>
      <c r="I483" s="16" t="n"/>
      <c r="J483" s="16" t="n"/>
      <c r="K483" s="44" t="n"/>
      <c r="L483" s="44" t="n"/>
      <c r="M483" s="44" t="n"/>
      <c r="N483" s="45" t="n"/>
      <c r="O483" s="20" t="n"/>
      <c r="P483" s="46">
        <f>IFERROR(IF(AND($B483="Prospect actif",$N483&lt;&gt;"",$O483&lt;&gt;""),$N483*$O483,""),"")</f>
        <v/>
      </c>
      <c r="Q483" s="16" t="n"/>
      <c r="R483" s="22" t="n"/>
      <c r="S483" s="23">
        <f>IFERROR(IF($L483="","",MAX(0,TODAY()-$L483)),"")</f>
        <v/>
      </c>
      <c r="T483" s="24">
        <f>IFERROR(IF(OR($B483="Client actif",$B483="En pause",$B483="Perdu"),"Sans suivi",IF($M483="","À planifier",IF($M483&lt;TODAY(),"En retard",IF($M483&lt;=TODAY()+'Paramètres'!$B$4,"À relancer bientôt","Planifiée")))),"")</f>
        <v/>
      </c>
      <c r="U483" s="22" t="n"/>
    </row>
    <row r="484" ht="32" customHeight="1">
      <c r="A484" s="16" t="n"/>
      <c r="B484" s="16" t="n"/>
      <c r="C484" s="16" t="n"/>
      <c r="D484" s="16" t="n"/>
      <c r="E484" s="16" t="n"/>
      <c r="F484" s="16" t="n"/>
      <c r="G484" s="43" t="n"/>
      <c r="H484" s="16" t="n"/>
      <c r="I484" s="16" t="n"/>
      <c r="J484" s="16" t="n"/>
      <c r="K484" s="44" t="n"/>
      <c r="L484" s="44" t="n"/>
      <c r="M484" s="44" t="n"/>
      <c r="N484" s="45" t="n"/>
      <c r="O484" s="20" t="n"/>
      <c r="P484" s="46">
        <f>IFERROR(IF(AND($B484="Prospect actif",$N484&lt;&gt;"",$O484&lt;&gt;""),$N484*$O484,""),"")</f>
        <v/>
      </c>
      <c r="Q484" s="16" t="n"/>
      <c r="R484" s="22" t="n"/>
      <c r="S484" s="23">
        <f>IFERROR(IF($L484="","",MAX(0,TODAY()-$L484)),"")</f>
        <v/>
      </c>
      <c r="T484" s="24">
        <f>IFERROR(IF(OR($B484="Client actif",$B484="En pause",$B484="Perdu"),"Sans suivi",IF($M484="","À planifier",IF($M484&lt;TODAY(),"En retard",IF($M484&lt;=TODAY()+'Paramètres'!$B$4,"À relancer bientôt","Planifiée")))),"")</f>
        <v/>
      </c>
      <c r="U484" s="22" t="n"/>
    </row>
    <row r="485" ht="32" customHeight="1">
      <c r="A485" s="16" t="n"/>
      <c r="B485" s="16" t="n"/>
      <c r="C485" s="16" t="n"/>
      <c r="D485" s="16" t="n"/>
      <c r="E485" s="16" t="n"/>
      <c r="F485" s="16" t="n"/>
      <c r="G485" s="43" t="n"/>
      <c r="H485" s="16" t="n"/>
      <c r="I485" s="16" t="n"/>
      <c r="J485" s="16" t="n"/>
      <c r="K485" s="44" t="n"/>
      <c r="L485" s="44" t="n"/>
      <c r="M485" s="44" t="n"/>
      <c r="N485" s="45" t="n"/>
      <c r="O485" s="20" t="n"/>
      <c r="P485" s="46">
        <f>IFERROR(IF(AND($B485="Prospect actif",$N485&lt;&gt;"",$O485&lt;&gt;""),$N485*$O485,""),"")</f>
        <v/>
      </c>
      <c r="Q485" s="16" t="n"/>
      <c r="R485" s="22" t="n"/>
      <c r="S485" s="23">
        <f>IFERROR(IF($L485="","",MAX(0,TODAY()-$L485)),"")</f>
        <v/>
      </c>
      <c r="T485" s="24">
        <f>IFERROR(IF(OR($B485="Client actif",$B485="En pause",$B485="Perdu"),"Sans suivi",IF($M485="","À planifier",IF($M485&lt;TODAY(),"En retard",IF($M485&lt;=TODAY()+'Paramètres'!$B$4,"À relancer bientôt","Planifiée")))),"")</f>
        <v/>
      </c>
      <c r="U485" s="22" t="n"/>
    </row>
    <row r="486" ht="32" customHeight="1">
      <c r="A486" s="16" t="n"/>
      <c r="B486" s="16" t="n"/>
      <c r="C486" s="16" t="n"/>
      <c r="D486" s="16" t="n"/>
      <c r="E486" s="16" t="n"/>
      <c r="F486" s="16" t="n"/>
      <c r="G486" s="43" t="n"/>
      <c r="H486" s="16" t="n"/>
      <c r="I486" s="16" t="n"/>
      <c r="J486" s="16" t="n"/>
      <c r="K486" s="44" t="n"/>
      <c r="L486" s="44" t="n"/>
      <c r="M486" s="44" t="n"/>
      <c r="N486" s="45" t="n"/>
      <c r="O486" s="20" t="n"/>
      <c r="P486" s="46">
        <f>IFERROR(IF(AND($B486="Prospect actif",$N486&lt;&gt;"",$O486&lt;&gt;""),$N486*$O486,""),"")</f>
        <v/>
      </c>
      <c r="Q486" s="16" t="n"/>
      <c r="R486" s="22" t="n"/>
      <c r="S486" s="23">
        <f>IFERROR(IF($L486="","",MAX(0,TODAY()-$L486)),"")</f>
        <v/>
      </c>
      <c r="T486" s="24">
        <f>IFERROR(IF(OR($B486="Client actif",$B486="En pause",$B486="Perdu"),"Sans suivi",IF($M486="","À planifier",IF($M486&lt;TODAY(),"En retard",IF($M486&lt;=TODAY()+'Paramètres'!$B$4,"À relancer bientôt","Planifiée")))),"")</f>
        <v/>
      </c>
      <c r="U486" s="22" t="n"/>
    </row>
    <row r="487" ht="32" customHeight="1">
      <c r="A487" s="16" t="n"/>
      <c r="B487" s="16" t="n"/>
      <c r="C487" s="16" t="n"/>
      <c r="D487" s="16" t="n"/>
      <c r="E487" s="16" t="n"/>
      <c r="F487" s="16" t="n"/>
      <c r="G487" s="43" t="n"/>
      <c r="H487" s="16" t="n"/>
      <c r="I487" s="16" t="n"/>
      <c r="J487" s="16" t="n"/>
      <c r="K487" s="44" t="n"/>
      <c r="L487" s="44" t="n"/>
      <c r="M487" s="44" t="n"/>
      <c r="N487" s="45" t="n"/>
      <c r="O487" s="20" t="n"/>
      <c r="P487" s="46">
        <f>IFERROR(IF(AND($B487="Prospect actif",$N487&lt;&gt;"",$O487&lt;&gt;""),$N487*$O487,""),"")</f>
        <v/>
      </c>
      <c r="Q487" s="16" t="n"/>
      <c r="R487" s="22" t="n"/>
      <c r="S487" s="23">
        <f>IFERROR(IF($L487="","",MAX(0,TODAY()-$L487)),"")</f>
        <v/>
      </c>
      <c r="T487" s="24">
        <f>IFERROR(IF(OR($B487="Client actif",$B487="En pause",$B487="Perdu"),"Sans suivi",IF($M487="","À planifier",IF($M487&lt;TODAY(),"En retard",IF($M487&lt;=TODAY()+'Paramètres'!$B$4,"À relancer bientôt","Planifiée")))),"")</f>
        <v/>
      </c>
      <c r="U487" s="22" t="n"/>
    </row>
    <row r="488" ht="32" customHeight="1">
      <c r="A488" s="16" t="n"/>
      <c r="B488" s="16" t="n"/>
      <c r="C488" s="16" t="n"/>
      <c r="D488" s="16" t="n"/>
      <c r="E488" s="16" t="n"/>
      <c r="F488" s="16" t="n"/>
      <c r="G488" s="43" t="n"/>
      <c r="H488" s="16" t="n"/>
      <c r="I488" s="16" t="n"/>
      <c r="J488" s="16" t="n"/>
      <c r="K488" s="44" t="n"/>
      <c r="L488" s="44" t="n"/>
      <c r="M488" s="44" t="n"/>
      <c r="N488" s="45" t="n"/>
      <c r="O488" s="20" t="n"/>
      <c r="P488" s="46">
        <f>IFERROR(IF(AND($B488="Prospect actif",$N488&lt;&gt;"",$O488&lt;&gt;""),$N488*$O488,""),"")</f>
        <v/>
      </c>
      <c r="Q488" s="16" t="n"/>
      <c r="R488" s="22" t="n"/>
      <c r="S488" s="23">
        <f>IFERROR(IF($L488="","",MAX(0,TODAY()-$L488)),"")</f>
        <v/>
      </c>
      <c r="T488" s="24">
        <f>IFERROR(IF(OR($B488="Client actif",$B488="En pause",$B488="Perdu"),"Sans suivi",IF($M488="","À planifier",IF($M488&lt;TODAY(),"En retard",IF($M488&lt;=TODAY()+'Paramètres'!$B$4,"À relancer bientôt","Planifiée")))),"")</f>
        <v/>
      </c>
      <c r="U488" s="22" t="n"/>
    </row>
    <row r="489" ht="32" customHeight="1">
      <c r="A489" s="16" t="n"/>
      <c r="B489" s="16" t="n"/>
      <c r="C489" s="16" t="n"/>
      <c r="D489" s="16" t="n"/>
      <c r="E489" s="16" t="n"/>
      <c r="F489" s="16" t="n"/>
      <c r="G489" s="43" t="n"/>
      <c r="H489" s="16" t="n"/>
      <c r="I489" s="16" t="n"/>
      <c r="J489" s="16" t="n"/>
      <c r="K489" s="44" t="n"/>
      <c r="L489" s="44" t="n"/>
      <c r="M489" s="44" t="n"/>
      <c r="N489" s="45" t="n"/>
      <c r="O489" s="20" t="n"/>
      <c r="P489" s="46">
        <f>IFERROR(IF(AND($B489="Prospect actif",$N489&lt;&gt;"",$O489&lt;&gt;""),$N489*$O489,""),"")</f>
        <v/>
      </c>
      <c r="Q489" s="16" t="n"/>
      <c r="R489" s="22" t="n"/>
      <c r="S489" s="23">
        <f>IFERROR(IF($L489="","",MAX(0,TODAY()-$L489)),"")</f>
        <v/>
      </c>
      <c r="T489" s="24">
        <f>IFERROR(IF(OR($B489="Client actif",$B489="En pause",$B489="Perdu"),"Sans suivi",IF($M489="","À planifier",IF($M489&lt;TODAY(),"En retard",IF($M489&lt;=TODAY()+'Paramètres'!$B$4,"À relancer bientôt","Planifiée")))),"")</f>
        <v/>
      </c>
      <c r="U489" s="22" t="n"/>
    </row>
    <row r="490" ht="32" customHeight="1">
      <c r="A490" s="16" t="n"/>
      <c r="B490" s="16" t="n"/>
      <c r="C490" s="16" t="n"/>
      <c r="D490" s="16" t="n"/>
      <c r="E490" s="16" t="n"/>
      <c r="F490" s="16" t="n"/>
      <c r="G490" s="43" t="n"/>
      <c r="H490" s="16" t="n"/>
      <c r="I490" s="16" t="n"/>
      <c r="J490" s="16" t="n"/>
      <c r="K490" s="44" t="n"/>
      <c r="L490" s="44" t="n"/>
      <c r="M490" s="44" t="n"/>
      <c r="N490" s="45" t="n"/>
      <c r="O490" s="20" t="n"/>
      <c r="P490" s="46">
        <f>IFERROR(IF(AND($B490="Prospect actif",$N490&lt;&gt;"",$O490&lt;&gt;""),$N490*$O490,""),"")</f>
        <v/>
      </c>
      <c r="Q490" s="16" t="n"/>
      <c r="R490" s="22" t="n"/>
      <c r="S490" s="23">
        <f>IFERROR(IF($L490="","",MAX(0,TODAY()-$L490)),"")</f>
        <v/>
      </c>
      <c r="T490" s="24">
        <f>IFERROR(IF(OR($B490="Client actif",$B490="En pause",$B490="Perdu"),"Sans suivi",IF($M490="","À planifier",IF($M490&lt;TODAY(),"En retard",IF($M490&lt;=TODAY()+'Paramètres'!$B$4,"À relancer bientôt","Planifiée")))),"")</f>
        <v/>
      </c>
      <c r="U490" s="22" t="n"/>
    </row>
    <row r="491" ht="32" customHeight="1">
      <c r="A491" s="16" t="n"/>
      <c r="B491" s="16" t="n"/>
      <c r="C491" s="16" t="n"/>
      <c r="D491" s="16" t="n"/>
      <c r="E491" s="16" t="n"/>
      <c r="F491" s="16" t="n"/>
      <c r="G491" s="43" t="n"/>
      <c r="H491" s="16" t="n"/>
      <c r="I491" s="16" t="n"/>
      <c r="J491" s="16" t="n"/>
      <c r="K491" s="44" t="n"/>
      <c r="L491" s="44" t="n"/>
      <c r="M491" s="44" t="n"/>
      <c r="N491" s="45" t="n"/>
      <c r="O491" s="20" t="n"/>
      <c r="P491" s="46">
        <f>IFERROR(IF(AND($B491="Prospect actif",$N491&lt;&gt;"",$O491&lt;&gt;""),$N491*$O491,""),"")</f>
        <v/>
      </c>
      <c r="Q491" s="16" t="n"/>
      <c r="R491" s="22" t="n"/>
      <c r="S491" s="23">
        <f>IFERROR(IF($L491="","",MAX(0,TODAY()-$L491)),"")</f>
        <v/>
      </c>
      <c r="T491" s="24">
        <f>IFERROR(IF(OR($B491="Client actif",$B491="En pause",$B491="Perdu"),"Sans suivi",IF($M491="","À planifier",IF($M491&lt;TODAY(),"En retard",IF($M491&lt;=TODAY()+'Paramètres'!$B$4,"À relancer bientôt","Planifiée")))),"")</f>
        <v/>
      </c>
      <c r="U491" s="22" t="n"/>
    </row>
    <row r="492" ht="32" customHeight="1">
      <c r="A492" s="16" t="n"/>
      <c r="B492" s="16" t="n"/>
      <c r="C492" s="16" t="n"/>
      <c r="D492" s="16" t="n"/>
      <c r="E492" s="16" t="n"/>
      <c r="F492" s="16" t="n"/>
      <c r="G492" s="43" t="n"/>
      <c r="H492" s="16" t="n"/>
      <c r="I492" s="16" t="n"/>
      <c r="J492" s="16" t="n"/>
      <c r="K492" s="44" t="n"/>
      <c r="L492" s="44" t="n"/>
      <c r="M492" s="44" t="n"/>
      <c r="N492" s="45" t="n"/>
      <c r="O492" s="20" t="n"/>
      <c r="P492" s="46">
        <f>IFERROR(IF(AND($B492="Prospect actif",$N492&lt;&gt;"",$O492&lt;&gt;""),$N492*$O492,""),"")</f>
        <v/>
      </c>
      <c r="Q492" s="16" t="n"/>
      <c r="R492" s="22" t="n"/>
      <c r="S492" s="23">
        <f>IFERROR(IF($L492="","",MAX(0,TODAY()-$L492)),"")</f>
        <v/>
      </c>
      <c r="T492" s="24">
        <f>IFERROR(IF(OR($B492="Client actif",$B492="En pause",$B492="Perdu"),"Sans suivi",IF($M492="","À planifier",IF($M492&lt;TODAY(),"En retard",IF($M492&lt;=TODAY()+'Paramètres'!$B$4,"À relancer bientôt","Planifiée")))),"")</f>
        <v/>
      </c>
      <c r="U492" s="22" t="n"/>
    </row>
    <row r="493" ht="32" customHeight="1">
      <c r="A493" s="16" t="n"/>
      <c r="B493" s="16" t="n"/>
      <c r="C493" s="16" t="n"/>
      <c r="D493" s="16" t="n"/>
      <c r="E493" s="16" t="n"/>
      <c r="F493" s="16" t="n"/>
      <c r="G493" s="43" t="n"/>
      <c r="H493" s="16" t="n"/>
      <c r="I493" s="16" t="n"/>
      <c r="J493" s="16" t="n"/>
      <c r="K493" s="44" t="n"/>
      <c r="L493" s="44" t="n"/>
      <c r="M493" s="44" t="n"/>
      <c r="N493" s="45" t="n"/>
      <c r="O493" s="20" t="n"/>
      <c r="P493" s="46">
        <f>IFERROR(IF(AND($B493="Prospect actif",$N493&lt;&gt;"",$O493&lt;&gt;""),$N493*$O493,""),"")</f>
        <v/>
      </c>
      <c r="Q493" s="16" t="n"/>
      <c r="R493" s="22" t="n"/>
      <c r="S493" s="23">
        <f>IFERROR(IF($L493="","",MAX(0,TODAY()-$L493)),"")</f>
        <v/>
      </c>
      <c r="T493" s="24">
        <f>IFERROR(IF(OR($B493="Client actif",$B493="En pause",$B493="Perdu"),"Sans suivi",IF($M493="","À planifier",IF($M493&lt;TODAY(),"En retard",IF($M493&lt;=TODAY()+'Paramètres'!$B$4,"À relancer bientôt","Planifiée")))),"")</f>
        <v/>
      </c>
      <c r="U493" s="22" t="n"/>
    </row>
    <row r="494" ht="32" customHeight="1">
      <c r="A494" s="16" t="n"/>
      <c r="B494" s="16" t="n"/>
      <c r="C494" s="16" t="n"/>
      <c r="D494" s="16" t="n"/>
      <c r="E494" s="16" t="n"/>
      <c r="F494" s="16" t="n"/>
      <c r="G494" s="43" t="n"/>
      <c r="H494" s="16" t="n"/>
      <c r="I494" s="16" t="n"/>
      <c r="J494" s="16" t="n"/>
      <c r="K494" s="44" t="n"/>
      <c r="L494" s="44" t="n"/>
      <c r="M494" s="44" t="n"/>
      <c r="N494" s="45" t="n"/>
      <c r="O494" s="20" t="n"/>
      <c r="P494" s="46">
        <f>IFERROR(IF(AND($B494="Prospect actif",$N494&lt;&gt;"",$O494&lt;&gt;""),$N494*$O494,""),"")</f>
        <v/>
      </c>
      <c r="Q494" s="16" t="n"/>
      <c r="R494" s="22" t="n"/>
      <c r="S494" s="23">
        <f>IFERROR(IF($L494="","",MAX(0,TODAY()-$L494)),"")</f>
        <v/>
      </c>
      <c r="T494" s="24">
        <f>IFERROR(IF(OR($B494="Client actif",$B494="En pause",$B494="Perdu"),"Sans suivi",IF($M494="","À planifier",IF($M494&lt;TODAY(),"En retard",IF($M494&lt;=TODAY()+'Paramètres'!$B$4,"À relancer bientôt","Planifiée")))),"")</f>
        <v/>
      </c>
      <c r="U494" s="22" t="n"/>
    </row>
    <row r="495" ht="32" customHeight="1">
      <c r="A495" s="16" t="n"/>
      <c r="B495" s="16" t="n"/>
      <c r="C495" s="16" t="n"/>
      <c r="D495" s="16" t="n"/>
      <c r="E495" s="16" t="n"/>
      <c r="F495" s="16" t="n"/>
      <c r="G495" s="43" t="n"/>
      <c r="H495" s="16" t="n"/>
      <c r="I495" s="16" t="n"/>
      <c r="J495" s="16" t="n"/>
      <c r="K495" s="44" t="n"/>
      <c r="L495" s="44" t="n"/>
      <c r="M495" s="44" t="n"/>
      <c r="N495" s="45" t="n"/>
      <c r="O495" s="20" t="n"/>
      <c r="P495" s="46">
        <f>IFERROR(IF(AND($B495="Prospect actif",$N495&lt;&gt;"",$O495&lt;&gt;""),$N495*$O495,""),"")</f>
        <v/>
      </c>
      <c r="Q495" s="16" t="n"/>
      <c r="R495" s="22" t="n"/>
      <c r="S495" s="23">
        <f>IFERROR(IF($L495="","",MAX(0,TODAY()-$L495)),"")</f>
        <v/>
      </c>
      <c r="T495" s="24">
        <f>IFERROR(IF(OR($B495="Client actif",$B495="En pause",$B495="Perdu"),"Sans suivi",IF($M495="","À planifier",IF($M495&lt;TODAY(),"En retard",IF($M495&lt;=TODAY()+'Paramètres'!$B$4,"À relancer bientôt","Planifiée")))),"")</f>
        <v/>
      </c>
      <c r="U495" s="22" t="n"/>
    </row>
    <row r="496" ht="32" customHeight="1">
      <c r="A496" s="16" t="n"/>
      <c r="B496" s="16" t="n"/>
      <c r="C496" s="16" t="n"/>
      <c r="D496" s="16" t="n"/>
      <c r="E496" s="16" t="n"/>
      <c r="F496" s="16" t="n"/>
      <c r="G496" s="43" t="n"/>
      <c r="H496" s="16" t="n"/>
      <c r="I496" s="16" t="n"/>
      <c r="J496" s="16" t="n"/>
      <c r="K496" s="44" t="n"/>
      <c r="L496" s="44" t="n"/>
      <c r="M496" s="44" t="n"/>
      <c r="N496" s="45" t="n"/>
      <c r="O496" s="20" t="n"/>
      <c r="P496" s="46">
        <f>IFERROR(IF(AND($B496="Prospect actif",$N496&lt;&gt;"",$O496&lt;&gt;""),$N496*$O496,""),"")</f>
        <v/>
      </c>
      <c r="Q496" s="16" t="n"/>
      <c r="R496" s="22" t="n"/>
      <c r="S496" s="23">
        <f>IFERROR(IF($L496="","",MAX(0,TODAY()-$L496)),"")</f>
        <v/>
      </c>
      <c r="T496" s="24">
        <f>IFERROR(IF(OR($B496="Client actif",$B496="En pause",$B496="Perdu"),"Sans suivi",IF($M496="","À planifier",IF($M496&lt;TODAY(),"En retard",IF($M496&lt;=TODAY()+'Paramètres'!$B$4,"À relancer bientôt","Planifiée")))),"")</f>
        <v/>
      </c>
      <c r="U496" s="22" t="n"/>
    </row>
    <row r="497" ht="32" customHeight="1">
      <c r="A497" s="16" t="n"/>
      <c r="B497" s="16" t="n"/>
      <c r="C497" s="16" t="n"/>
      <c r="D497" s="16" t="n"/>
      <c r="E497" s="16" t="n"/>
      <c r="F497" s="16" t="n"/>
      <c r="G497" s="43" t="n"/>
      <c r="H497" s="16" t="n"/>
      <c r="I497" s="16" t="n"/>
      <c r="J497" s="16" t="n"/>
      <c r="K497" s="44" t="n"/>
      <c r="L497" s="44" t="n"/>
      <c r="M497" s="44" t="n"/>
      <c r="N497" s="45" t="n"/>
      <c r="O497" s="20" t="n"/>
      <c r="P497" s="46">
        <f>IFERROR(IF(AND($B497="Prospect actif",$N497&lt;&gt;"",$O497&lt;&gt;""),$N497*$O497,""),"")</f>
        <v/>
      </c>
      <c r="Q497" s="16" t="n"/>
      <c r="R497" s="22" t="n"/>
      <c r="S497" s="23">
        <f>IFERROR(IF($L497="","",MAX(0,TODAY()-$L497)),"")</f>
        <v/>
      </c>
      <c r="T497" s="24">
        <f>IFERROR(IF(OR($B497="Client actif",$B497="En pause",$B497="Perdu"),"Sans suivi",IF($M497="","À planifier",IF($M497&lt;TODAY(),"En retard",IF($M497&lt;=TODAY()+'Paramètres'!$B$4,"À relancer bientôt","Planifiée")))),"")</f>
        <v/>
      </c>
      <c r="U497" s="22" t="n"/>
    </row>
    <row r="498" ht="32" customHeight="1">
      <c r="A498" s="16" t="n"/>
      <c r="B498" s="16" t="n"/>
      <c r="C498" s="16" t="n"/>
      <c r="D498" s="16" t="n"/>
      <c r="E498" s="16" t="n"/>
      <c r="F498" s="16" t="n"/>
      <c r="G498" s="43" t="n"/>
      <c r="H498" s="16" t="n"/>
      <c r="I498" s="16" t="n"/>
      <c r="J498" s="16" t="n"/>
      <c r="K498" s="44" t="n"/>
      <c r="L498" s="44" t="n"/>
      <c r="M498" s="44" t="n"/>
      <c r="N498" s="45" t="n"/>
      <c r="O498" s="20" t="n"/>
      <c r="P498" s="46">
        <f>IFERROR(IF(AND($B498="Prospect actif",$N498&lt;&gt;"",$O498&lt;&gt;""),$N498*$O498,""),"")</f>
        <v/>
      </c>
      <c r="Q498" s="16" t="n"/>
      <c r="R498" s="22" t="n"/>
      <c r="S498" s="23">
        <f>IFERROR(IF($L498="","",MAX(0,TODAY()-$L498)),"")</f>
        <v/>
      </c>
      <c r="T498" s="24">
        <f>IFERROR(IF(OR($B498="Client actif",$B498="En pause",$B498="Perdu"),"Sans suivi",IF($M498="","À planifier",IF($M498&lt;TODAY(),"En retard",IF($M498&lt;=TODAY()+'Paramètres'!$B$4,"À relancer bientôt","Planifiée")))),"")</f>
        <v/>
      </c>
      <c r="U498" s="22" t="n"/>
    </row>
    <row r="499" ht="32" customHeight="1">
      <c r="A499" s="16" t="n"/>
      <c r="B499" s="16" t="n"/>
      <c r="C499" s="16" t="n"/>
      <c r="D499" s="16" t="n"/>
      <c r="E499" s="16" t="n"/>
      <c r="F499" s="16" t="n"/>
      <c r="G499" s="43" t="n"/>
      <c r="H499" s="16" t="n"/>
      <c r="I499" s="16" t="n"/>
      <c r="J499" s="16" t="n"/>
      <c r="K499" s="44" t="n"/>
      <c r="L499" s="44" t="n"/>
      <c r="M499" s="44" t="n"/>
      <c r="N499" s="45" t="n"/>
      <c r="O499" s="20" t="n"/>
      <c r="P499" s="46">
        <f>IFERROR(IF(AND($B499="Prospect actif",$N499&lt;&gt;"",$O499&lt;&gt;""),$N499*$O499,""),"")</f>
        <v/>
      </c>
      <c r="Q499" s="16" t="n"/>
      <c r="R499" s="22" t="n"/>
      <c r="S499" s="23">
        <f>IFERROR(IF($L499="","",MAX(0,TODAY()-$L499)),"")</f>
        <v/>
      </c>
      <c r="T499" s="24">
        <f>IFERROR(IF(OR($B499="Client actif",$B499="En pause",$B499="Perdu"),"Sans suivi",IF($M499="","À planifier",IF($M499&lt;TODAY(),"En retard",IF($M499&lt;=TODAY()+'Paramètres'!$B$4,"À relancer bientôt","Planifiée")))),"")</f>
        <v/>
      </c>
      <c r="U499" s="22" t="n"/>
    </row>
    <row r="500" ht="32" customHeight="1">
      <c r="A500" s="16" t="n"/>
      <c r="B500" s="16" t="n"/>
      <c r="C500" s="16" t="n"/>
      <c r="D500" s="16" t="n"/>
      <c r="E500" s="16" t="n"/>
      <c r="F500" s="16" t="n"/>
      <c r="G500" s="43" t="n"/>
      <c r="H500" s="16" t="n"/>
      <c r="I500" s="16" t="n"/>
      <c r="J500" s="16" t="n"/>
      <c r="K500" s="44" t="n"/>
      <c r="L500" s="44" t="n"/>
      <c r="M500" s="44" t="n"/>
      <c r="N500" s="45" t="n"/>
      <c r="O500" s="20" t="n"/>
      <c r="P500" s="46">
        <f>IFERROR(IF(AND($B500="Prospect actif",$N500&lt;&gt;"",$O500&lt;&gt;""),$N500*$O500,""),"")</f>
        <v/>
      </c>
      <c r="Q500" s="16" t="n"/>
      <c r="R500" s="22" t="n"/>
      <c r="S500" s="23">
        <f>IFERROR(IF($L500="","",MAX(0,TODAY()-$L500)),"")</f>
        <v/>
      </c>
      <c r="T500" s="24">
        <f>IFERROR(IF(OR($B500="Client actif",$B500="En pause",$B500="Perdu"),"Sans suivi",IF($M500="","À planifier",IF($M500&lt;TODAY(),"En retard",IF($M500&lt;=TODAY()+'Paramètres'!$B$4,"À relancer bientôt","Planifiée")))),"")</f>
        <v/>
      </c>
      <c r="U500" s="22" t="n"/>
    </row>
  </sheetData>
  <autoFilter ref="A4:U500"/>
  <mergeCells count="1">
    <mergeCell ref="A1:U1"/>
  </mergeCells>
  <conditionalFormatting sqref="T5:T500">
    <cfRule type="expression" priority="1" dxfId="1">
      <formula>$T5="En retard"</formula>
    </cfRule>
    <cfRule type="expression" priority="2" dxfId="2">
      <formula>$T5="À relancer bientôt"</formula>
    </cfRule>
    <cfRule type="expression" priority="3" dxfId="3">
      <formula>$T5="À planifier"</formula>
    </cfRule>
    <cfRule type="expression" priority="4" dxfId="0">
      <formula>$T5="Planifiée"</formula>
    </cfRule>
    <cfRule type="expression" priority="5" dxfId="4">
      <formula>$T5="Sans suivi"</formula>
    </cfRule>
  </conditionalFormatting>
  <conditionalFormatting sqref="Q5:Q500">
    <cfRule type="expression" priority="6" dxfId="1">
      <formula>AND($B5="Prospect actif",$Q5="")</formula>
    </cfRule>
  </conditionalFormatting>
  <conditionalFormatting sqref="R5:R500">
    <cfRule type="expression" priority="7" dxfId="1">
      <formula>AND($B5="Prospect actif",$R5="")</formula>
    </cfRule>
  </conditionalFormatting>
  <conditionalFormatting sqref="M5:M500">
    <cfRule type="expression" priority="8" dxfId="3">
      <formula>AND($B5="Prospect actif",$M5="")</formula>
    </cfRule>
  </conditionalFormatting>
  <dataValidations count="8">
    <dataValidation sqref="B5:B500" showErrorMessage="1" showInputMessage="1" allowBlank="1" errorTitle="Statut non valide" error="Sélectionnez un statut dans la liste." promptTitle="Statut" prompt="Sélectionnez un statut dans la liste." type="list">
      <formula1>='Paramètres'!$D$4:$D$7</formula1>
    </dataValidation>
    <dataValidation sqref="H5:H500" showErrorMessage="1" showInputMessage="1" allowBlank="1" type="list">
      <formula1>='Paramètres'!$H$4:$H$10</formula1>
    </dataValidation>
    <dataValidation sqref="I5:I500" showErrorMessage="1" showInputMessage="1" allowBlank="1" type="list">
      <formula1>='Paramètres'!$J$4:$J$10</formula1>
    </dataValidation>
    <dataValidation sqref="J5:J500" showErrorMessage="1" showInputMessage="1" allowBlank="1" type="list">
      <formula1>='Paramètres'!$F$4:$F$10</formula1>
    </dataValidation>
    <dataValidation sqref="Q5:Q500" showErrorMessage="1" showInputMessage="1" allowBlank="1" type="list">
      <formula1>='Paramètres'!$L$4:$L$7</formula1>
    </dataValidation>
    <dataValidation sqref="K5:M500" showErrorMessage="1" showInputMessage="1" allowBlank="1" errorTitle="Date non valide" error="Utilisez le format AAAA-MM-JJ." promptTitle="Date" prompt="Utilisez le format AAAA-MM-JJ." type="date" operator="between">
      <formula1>DATE(2020,1,1)</formula1>
      <formula2>DATE(2100,12,31)</formula2>
    </dataValidation>
    <dataValidation sqref="N5:N500" showErrorMessage="1" showInputMessage="1" allowBlank="1" errorTitle="Montant non valide" error="Inscrivez un montant positif ou zéro en dollars canadiens." promptTitle="Montant potentiel" prompt="Inscrivez un montant positif ou zéro en dollars canadiens." type="decimal" operator="greaterThanOrEqual">
      <formula1>0</formula1>
    </dataValidation>
    <dataValidation sqref="O5:O500" showErrorMessage="1" showInputMessage="1" allowBlank="1" errorTitle="Probabilité non valide" error="Inscrivez une probabilité entre 0 % et 100 %." promptTitle="Probabilité de conversion" prompt="Inscrivez une probabilité entre 0 % et 100 %." type="decimal" operator="between">
      <formula1>0</formula1>
      <formula2>1</formula2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10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48" customWidth="1" min="3" max="3"/>
    <col width="22" customWidth="1" min="4" max="4"/>
    <col width="3" customWidth="1" min="5" max="5"/>
    <col width="24" customWidth="1" min="6" max="6"/>
    <col width="3" customWidth="1" min="7" max="7"/>
    <col width="22" customWidth="1" min="8" max="8"/>
    <col width="3" customWidth="1" min="9" max="9"/>
    <col width="26" customWidth="1" min="10" max="10"/>
    <col width="3" customWidth="1" min="11" max="11"/>
    <col width="25" customWidth="1" min="12" max="12"/>
  </cols>
  <sheetData>
    <row r="1" ht="26" customHeight="1">
      <c r="A1" s="1" t="inlineStr">
        <is>
          <t>Paramètres et listes de sélection</t>
        </is>
      </c>
    </row>
    <row r="3">
      <c r="A3" s="4" t="inlineStr">
        <is>
          <t>Objectif de valeur pondérée annuelle</t>
        </is>
      </c>
      <c r="B3" s="50" t="n">
        <v>100000</v>
      </c>
      <c r="C3" s="31" t="inlineStr">
        <is>
          <t>Objectif interne de ventes pondérées à atteindre.</t>
        </is>
      </c>
      <c r="D3" s="9" t="inlineStr">
        <is>
          <t>Statuts</t>
        </is>
      </c>
      <c r="F3" s="9" t="inlineStr">
        <is>
          <t>Étapes</t>
        </is>
      </c>
      <c r="H3" s="9" t="inlineStr">
        <is>
          <t>Sources</t>
        </is>
      </c>
      <c r="J3" s="9" t="inlineStr">
        <is>
          <t>Secteurs</t>
        </is>
      </c>
      <c r="L3" s="9" t="inlineStr">
        <is>
          <t>Responsables</t>
        </is>
      </c>
    </row>
    <row r="4">
      <c r="A4" s="4" t="inlineStr">
        <is>
          <t>Jours avant une relance à venir</t>
        </is>
      </c>
      <c r="B4" s="32" t="n">
        <v>7</v>
      </c>
      <c r="C4" s="31" t="inlineStr">
        <is>
          <t>Nombre de jours utilisé pour identifier les relances à venir.</t>
        </is>
      </c>
      <c r="D4" s="13" t="inlineStr">
        <is>
          <t>Prospect actif</t>
        </is>
      </c>
      <c r="F4" s="13" t="inlineStr">
        <is>
          <t>Nouveau</t>
        </is>
      </c>
      <c r="H4" s="13" t="inlineStr">
        <is>
          <t>Référence</t>
        </is>
      </c>
      <c r="J4" s="13" t="inlineStr">
        <is>
          <t>Services professionnels</t>
        </is>
      </c>
      <c r="L4" s="13" t="inlineStr">
        <is>
          <t>Marie-Claude Gagnon</t>
        </is>
      </c>
    </row>
    <row r="5">
      <c r="A5" s="4" t="inlineStr">
        <is>
          <t>Date de mise à jour suggérée</t>
        </is>
      </c>
      <c r="B5" s="51" t="n">
        <v>46261</v>
      </c>
      <c r="C5" s="31" t="inlineStr">
        <is>
          <t>Date informative pouvant être mise à jour manuellement.</t>
        </is>
      </c>
      <c r="D5" s="13" t="inlineStr">
        <is>
          <t>Client actif</t>
        </is>
      </c>
      <c r="F5" s="13" t="inlineStr">
        <is>
          <t>Qualifié</t>
        </is>
      </c>
      <c r="H5" s="13" t="inlineStr">
        <is>
          <t>Site Web</t>
        </is>
      </c>
      <c r="J5" s="13" t="inlineStr">
        <is>
          <t>Commerce de détail</t>
        </is>
      </c>
      <c r="L5" s="13" t="inlineStr">
        <is>
          <t>Alexandre Bouchard</t>
        </is>
      </c>
    </row>
    <row r="6">
      <c r="D6" s="13" t="inlineStr">
        <is>
          <t>En pause</t>
        </is>
      </c>
      <c r="F6" s="13" t="inlineStr">
        <is>
          <t>Rencontre planifiée</t>
        </is>
      </c>
      <c r="H6" s="13" t="inlineStr">
        <is>
          <t>Réseaux sociaux</t>
        </is>
      </c>
      <c r="J6" s="13" t="inlineStr">
        <is>
          <t>Construction</t>
        </is>
      </c>
      <c r="L6" s="13" t="inlineStr">
        <is>
          <t>Sophie Roy</t>
        </is>
      </c>
    </row>
    <row r="7">
      <c r="D7" s="13" t="inlineStr">
        <is>
          <t>Perdu</t>
        </is>
      </c>
      <c r="F7" s="13" t="inlineStr">
        <is>
          <t>Proposition envoyée</t>
        </is>
      </c>
      <c r="H7" s="13" t="inlineStr">
        <is>
          <t>Événement</t>
        </is>
      </c>
      <c r="J7" s="13" t="inlineStr">
        <is>
          <t>Technologie</t>
        </is>
      </c>
      <c r="L7" s="13" t="inlineStr">
        <is>
          <t>Non assigné</t>
        </is>
      </c>
    </row>
    <row r="8">
      <c r="A8" s="34" t="inlineStr">
        <is>
          <t>Les listes et paramètres de cette feuille alimentent les validations de données et les alertes du classeur. Modifier les valeurs avec prudence afin de conserver des données cohérentes.</t>
        </is>
      </c>
      <c r="B8" s="35" t="n"/>
      <c r="C8" s="36" t="n"/>
      <c r="F8" s="13" t="inlineStr">
        <is>
          <t>Négociation</t>
        </is>
      </c>
      <c r="H8" s="13" t="inlineStr">
        <is>
          <t>Appel sortant</t>
        </is>
      </c>
      <c r="J8" s="13" t="inlineStr">
        <is>
          <t>Restauration</t>
        </is>
      </c>
    </row>
    <row r="9">
      <c r="A9" s="37" t="n"/>
      <c r="B9" s="38" t="n"/>
      <c r="C9" s="39" t="n"/>
      <c r="F9" s="13" t="inlineStr">
        <is>
          <t>Gagné</t>
        </is>
      </c>
      <c r="H9" s="13" t="inlineStr">
        <is>
          <t>Client existant</t>
        </is>
      </c>
      <c r="J9" s="13" t="inlineStr">
        <is>
          <t>Organisme</t>
        </is>
      </c>
    </row>
    <row r="10">
      <c r="F10" s="13" t="inlineStr">
        <is>
          <t>Sans objet</t>
        </is>
      </c>
      <c r="H10" s="13" t="inlineStr">
        <is>
          <t>Autre</t>
        </is>
      </c>
      <c r="J10" s="13" t="inlineStr">
        <is>
          <t>Autre</t>
        </is>
      </c>
    </row>
  </sheetData>
  <mergeCells count="2">
    <mergeCell ref="A1:L1"/>
    <mergeCell ref="A8:C9"/>
  </mergeCells>
  <dataValidations count="2">
    <dataValidation sqref="B3" showErrorMessage="1" showInputMessage="1" allowBlank="0" errorTitle="Valeur non valide" error="Inscrivez un montant positif ou zéro." promptTitle="Objectif annuel" prompt="Inscrivez un objectif annuel positif ou zéro." type="decimal" operator="greaterThanOrEqual">
      <formula1>0</formula1>
    </dataValidation>
    <dataValidation sqref="B4" showErrorMessage="1" showInputMessage="1" allowBlank="0" errorTitle="Valeur non valide" error="Le délai doit être un nombre entier entre 1 et 90." promptTitle="Délai de relance" prompt="Inscrivez un nombre de jours entre 1 et 90." type="whole" operator="between">
      <formula1>1</formula1>
      <formula2>90</formula2>
    </dataValidation>
  </dataValidations>
  <pageMargins left="0.75" right="0.75" top="1" bottom="1" header="0.5" footer="0.5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2026-08-27T08:12:13Z</dcterms:created>
  <dcterms:modified xmlns:dcterms="http://purl.org/dc/terms/" xmlns:xsi="http://www.w3.org/2001/XMLSchema-instance" xsi:type="dcterms:W3CDTF">2026-08-27T08:12:13Z</dcterms:modified>
</cp:coreProperties>
</file>